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dres\Desktop\TFG\TFG_ANDRES_MELENDEZ\"/>
    </mc:Choice>
  </mc:AlternateContent>
  <xr:revisionPtr revIDLastSave="0" documentId="13_ncr:1_{24746F12-6401-4C5B-A5BD-ED777DDB7310}" xr6:coauthVersionLast="47" xr6:coauthVersionMax="47" xr10:uidLastSave="{00000000-0000-0000-0000-000000000000}"/>
  <bookViews>
    <workbookView xWindow="-120" yWindow="-120" windowWidth="29040" windowHeight="15720" activeTab="2" xr2:uid="{00000000-000D-0000-FFFF-FFFF00000000}"/>
  </bookViews>
  <sheets>
    <sheet name="Referencias" sheetId="20" r:id="rId1"/>
    <sheet name="Reglas Utilizadas" sheetId="14" r:id="rId2"/>
    <sheet name="Resultados-&gt; Cap.Deteccion" sheetId="37" r:id="rId3"/>
    <sheet name="Detección_Ataques-&gt;SIDs " sheetId="21" r:id="rId4"/>
    <sheet name="Deteccion_Trafico_Legitimo" sheetId="23" r:id="rId5"/>
    <sheet name="Resultados_Snort_TALOS" sheetId="32" r:id="rId6"/>
    <sheet name="Resultados_Snort_ETopen" sheetId="33" r:id="rId7"/>
    <sheet name="Resultados_Snort_QuickDraw" sheetId="34" r:id="rId8"/>
    <sheet name="Resultados_PaloAlto" sheetId="38" r:id="rId9"/>
    <sheet name="Resultados_FortiGate" sheetId="39" r:id="rId10"/>
    <sheet name="Resultados_Detecciones_Conjunto" sheetId="3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4" i="21" l="1"/>
  <c r="F51" i="37"/>
  <c r="C51" i="37"/>
  <c r="C56" i="37"/>
  <c r="HC5" i="21"/>
  <c r="HC6" i="21"/>
  <c r="HC7" i="21"/>
  <c r="HC8" i="21"/>
  <c r="HC9" i="21"/>
  <c r="HC10" i="21"/>
  <c r="HC11" i="21"/>
  <c r="HC12" i="21"/>
  <c r="HC13" i="21"/>
  <c r="HC14" i="21"/>
  <c r="HC15" i="21"/>
  <c r="HC16" i="21"/>
  <c r="HC17" i="21"/>
  <c r="HC18" i="21"/>
  <c r="HC19" i="21"/>
  <c r="HC20" i="21"/>
  <c r="HC21" i="21"/>
  <c r="HC22" i="21"/>
  <c r="HC23" i="21"/>
  <c r="HC24" i="21"/>
  <c r="HC25" i="21"/>
  <c r="HC26" i="21"/>
  <c r="HC27" i="21"/>
  <c r="HC28" i="21"/>
  <c r="HC29" i="21"/>
  <c r="HC30" i="21"/>
  <c r="HC31" i="21"/>
  <c r="HC32" i="21"/>
  <c r="HC33" i="21"/>
  <c r="HC34" i="21"/>
  <c r="HC35" i="21"/>
  <c r="HC36" i="21"/>
  <c r="HC37" i="21"/>
  <c r="HC38" i="21"/>
  <c r="HC39" i="21"/>
  <c r="HC40" i="21"/>
  <c r="HC41" i="21"/>
  <c r="HC42" i="21"/>
  <c r="HC43" i="21"/>
  <c r="HC44" i="21"/>
  <c r="HC45" i="21"/>
  <c r="HC46" i="21"/>
  <c r="HC4" i="21"/>
  <c r="BG7" i="21"/>
  <c r="BG6" i="21"/>
  <c r="F60" i="39"/>
  <c r="E60" i="39"/>
  <c r="D60" i="39"/>
  <c r="AP38" i="21"/>
  <c r="AQ38" i="21" s="1"/>
  <c r="BH38" i="21" s="1"/>
  <c r="BG38" i="21"/>
  <c r="BI38" i="21"/>
  <c r="BJ38" i="21"/>
  <c r="BK38" i="21"/>
  <c r="BL38" i="21"/>
  <c r="BM38" i="21"/>
  <c r="BN38" i="21"/>
  <c r="BO38" i="21"/>
  <c r="BP38" i="21"/>
  <c r="BQ38" i="21"/>
  <c r="BR38" i="21"/>
  <c r="BS38" i="21"/>
  <c r="BT38" i="21"/>
  <c r="CD38" i="21"/>
  <c r="CU38" i="21" s="1"/>
  <c r="CT38" i="21"/>
  <c r="CV38" i="21"/>
  <c r="CW38" i="21"/>
  <c r="CX38" i="21"/>
  <c r="CY38" i="21"/>
  <c r="CZ38" i="21"/>
  <c r="DA38" i="21"/>
  <c r="DB38" i="21"/>
  <c r="DC38" i="21"/>
  <c r="DD38" i="21"/>
  <c r="DE38" i="21"/>
  <c r="DF38" i="21"/>
  <c r="DG38" i="21"/>
  <c r="DQ38" i="21"/>
  <c r="EH38" i="21" s="1"/>
  <c r="EG38" i="21"/>
  <c r="EI38" i="21"/>
  <c r="EJ38" i="21"/>
  <c r="EK38" i="21"/>
  <c r="EL38" i="21"/>
  <c r="EM38" i="21"/>
  <c r="EN38" i="21"/>
  <c r="EO38" i="21"/>
  <c r="EP38" i="21"/>
  <c r="EQ38" i="21"/>
  <c r="ER38" i="21"/>
  <c r="ES38" i="21"/>
  <c r="ET38" i="21"/>
  <c r="FU38" i="21"/>
  <c r="FV38" i="21"/>
  <c r="FW38" i="21"/>
  <c r="FX38" i="21"/>
  <c r="FY38" i="21"/>
  <c r="FU10" i="21"/>
  <c r="FV10" i="21"/>
  <c r="FW10" i="21"/>
  <c r="FX10" i="21"/>
  <c r="FY10" i="21"/>
  <c r="DQ10" i="21"/>
  <c r="EH10" i="21" s="1"/>
  <c r="EG10" i="21"/>
  <c r="EI10" i="21"/>
  <c r="EJ10" i="21"/>
  <c r="EK10" i="21"/>
  <c r="EL10" i="21"/>
  <c r="EM10" i="21"/>
  <c r="EN10" i="21"/>
  <c r="EO10" i="21"/>
  <c r="EP10" i="21"/>
  <c r="EQ10" i="21"/>
  <c r="ER10" i="21"/>
  <c r="ES10" i="21"/>
  <c r="ET10" i="21"/>
  <c r="CD10" i="21"/>
  <c r="CU10" i="21" s="1"/>
  <c r="CT10" i="21"/>
  <c r="CV10" i="21"/>
  <c r="CW10" i="21"/>
  <c r="CX10" i="21"/>
  <c r="CY10" i="21"/>
  <c r="CZ10" i="21"/>
  <c r="DA10" i="21"/>
  <c r="DB10" i="21"/>
  <c r="DC10" i="21"/>
  <c r="DD10" i="21"/>
  <c r="DE10" i="21"/>
  <c r="DF10" i="21"/>
  <c r="DG10" i="21"/>
  <c r="BN10" i="21"/>
  <c r="BO10" i="21"/>
  <c r="BP10" i="21"/>
  <c r="BQ10" i="21"/>
  <c r="BR10" i="21"/>
  <c r="BS10" i="21"/>
  <c r="BT10" i="21"/>
  <c r="D57" i="37"/>
  <c r="D56" i="37"/>
  <c r="C52" i="37"/>
  <c r="D51" i="37"/>
  <c r="E51" i="37"/>
  <c r="E52" i="37"/>
  <c r="D52" i="37"/>
  <c r="GA9" i="21"/>
  <c r="GB9" i="21"/>
  <c r="GC9" i="21"/>
  <c r="GD9" i="21"/>
  <c r="GE9" i="21"/>
  <c r="GF9" i="21"/>
  <c r="GG9" i="21"/>
  <c r="GR7" i="21"/>
  <c r="GR8" i="21"/>
  <c r="GR9" i="21"/>
  <c r="GR10" i="21"/>
  <c r="GR11" i="21"/>
  <c r="GR12" i="21"/>
  <c r="GR13" i="21"/>
  <c r="GR14" i="21"/>
  <c r="GR15" i="21"/>
  <c r="GR16" i="21"/>
  <c r="GR17" i="21"/>
  <c r="GR18" i="21"/>
  <c r="GR19" i="21"/>
  <c r="GR20" i="21"/>
  <c r="GR21" i="21"/>
  <c r="GR22" i="21"/>
  <c r="GR23" i="21"/>
  <c r="GR24" i="21"/>
  <c r="GR25" i="21"/>
  <c r="GR26" i="21"/>
  <c r="GR27" i="21"/>
  <c r="GR28" i="21"/>
  <c r="GR29" i="21"/>
  <c r="GR30" i="21"/>
  <c r="GR31" i="21"/>
  <c r="GR32" i="21"/>
  <c r="GR33" i="21"/>
  <c r="GR34" i="21"/>
  <c r="GR35" i="21"/>
  <c r="GR36" i="21"/>
  <c r="GR37" i="21"/>
  <c r="GR38" i="21"/>
  <c r="GR39" i="21"/>
  <c r="GR40" i="21"/>
  <c r="GR41" i="21"/>
  <c r="GR42" i="21"/>
  <c r="GR43" i="21"/>
  <c r="GR44" i="21"/>
  <c r="GR45" i="21"/>
  <c r="GR46" i="21"/>
  <c r="GR6" i="21"/>
  <c r="GR5" i="21"/>
  <c r="GR4" i="21"/>
  <c r="F60" i="38"/>
  <c r="E60" i="38"/>
  <c r="D60" i="38"/>
  <c r="AP9" i="21"/>
  <c r="AT9" i="21" s="1"/>
  <c r="BG9" i="21"/>
  <c r="BI9" i="21"/>
  <c r="BJ9" i="21"/>
  <c r="BK9" i="21"/>
  <c r="BL9" i="21"/>
  <c r="BM9" i="21"/>
  <c r="BN9" i="21"/>
  <c r="BO9" i="21"/>
  <c r="BP9" i="21"/>
  <c r="BQ9" i="21"/>
  <c r="BR9" i="21"/>
  <c r="BS9" i="21"/>
  <c r="BT9" i="21"/>
  <c r="EI39" i="21"/>
  <c r="CX4" i="21"/>
  <c r="CY4" i="21"/>
  <c r="CY6" i="21"/>
  <c r="EL9" i="21"/>
  <c r="FY21" i="21"/>
  <c r="FY7" i="21"/>
  <c r="FU5" i="21"/>
  <c r="FV5" i="21"/>
  <c r="FW5" i="21"/>
  <c r="FX5" i="21"/>
  <c r="FY5" i="21"/>
  <c r="FU6" i="21"/>
  <c r="FV6" i="21"/>
  <c r="FW6" i="21"/>
  <c r="FX6" i="21"/>
  <c r="FY6" i="21"/>
  <c r="FU7" i="21"/>
  <c r="FV7" i="21"/>
  <c r="FW7" i="21"/>
  <c r="FX7" i="21"/>
  <c r="FU8" i="21"/>
  <c r="FV8" i="21"/>
  <c r="FW8" i="21"/>
  <c r="FX8" i="21"/>
  <c r="FY8" i="21"/>
  <c r="FU9" i="21"/>
  <c r="FV9" i="21"/>
  <c r="FW9" i="21"/>
  <c r="FX9" i="21"/>
  <c r="FY9" i="21"/>
  <c r="FU11" i="21"/>
  <c r="FV11" i="21"/>
  <c r="FW11" i="21"/>
  <c r="FX11" i="21"/>
  <c r="FY11" i="21"/>
  <c r="FU12" i="21"/>
  <c r="FV12" i="21"/>
  <c r="FW12" i="21"/>
  <c r="FX12" i="21"/>
  <c r="FY12" i="21"/>
  <c r="FU13" i="21"/>
  <c r="FV13" i="21"/>
  <c r="FW13" i="21"/>
  <c r="FX13" i="21"/>
  <c r="FY13" i="21"/>
  <c r="FU14" i="21"/>
  <c r="FV14" i="21"/>
  <c r="FW14" i="21"/>
  <c r="FX14" i="21"/>
  <c r="FY14" i="21"/>
  <c r="FU15" i="21"/>
  <c r="FV15" i="21"/>
  <c r="FW15" i="21"/>
  <c r="FX15" i="21"/>
  <c r="FY15" i="21"/>
  <c r="FU16" i="21"/>
  <c r="FV16" i="21"/>
  <c r="FW16" i="21"/>
  <c r="FX16" i="21"/>
  <c r="FY16" i="21"/>
  <c r="FU17" i="21"/>
  <c r="FV17" i="21"/>
  <c r="FW17" i="21"/>
  <c r="FX17" i="21"/>
  <c r="FY17" i="21"/>
  <c r="FU18" i="21"/>
  <c r="FV18" i="21"/>
  <c r="FW18" i="21"/>
  <c r="FX18" i="21"/>
  <c r="FY18" i="21"/>
  <c r="FU19" i="21"/>
  <c r="FV19" i="21"/>
  <c r="FW19" i="21"/>
  <c r="FX19" i="21"/>
  <c r="FY19" i="21"/>
  <c r="FU20" i="21"/>
  <c r="FV20" i="21"/>
  <c r="FW20" i="21"/>
  <c r="FX20" i="21"/>
  <c r="FY20" i="21"/>
  <c r="FU21" i="21"/>
  <c r="FV21" i="21"/>
  <c r="FW21" i="21"/>
  <c r="FX21" i="21"/>
  <c r="FU22" i="21"/>
  <c r="FV22" i="21"/>
  <c r="FW22" i="21"/>
  <c r="FX22" i="21"/>
  <c r="FY22" i="21"/>
  <c r="FU23" i="21"/>
  <c r="FV23" i="21"/>
  <c r="FW23" i="21"/>
  <c r="FX23" i="21"/>
  <c r="FY23" i="21"/>
  <c r="FU24" i="21"/>
  <c r="FV24" i="21"/>
  <c r="FW24" i="21"/>
  <c r="FX24" i="21"/>
  <c r="FY24" i="21"/>
  <c r="FU25" i="21"/>
  <c r="FV25" i="21"/>
  <c r="FW25" i="21"/>
  <c r="FX25" i="21"/>
  <c r="FY25" i="21"/>
  <c r="FU26" i="21"/>
  <c r="FV26" i="21"/>
  <c r="FW26" i="21"/>
  <c r="FX26" i="21"/>
  <c r="FY26" i="21"/>
  <c r="FU27" i="21"/>
  <c r="FV27" i="21"/>
  <c r="FW27" i="21"/>
  <c r="FX27" i="21"/>
  <c r="FY27" i="21"/>
  <c r="FU28" i="21"/>
  <c r="FV28" i="21"/>
  <c r="FW28" i="21"/>
  <c r="FX28" i="21"/>
  <c r="FY28" i="21"/>
  <c r="FU29" i="21"/>
  <c r="FV29" i="21"/>
  <c r="FW29" i="21"/>
  <c r="FX29" i="21"/>
  <c r="FY29" i="21"/>
  <c r="FU30" i="21"/>
  <c r="FV30" i="21"/>
  <c r="FW30" i="21"/>
  <c r="FX30" i="21"/>
  <c r="FY30" i="21"/>
  <c r="FU31" i="21"/>
  <c r="FV31" i="21"/>
  <c r="FW31" i="21"/>
  <c r="FX31" i="21"/>
  <c r="FY31" i="21"/>
  <c r="FU32" i="21"/>
  <c r="FV32" i="21"/>
  <c r="FW32" i="21"/>
  <c r="FX32" i="21"/>
  <c r="FY32" i="21"/>
  <c r="FU33" i="21"/>
  <c r="FV33" i="21"/>
  <c r="FW33" i="21"/>
  <c r="FX33" i="21"/>
  <c r="FY33" i="21"/>
  <c r="FU34" i="21"/>
  <c r="FV34" i="21"/>
  <c r="FW34" i="21"/>
  <c r="FX34" i="21"/>
  <c r="FY34" i="21"/>
  <c r="FU35" i="21"/>
  <c r="FV35" i="21"/>
  <c r="FW35" i="21"/>
  <c r="FX35" i="21"/>
  <c r="FY35" i="21"/>
  <c r="FU36" i="21"/>
  <c r="FV36" i="21"/>
  <c r="FW36" i="21"/>
  <c r="FX36" i="21"/>
  <c r="FY36" i="21"/>
  <c r="FU37" i="21"/>
  <c r="FV37" i="21"/>
  <c r="FW37" i="21"/>
  <c r="FX37" i="21"/>
  <c r="FY37" i="21"/>
  <c r="FU39" i="21"/>
  <c r="FV39" i="21"/>
  <c r="FW39" i="21"/>
  <c r="FX39" i="21"/>
  <c r="FY39" i="21"/>
  <c r="FU40" i="21"/>
  <c r="FV40" i="21"/>
  <c r="FW40" i="21"/>
  <c r="FX40" i="21"/>
  <c r="FY40" i="21"/>
  <c r="FU41" i="21"/>
  <c r="FV41" i="21"/>
  <c r="FW41" i="21"/>
  <c r="FX41" i="21"/>
  <c r="FY41" i="21"/>
  <c r="FU42" i="21"/>
  <c r="FV42" i="21"/>
  <c r="FW42" i="21"/>
  <c r="FX42" i="21"/>
  <c r="FY42" i="21"/>
  <c r="FU43" i="21"/>
  <c r="FV43" i="21"/>
  <c r="FW43" i="21"/>
  <c r="FX43" i="21"/>
  <c r="FY43" i="21"/>
  <c r="FU44" i="21"/>
  <c r="FV44" i="21"/>
  <c r="FW44" i="21"/>
  <c r="FX44" i="21"/>
  <c r="FY44" i="21"/>
  <c r="FU45" i="21"/>
  <c r="FV45" i="21"/>
  <c r="FW45" i="21"/>
  <c r="FX45" i="21"/>
  <c r="FY45" i="21"/>
  <c r="FU46" i="21"/>
  <c r="FV46" i="21"/>
  <c r="FW46" i="21"/>
  <c r="FX46" i="21"/>
  <c r="FY46" i="21"/>
  <c r="FY4" i="21"/>
  <c r="FX4" i="21"/>
  <c r="FW4" i="21"/>
  <c r="FV4" i="21"/>
  <c r="FU4" i="21"/>
  <c r="EI5" i="21"/>
  <c r="EI6" i="21"/>
  <c r="EI7" i="21"/>
  <c r="EI8" i="21"/>
  <c r="EI9" i="21"/>
  <c r="EI11" i="21"/>
  <c r="EI12" i="21"/>
  <c r="EI13" i="21"/>
  <c r="EI14" i="21"/>
  <c r="EI15" i="21"/>
  <c r="EI16" i="21"/>
  <c r="EI17" i="21"/>
  <c r="EI18" i="21"/>
  <c r="EI19" i="21"/>
  <c r="EI20" i="21"/>
  <c r="EI21" i="21"/>
  <c r="EI22" i="21"/>
  <c r="EI23" i="21"/>
  <c r="EI24" i="21"/>
  <c r="EI25" i="21"/>
  <c r="EI26" i="21"/>
  <c r="EI27" i="21"/>
  <c r="EI28" i="21"/>
  <c r="EI29" i="21"/>
  <c r="EI30" i="21"/>
  <c r="EI31" i="21"/>
  <c r="EI32" i="21"/>
  <c r="EI33" i="21"/>
  <c r="EI34" i="21"/>
  <c r="EI35" i="21"/>
  <c r="EI36" i="21"/>
  <c r="EI37" i="21"/>
  <c r="EI40" i="21"/>
  <c r="EI41" i="21"/>
  <c r="EI42" i="21"/>
  <c r="EI43" i="21"/>
  <c r="EI44" i="21"/>
  <c r="EI45" i="21"/>
  <c r="EI46" i="21"/>
  <c r="EI4" i="21"/>
  <c r="BM6" i="21"/>
  <c r="BJ6" i="21"/>
  <c r="BM5" i="21"/>
  <c r="BK5" i="21"/>
  <c r="ER5" i="21"/>
  <c r="EJ5" i="21"/>
  <c r="EK5" i="21"/>
  <c r="EL5" i="21"/>
  <c r="EJ6" i="21"/>
  <c r="EK6" i="21"/>
  <c r="EL6" i="21"/>
  <c r="EJ7" i="21"/>
  <c r="EK7" i="21"/>
  <c r="EL7" i="21"/>
  <c r="EJ8" i="21"/>
  <c r="EK8" i="21"/>
  <c r="EL8" i="21"/>
  <c r="EJ9" i="21"/>
  <c r="EK9" i="21"/>
  <c r="EJ11" i="21"/>
  <c r="EK11" i="21"/>
  <c r="EL11" i="21"/>
  <c r="EJ12" i="21"/>
  <c r="EK12" i="21"/>
  <c r="EL12" i="21"/>
  <c r="EJ13" i="21"/>
  <c r="EK13" i="21"/>
  <c r="EL13" i="21"/>
  <c r="EJ14" i="21"/>
  <c r="EK14" i="21"/>
  <c r="EL14" i="21"/>
  <c r="EJ15" i="21"/>
  <c r="EK15" i="21"/>
  <c r="EL15" i="21"/>
  <c r="EJ16" i="21"/>
  <c r="EK16" i="21"/>
  <c r="EL16" i="21"/>
  <c r="EJ17" i="21"/>
  <c r="EK17" i="21"/>
  <c r="EL17" i="21"/>
  <c r="EJ18" i="21"/>
  <c r="EK18" i="21"/>
  <c r="EL18" i="21"/>
  <c r="EJ19" i="21"/>
  <c r="EK19" i="21"/>
  <c r="EL19" i="21"/>
  <c r="EJ20" i="21"/>
  <c r="EK20" i="21"/>
  <c r="EL20" i="21"/>
  <c r="EJ21" i="21"/>
  <c r="EK21" i="21"/>
  <c r="EL21" i="21"/>
  <c r="EJ22" i="21"/>
  <c r="EK22" i="21"/>
  <c r="EL22" i="21"/>
  <c r="EJ23" i="21"/>
  <c r="EK23" i="21"/>
  <c r="EL23" i="21"/>
  <c r="EJ24" i="21"/>
  <c r="EK24" i="21"/>
  <c r="EL24" i="21"/>
  <c r="EJ25" i="21"/>
  <c r="EK25" i="21"/>
  <c r="EL25" i="21"/>
  <c r="EJ26" i="21"/>
  <c r="EK26" i="21"/>
  <c r="EL26" i="21"/>
  <c r="EJ27" i="21"/>
  <c r="EK27" i="21"/>
  <c r="EL27" i="21"/>
  <c r="EJ28" i="21"/>
  <c r="EK28" i="21"/>
  <c r="EL28" i="21"/>
  <c r="EJ29" i="21"/>
  <c r="EK29" i="21"/>
  <c r="EL29" i="21"/>
  <c r="EJ30" i="21"/>
  <c r="EK30" i="21"/>
  <c r="EL30" i="21"/>
  <c r="EJ31" i="21"/>
  <c r="EK31" i="21"/>
  <c r="EL31" i="21"/>
  <c r="EJ32" i="21"/>
  <c r="EK32" i="21"/>
  <c r="EL32" i="21"/>
  <c r="EJ33" i="21"/>
  <c r="EK33" i="21"/>
  <c r="EL33" i="21"/>
  <c r="EJ34" i="21"/>
  <c r="EK34" i="21"/>
  <c r="EL34" i="21"/>
  <c r="EJ35" i="21"/>
  <c r="EK35" i="21"/>
  <c r="EL35" i="21"/>
  <c r="EJ36" i="21"/>
  <c r="EK36" i="21"/>
  <c r="EL36" i="21"/>
  <c r="EJ37" i="21"/>
  <c r="EK37" i="21"/>
  <c r="EL37" i="21"/>
  <c r="EJ39" i="21"/>
  <c r="EK39" i="21"/>
  <c r="EL39" i="21"/>
  <c r="EJ40" i="21"/>
  <c r="EK40" i="21"/>
  <c r="EL40" i="21"/>
  <c r="EJ41" i="21"/>
  <c r="EK41" i="21"/>
  <c r="EL41" i="21"/>
  <c r="EJ42" i="21"/>
  <c r="EK42" i="21"/>
  <c r="EL42" i="21"/>
  <c r="EJ43" i="21"/>
  <c r="EK43" i="21"/>
  <c r="EL43" i="21"/>
  <c r="EJ44" i="21"/>
  <c r="EK44" i="21"/>
  <c r="EL44" i="21"/>
  <c r="EJ45" i="21"/>
  <c r="EK45" i="21"/>
  <c r="EL45" i="21"/>
  <c r="EJ46" i="21"/>
  <c r="EK46" i="21"/>
  <c r="EL46" i="21"/>
  <c r="EL4" i="21"/>
  <c r="EK4" i="21"/>
  <c r="EJ4" i="21"/>
  <c r="DQ11" i="21"/>
  <c r="EH11" i="21" s="1"/>
  <c r="DQ12" i="21"/>
  <c r="EH12" i="21" s="1"/>
  <c r="DQ13" i="21"/>
  <c r="EH13" i="21" s="1"/>
  <c r="DQ14" i="21"/>
  <c r="EH14" i="21" s="1"/>
  <c r="DQ15" i="21"/>
  <c r="EH15" i="21" s="1"/>
  <c r="DQ16" i="21"/>
  <c r="EH16" i="21" s="1"/>
  <c r="DQ17" i="21"/>
  <c r="EH17" i="21" s="1"/>
  <c r="DQ18" i="21"/>
  <c r="EH18" i="21" s="1"/>
  <c r="DQ19" i="21"/>
  <c r="EH19" i="21" s="1"/>
  <c r="DQ20" i="21"/>
  <c r="EH20" i="21" s="1"/>
  <c r="DQ21" i="21"/>
  <c r="EH21" i="21" s="1"/>
  <c r="DQ22" i="21"/>
  <c r="EH22" i="21" s="1"/>
  <c r="DQ23" i="21"/>
  <c r="EH23" i="21" s="1"/>
  <c r="DQ24" i="21"/>
  <c r="EH24" i="21" s="1"/>
  <c r="DQ25" i="21"/>
  <c r="EH25" i="21" s="1"/>
  <c r="DQ26" i="21"/>
  <c r="EH26" i="21" s="1"/>
  <c r="DQ27" i="21"/>
  <c r="EH27" i="21" s="1"/>
  <c r="DQ28" i="21"/>
  <c r="EH28" i="21" s="1"/>
  <c r="DQ29" i="21"/>
  <c r="EH29" i="21" s="1"/>
  <c r="DQ30" i="21"/>
  <c r="EH30" i="21" s="1"/>
  <c r="DQ31" i="21"/>
  <c r="EH31" i="21" s="1"/>
  <c r="DQ32" i="21"/>
  <c r="EH32" i="21" s="1"/>
  <c r="DQ33" i="21"/>
  <c r="EH33" i="21" s="1"/>
  <c r="DQ34" i="21"/>
  <c r="EH34" i="21" s="1"/>
  <c r="DQ35" i="21"/>
  <c r="EH35" i="21" s="1"/>
  <c r="DQ36" i="21"/>
  <c r="EH36" i="21" s="1"/>
  <c r="DQ37" i="21"/>
  <c r="EH37" i="21" s="1"/>
  <c r="DQ39" i="21"/>
  <c r="EH39" i="21" s="1"/>
  <c r="DQ40" i="21"/>
  <c r="EH40" i="21" s="1"/>
  <c r="DQ41" i="21"/>
  <c r="EH41" i="21" s="1"/>
  <c r="DQ42" i="21"/>
  <c r="EH42" i="21" s="1"/>
  <c r="DQ43" i="21"/>
  <c r="EH43" i="21" s="1"/>
  <c r="DQ44" i="21"/>
  <c r="EH44" i="21" s="1"/>
  <c r="DQ45" i="21"/>
  <c r="EH45" i="21" s="1"/>
  <c r="DQ46" i="21"/>
  <c r="EH46" i="21" s="1"/>
  <c r="DQ5" i="21"/>
  <c r="EH5" i="21" s="1"/>
  <c r="DQ6" i="21"/>
  <c r="EH6" i="21" s="1"/>
  <c r="DQ7" i="21"/>
  <c r="EH7" i="21" s="1"/>
  <c r="DQ8" i="21"/>
  <c r="EH8" i="21" s="1"/>
  <c r="DQ9" i="21"/>
  <c r="EH9" i="21" s="1"/>
  <c r="EH4" i="21"/>
  <c r="CW5" i="21"/>
  <c r="CX5" i="21"/>
  <c r="CY5" i="21"/>
  <c r="CW6" i="21"/>
  <c r="CX6" i="21"/>
  <c r="CW7" i="21"/>
  <c r="CX7" i="21"/>
  <c r="CY7" i="21"/>
  <c r="CW8" i="21"/>
  <c r="CX8" i="21"/>
  <c r="CY8" i="21"/>
  <c r="CW9" i="21"/>
  <c r="CX9" i="21"/>
  <c r="CY9" i="21"/>
  <c r="CW11" i="21"/>
  <c r="CX11" i="21"/>
  <c r="CY11" i="21"/>
  <c r="CW12" i="21"/>
  <c r="CX12" i="21"/>
  <c r="CY12" i="21"/>
  <c r="CW13" i="21"/>
  <c r="CX13" i="21"/>
  <c r="CY13" i="21"/>
  <c r="CW14" i="21"/>
  <c r="CX14" i="21"/>
  <c r="CY14" i="21"/>
  <c r="CW15" i="21"/>
  <c r="CX15" i="21"/>
  <c r="CY15" i="21"/>
  <c r="CW16" i="21"/>
  <c r="CX16" i="21"/>
  <c r="CY16" i="21"/>
  <c r="CW17" i="21"/>
  <c r="CX17" i="21"/>
  <c r="CY17" i="21"/>
  <c r="CW18" i="21"/>
  <c r="CX18" i="21"/>
  <c r="CY18" i="21"/>
  <c r="CW19" i="21"/>
  <c r="CX19" i="21"/>
  <c r="CY19" i="21"/>
  <c r="CW20" i="21"/>
  <c r="CX20" i="21"/>
  <c r="CY20" i="21"/>
  <c r="CW21" i="21"/>
  <c r="CX21" i="21"/>
  <c r="CY21" i="21"/>
  <c r="CW22" i="21"/>
  <c r="CX22" i="21"/>
  <c r="CY22" i="21"/>
  <c r="CW23" i="21"/>
  <c r="CX23" i="21"/>
  <c r="CY23" i="21"/>
  <c r="CW24" i="21"/>
  <c r="CX24" i="21"/>
  <c r="CY24" i="21"/>
  <c r="CW25" i="21"/>
  <c r="CX25" i="21"/>
  <c r="CY25" i="21"/>
  <c r="CW26" i="21"/>
  <c r="CX26" i="21"/>
  <c r="CY26" i="21"/>
  <c r="CW27" i="21"/>
  <c r="CX27" i="21"/>
  <c r="CY27" i="21"/>
  <c r="CW28" i="21"/>
  <c r="CX28" i="21"/>
  <c r="CY28" i="21"/>
  <c r="CW29" i="21"/>
  <c r="CX29" i="21"/>
  <c r="CY29" i="21"/>
  <c r="CW30" i="21"/>
  <c r="CX30" i="21"/>
  <c r="CY30" i="21"/>
  <c r="CW31" i="21"/>
  <c r="CX31" i="21"/>
  <c r="CY31" i="21"/>
  <c r="CW32" i="21"/>
  <c r="CX32" i="21"/>
  <c r="CY32" i="21"/>
  <c r="CW33" i="21"/>
  <c r="CX33" i="21"/>
  <c r="CY33" i="21"/>
  <c r="CW34" i="21"/>
  <c r="CX34" i="21"/>
  <c r="CY34" i="21"/>
  <c r="CW35" i="21"/>
  <c r="CX35" i="21"/>
  <c r="CY35" i="21"/>
  <c r="CW36" i="21"/>
  <c r="CX36" i="21"/>
  <c r="CY36" i="21"/>
  <c r="CW37" i="21"/>
  <c r="CX37" i="21"/>
  <c r="CY37" i="21"/>
  <c r="CW39" i="21"/>
  <c r="CX39" i="21"/>
  <c r="CY39" i="21"/>
  <c r="CW40" i="21"/>
  <c r="CX40" i="21"/>
  <c r="CY40" i="21"/>
  <c r="CW41" i="21"/>
  <c r="CX41" i="21"/>
  <c r="CY41" i="21"/>
  <c r="CW42" i="21"/>
  <c r="CX42" i="21"/>
  <c r="CY42" i="21"/>
  <c r="CW43" i="21"/>
  <c r="CX43" i="21"/>
  <c r="CY43" i="21"/>
  <c r="CW44" i="21"/>
  <c r="CX44" i="21"/>
  <c r="CY44" i="21"/>
  <c r="CW45" i="21"/>
  <c r="CX45" i="21"/>
  <c r="CY45" i="21"/>
  <c r="CW46" i="21"/>
  <c r="CX46" i="21"/>
  <c r="CY46" i="21"/>
  <c r="CV5" i="21"/>
  <c r="CV6" i="21"/>
  <c r="CV7" i="21"/>
  <c r="CV8" i="21"/>
  <c r="CV9" i="21"/>
  <c r="CV11" i="21"/>
  <c r="CV12" i="21"/>
  <c r="CV13" i="21"/>
  <c r="CV14" i="21"/>
  <c r="CV15" i="21"/>
  <c r="CV16" i="21"/>
  <c r="CV17" i="21"/>
  <c r="CV18" i="21"/>
  <c r="CV19" i="21"/>
  <c r="CV20" i="21"/>
  <c r="CV21" i="21"/>
  <c r="CV22" i="21"/>
  <c r="CV23" i="21"/>
  <c r="CV24" i="21"/>
  <c r="CV25" i="21"/>
  <c r="CV26" i="21"/>
  <c r="CV27" i="21"/>
  <c r="CV28" i="21"/>
  <c r="CV29" i="21"/>
  <c r="CV30" i="21"/>
  <c r="CV31" i="21"/>
  <c r="CV32" i="21"/>
  <c r="CV33" i="21"/>
  <c r="CV34" i="21"/>
  <c r="CV35" i="21"/>
  <c r="CV36" i="21"/>
  <c r="CV37" i="21"/>
  <c r="CV39" i="21"/>
  <c r="CV40" i="21"/>
  <c r="CV41" i="21"/>
  <c r="CV42" i="21"/>
  <c r="CV43" i="21"/>
  <c r="CV44" i="21"/>
  <c r="CV45" i="21"/>
  <c r="CV46" i="21"/>
  <c r="CV4" i="21"/>
  <c r="CD11" i="21"/>
  <c r="CU11" i="21" s="1"/>
  <c r="CD12" i="21"/>
  <c r="CU12" i="21" s="1"/>
  <c r="CD13" i="21"/>
  <c r="CU13" i="21" s="1"/>
  <c r="CD14" i="21"/>
  <c r="CU14" i="21" s="1"/>
  <c r="CD15" i="21"/>
  <c r="CU15" i="21" s="1"/>
  <c r="CD16" i="21"/>
  <c r="CU16" i="21" s="1"/>
  <c r="CD17" i="21"/>
  <c r="CU17" i="21" s="1"/>
  <c r="CD18" i="21"/>
  <c r="CU18" i="21" s="1"/>
  <c r="CD19" i="21"/>
  <c r="CU19" i="21" s="1"/>
  <c r="CD20" i="21"/>
  <c r="CU20" i="21" s="1"/>
  <c r="CD21" i="21"/>
  <c r="CU21" i="21" s="1"/>
  <c r="CD22" i="21"/>
  <c r="CU22" i="21" s="1"/>
  <c r="CD23" i="21"/>
  <c r="CU23" i="21" s="1"/>
  <c r="CD24" i="21"/>
  <c r="CU24" i="21" s="1"/>
  <c r="CD25" i="21"/>
  <c r="CU25" i="21" s="1"/>
  <c r="CD26" i="21"/>
  <c r="CU26" i="21" s="1"/>
  <c r="CD27" i="21"/>
  <c r="CU27" i="21" s="1"/>
  <c r="CD28" i="21"/>
  <c r="CU28" i="21" s="1"/>
  <c r="CD29" i="21"/>
  <c r="CU29" i="21" s="1"/>
  <c r="CD30" i="21"/>
  <c r="CU30" i="21" s="1"/>
  <c r="CD31" i="21"/>
  <c r="CU31" i="21" s="1"/>
  <c r="CD32" i="21"/>
  <c r="CU32" i="21" s="1"/>
  <c r="CD33" i="21"/>
  <c r="CU33" i="21" s="1"/>
  <c r="CD34" i="21"/>
  <c r="CU34" i="21" s="1"/>
  <c r="CD35" i="21"/>
  <c r="CU35" i="21" s="1"/>
  <c r="CD36" i="21"/>
  <c r="CU36" i="21" s="1"/>
  <c r="CD37" i="21"/>
  <c r="CU37" i="21" s="1"/>
  <c r="CD39" i="21"/>
  <c r="CU39" i="21" s="1"/>
  <c r="CD40" i="21"/>
  <c r="CU40" i="21" s="1"/>
  <c r="CD41" i="21"/>
  <c r="CU41" i="21" s="1"/>
  <c r="CD42" i="21"/>
  <c r="CU42" i="21" s="1"/>
  <c r="CD43" i="21"/>
  <c r="CU43" i="21" s="1"/>
  <c r="CD44" i="21"/>
  <c r="CU44" i="21" s="1"/>
  <c r="CD45" i="21"/>
  <c r="CU45" i="21" s="1"/>
  <c r="CD46" i="21"/>
  <c r="CU46" i="21" s="1"/>
  <c r="CD5" i="21"/>
  <c r="CU5" i="21" s="1"/>
  <c r="CD6" i="21"/>
  <c r="CU6" i="21" s="1"/>
  <c r="CD7" i="21"/>
  <c r="CU7" i="21" s="1"/>
  <c r="CD8" i="21"/>
  <c r="CU8" i="21" s="1"/>
  <c r="CD9" i="21"/>
  <c r="CU9" i="21" s="1"/>
  <c r="CU4" i="21"/>
  <c r="CW4" i="21"/>
  <c r="BI11" i="21"/>
  <c r="BI12" i="21"/>
  <c r="BI13" i="21"/>
  <c r="BI14" i="21"/>
  <c r="BI15" i="21"/>
  <c r="BI16" i="21"/>
  <c r="BI17" i="21"/>
  <c r="BI18" i="21"/>
  <c r="BI19" i="21"/>
  <c r="BI20" i="21"/>
  <c r="BI21" i="21"/>
  <c r="BI22" i="21"/>
  <c r="BI23" i="21"/>
  <c r="BI24" i="21"/>
  <c r="BI25" i="21"/>
  <c r="BI26" i="21"/>
  <c r="BI27" i="21"/>
  <c r="BI28" i="21"/>
  <c r="BI29" i="21"/>
  <c r="BI30" i="21"/>
  <c r="BI31" i="21"/>
  <c r="BI32" i="21"/>
  <c r="BI33" i="21"/>
  <c r="BI34" i="21"/>
  <c r="BI35" i="21"/>
  <c r="BI36" i="21"/>
  <c r="BI37" i="21"/>
  <c r="BI39" i="21"/>
  <c r="BI40" i="21"/>
  <c r="BI41" i="21"/>
  <c r="BI42" i="21"/>
  <c r="BI43" i="21"/>
  <c r="BI44" i="21"/>
  <c r="BI45" i="21"/>
  <c r="BI46" i="21"/>
  <c r="BI5" i="21"/>
  <c r="BI6" i="21"/>
  <c r="BI7" i="21"/>
  <c r="BI8" i="21"/>
  <c r="BI10" i="21"/>
  <c r="BL42" i="21"/>
  <c r="BK41" i="21"/>
  <c r="BL24" i="21"/>
  <c r="BL25" i="21"/>
  <c r="BL26" i="21"/>
  <c r="BL27" i="21"/>
  <c r="BL28" i="21"/>
  <c r="BL29" i="21"/>
  <c r="BL30" i="21"/>
  <c r="BL31" i="21"/>
  <c r="BL32" i="21"/>
  <c r="BL33" i="21"/>
  <c r="BL34" i="21"/>
  <c r="BL35" i="21"/>
  <c r="BL36" i="21"/>
  <c r="BL37" i="21"/>
  <c r="BL39" i="21"/>
  <c r="BL40" i="21"/>
  <c r="BL41" i="21"/>
  <c r="BL43" i="21"/>
  <c r="BL44" i="21"/>
  <c r="BL45" i="21"/>
  <c r="BL46" i="21"/>
  <c r="BL5" i="21"/>
  <c r="BL6" i="21"/>
  <c r="BL7" i="21"/>
  <c r="BL8" i="21"/>
  <c r="BL10" i="21"/>
  <c r="BL11" i="21"/>
  <c r="BL12" i="21"/>
  <c r="BL13" i="21"/>
  <c r="BL14" i="21"/>
  <c r="BL15" i="21"/>
  <c r="BL16" i="21"/>
  <c r="BL17" i="21"/>
  <c r="BL18" i="21"/>
  <c r="BL19" i="21"/>
  <c r="BL20" i="21"/>
  <c r="BL21" i="21"/>
  <c r="BL22" i="21"/>
  <c r="BL23" i="21"/>
  <c r="BL4" i="21"/>
  <c r="BK6" i="21"/>
  <c r="BK7" i="21"/>
  <c r="BK8" i="21"/>
  <c r="BK10" i="21"/>
  <c r="BK11" i="21"/>
  <c r="BK12" i="21"/>
  <c r="BK13" i="21"/>
  <c r="BK14" i="21"/>
  <c r="BK15" i="21"/>
  <c r="BK16" i="21"/>
  <c r="BK17" i="21"/>
  <c r="BK18" i="21"/>
  <c r="BK19" i="21"/>
  <c r="BK20" i="21"/>
  <c r="BK21" i="21"/>
  <c r="BK22" i="21"/>
  <c r="BK23" i="21"/>
  <c r="BK24" i="21"/>
  <c r="BK25" i="21"/>
  <c r="BK26" i="21"/>
  <c r="BK27" i="21"/>
  <c r="BK28" i="21"/>
  <c r="BK29" i="21"/>
  <c r="BK30" i="21"/>
  <c r="BK31" i="21"/>
  <c r="BK32" i="21"/>
  <c r="BK33" i="21"/>
  <c r="BK34" i="21"/>
  <c r="BK35" i="21"/>
  <c r="BK36" i="21"/>
  <c r="BK37" i="21"/>
  <c r="BK39" i="21"/>
  <c r="BK40" i="21"/>
  <c r="BK42" i="21"/>
  <c r="BK43" i="21"/>
  <c r="BK44" i="21"/>
  <c r="BK45" i="21"/>
  <c r="BK46" i="21"/>
  <c r="BK4" i="21"/>
  <c r="BJ12" i="21"/>
  <c r="BJ13" i="21"/>
  <c r="BJ14" i="21"/>
  <c r="BJ15" i="21"/>
  <c r="BJ16" i="21"/>
  <c r="BJ17" i="21"/>
  <c r="BJ18" i="21"/>
  <c r="BJ19" i="21"/>
  <c r="BJ20" i="21"/>
  <c r="BJ21" i="21"/>
  <c r="BJ22" i="21"/>
  <c r="BJ23" i="21"/>
  <c r="BJ24" i="21"/>
  <c r="BJ25" i="21"/>
  <c r="BJ26" i="21"/>
  <c r="BJ27" i="21"/>
  <c r="BJ28" i="21"/>
  <c r="BJ29" i="21"/>
  <c r="BJ30" i="21"/>
  <c r="BJ31" i="21"/>
  <c r="BJ32" i="21"/>
  <c r="BJ33" i="21"/>
  <c r="BJ34" i="21"/>
  <c r="BJ35" i="21"/>
  <c r="BJ36" i="21"/>
  <c r="BJ37" i="21"/>
  <c r="BJ39" i="21"/>
  <c r="BJ40" i="21"/>
  <c r="BJ41" i="21"/>
  <c r="BJ42" i="21"/>
  <c r="BJ43" i="21"/>
  <c r="BJ44" i="21"/>
  <c r="BJ45" i="21"/>
  <c r="BJ46" i="21"/>
  <c r="BJ10" i="21"/>
  <c r="BJ11" i="21"/>
  <c r="BJ5" i="21"/>
  <c r="BJ7" i="21"/>
  <c r="BJ8" i="21"/>
  <c r="BJ4" i="21"/>
  <c r="BH4" i="21"/>
  <c r="BT4" i="21"/>
  <c r="D64" i="32"/>
  <c r="C64" i="32"/>
  <c r="FT5" i="21"/>
  <c r="FZ5" i="21"/>
  <c r="GA5" i="21"/>
  <c r="GB5" i="21"/>
  <c r="GC5" i="21"/>
  <c r="GD5" i="21"/>
  <c r="GE5" i="21"/>
  <c r="GF5" i="21"/>
  <c r="GG5" i="21"/>
  <c r="FT6" i="21"/>
  <c r="FZ6" i="21"/>
  <c r="GA6" i="21"/>
  <c r="GB6" i="21"/>
  <c r="GC6" i="21"/>
  <c r="GD6" i="21"/>
  <c r="GE6" i="21"/>
  <c r="GF6" i="21"/>
  <c r="GG6" i="21"/>
  <c r="FT7" i="21"/>
  <c r="FZ7" i="21"/>
  <c r="GA7" i="21"/>
  <c r="GB7" i="21"/>
  <c r="GC7" i="21"/>
  <c r="GD7" i="21"/>
  <c r="GE7" i="21"/>
  <c r="GF7" i="21"/>
  <c r="GG7" i="21"/>
  <c r="FT8" i="21"/>
  <c r="FZ8" i="21"/>
  <c r="GA8" i="21"/>
  <c r="GB8" i="21"/>
  <c r="GC8" i="21"/>
  <c r="GD8" i="21"/>
  <c r="GE8" i="21"/>
  <c r="GF8" i="21"/>
  <c r="GG8" i="21"/>
  <c r="FT9" i="21"/>
  <c r="FZ9" i="21"/>
  <c r="FT11" i="21"/>
  <c r="FZ11" i="21"/>
  <c r="GA11" i="21"/>
  <c r="GB11" i="21"/>
  <c r="GC11" i="21"/>
  <c r="GD11" i="21"/>
  <c r="GE11" i="21"/>
  <c r="GF11" i="21"/>
  <c r="GG11" i="21"/>
  <c r="FT12" i="21"/>
  <c r="FZ12" i="21"/>
  <c r="GA12" i="21"/>
  <c r="GB12" i="21"/>
  <c r="GC12" i="21"/>
  <c r="GD12" i="21"/>
  <c r="GE12" i="21"/>
  <c r="GF12" i="21"/>
  <c r="GG12" i="21"/>
  <c r="FT13" i="21"/>
  <c r="FZ13" i="21"/>
  <c r="GA13" i="21"/>
  <c r="GB13" i="21"/>
  <c r="GC13" i="21"/>
  <c r="GD13" i="21"/>
  <c r="GE13" i="21"/>
  <c r="GF13" i="21"/>
  <c r="GG13" i="21"/>
  <c r="FT14" i="21"/>
  <c r="FZ14" i="21"/>
  <c r="GA14" i="21"/>
  <c r="GB14" i="21"/>
  <c r="GC14" i="21"/>
  <c r="GD14" i="21"/>
  <c r="GE14" i="21"/>
  <c r="GF14" i="21"/>
  <c r="GG14" i="21"/>
  <c r="FT15" i="21"/>
  <c r="FZ15" i="21"/>
  <c r="GA15" i="21"/>
  <c r="GB15" i="21"/>
  <c r="GC15" i="21"/>
  <c r="GD15" i="21"/>
  <c r="GE15" i="21"/>
  <c r="GF15" i="21"/>
  <c r="GG15" i="21"/>
  <c r="FT16" i="21"/>
  <c r="FZ16" i="21"/>
  <c r="GA16" i="21"/>
  <c r="GB16" i="21"/>
  <c r="GC16" i="21"/>
  <c r="GD16" i="21"/>
  <c r="GE16" i="21"/>
  <c r="GF16" i="21"/>
  <c r="GG16" i="21"/>
  <c r="FT18" i="21"/>
  <c r="FZ18" i="21"/>
  <c r="GA18" i="21"/>
  <c r="GB18" i="21"/>
  <c r="GC18" i="21"/>
  <c r="GD18" i="21"/>
  <c r="GE18" i="21"/>
  <c r="GF18" i="21"/>
  <c r="GG18" i="21"/>
  <c r="FT21" i="21"/>
  <c r="FZ21" i="21"/>
  <c r="GA21" i="21"/>
  <c r="GB21" i="21"/>
  <c r="GC21" i="21"/>
  <c r="GD21" i="21"/>
  <c r="GE21" i="21"/>
  <c r="GF21" i="21"/>
  <c r="GG21" i="21"/>
  <c r="FT22" i="21"/>
  <c r="FZ22" i="21"/>
  <c r="GA22" i="21"/>
  <c r="GB22" i="21"/>
  <c r="GC22" i="21"/>
  <c r="GD22" i="21"/>
  <c r="GE22" i="21"/>
  <c r="GF22" i="21"/>
  <c r="GG22" i="21"/>
  <c r="FT24" i="21"/>
  <c r="FZ24" i="21"/>
  <c r="GA24" i="21"/>
  <c r="GB24" i="21"/>
  <c r="GC24" i="21"/>
  <c r="GD24" i="21"/>
  <c r="GE24" i="21"/>
  <c r="GF24" i="21"/>
  <c r="GG24" i="21"/>
  <c r="FT25" i="21"/>
  <c r="FZ25" i="21"/>
  <c r="GA25" i="21"/>
  <c r="GB25" i="21"/>
  <c r="GC25" i="21"/>
  <c r="GD25" i="21"/>
  <c r="GE25" i="21"/>
  <c r="GF25" i="21"/>
  <c r="GG25" i="21"/>
  <c r="FT27" i="21"/>
  <c r="FZ27" i="21"/>
  <c r="GA27" i="21"/>
  <c r="GB27" i="21"/>
  <c r="GC27" i="21"/>
  <c r="GD27" i="21"/>
  <c r="GE27" i="21"/>
  <c r="GF27" i="21"/>
  <c r="GG27" i="21"/>
  <c r="FT28" i="21"/>
  <c r="FZ28" i="21"/>
  <c r="GA28" i="21"/>
  <c r="GB28" i="21"/>
  <c r="GC28" i="21"/>
  <c r="GD28" i="21"/>
  <c r="GE28" i="21"/>
  <c r="GF28" i="21"/>
  <c r="GG28" i="21"/>
  <c r="FT29" i="21"/>
  <c r="FZ29" i="21"/>
  <c r="GA29" i="21"/>
  <c r="GB29" i="21"/>
  <c r="GC29" i="21"/>
  <c r="GD29" i="21"/>
  <c r="GE29" i="21"/>
  <c r="GF29" i="21"/>
  <c r="GG29" i="21"/>
  <c r="FT31" i="21"/>
  <c r="FZ31" i="21"/>
  <c r="GA31" i="21"/>
  <c r="GB31" i="21"/>
  <c r="GC31" i="21"/>
  <c r="GD31" i="21"/>
  <c r="GE31" i="21"/>
  <c r="GF31" i="21"/>
  <c r="GG31" i="21"/>
  <c r="FT32" i="21"/>
  <c r="FZ32" i="21"/>
  <c r="GA32" i="21"/>
  <c r="GB32" i="21"/>
  <c r="GC32" i="21"/>
  <c r="GD32" i="21"/>
  <c r="GE32" i="21"/>
  <c r="GF32" i="21"/>
  <c r="GG32" i="21"/>
  <c r="FT33" i="21"/>
  <c r="FZ33" i="21"/>
  <c r="GA33" i="21"/>
  <c r="GB33" i="21"/>
  <c r="GC33" i="21"/>
  <c r="GD33" i="21"/>
  <c r="GE33" i="21"/>
  <c r="GF33" i="21"/>
  <c r="GG33" i="21"/>
  <c r="FT34" i="21"/>
  <c r="FZ34" i="21"/>
  <c r="GA34" i="21"/>
  <c r="GB34" i="21"/>
  <c r="GC34" i="21"/>
  <c r="GD34" i="21"/>
  <c r="GE34" i="21"/>
  <c r="GF34" i="21"/>
  <c r="GG34" i="21"/>
  <c r="FT35" i="21"/>
  <c r="FZ35" i="21"/>
  <c r="GA35" i="21"/>
  <c r="GB35" i="21"/>
  <c r="GC35" i="21"/>
  <c r="GD35" i="21"/>
  <c r="GE35" i="21"/>
  <c r="GF35" i="21"/>
  <c r="GG35" i="21"/>
  <c r="FT36" i="21"/>
  <c r="FZ36" i="21"/>
  <c r="GA36" i="21"/>
  <c r="GB36" i="21"/>
  <c r="GC36" i="21"/>
  <c r="GD36" i="21"/>
  <c r="GE36" i="21"/>
  <c r="GF36" i="21"/>
  <c r="GG36" i="21"/>
  <c r="FT37" i="21"/>
  <c r="FZ37" i="21"/>
  <c r="GA37" i="21"/>
  <c r="GB37" i="21"/>
  <c r="GC37" i="21"/>
  <c r="GD37" i="21"/>
  <c r="GE37" i="21"/>
  <c r="GF37" i="21"/>
  <c r="GG37" i="21"/>
  <c r="FT39" i="21"/>
  <c r="FZ39" i="21"/>
  <c r="GA39" i="21"/>
  <c r="GB39" i="21"/>
  <c r="GC39" i="21"/>
  <c r="GD39" i="21"/>
  <c r="GE39" i="21"/>
  <c r="GF39" i="21"/>
  <c r="GG39" i="21"/>
  <c r="FT40" i="21"/>
  <c r="FZ40" i="21"/>
  <c r="GA40" i="21"/>
  <c r="GB40" i="21"/>
  <c r="GC40" i="21"/>
  <c r="GD40" i="21"/>
  <c r="GE40" i="21"/>
  <c r="GF40" i="21"/>
  <c r="GG40" i="21"/>
  <c r="FT41" i="21"/>
  <c r="FZ41" i="21"/>
  <c r="GA41" i="21"/>
  <c r="GB41" i="21"/>
  <c r="GC41" i="21"/>
  <c r="GD41" i="21"/>
  <c r="GE41" i="21"/>
  <c r="GF41" i="21"/>
  <c r="GG41" i="21"/>
  <c r="FT42" i="21"/>
  <c r="FZ42" i="21"/>
  <c r="GA42" i="21"/>
  <c r="GB42" i="21"/>
  <c r="GC42" i="21"/>
  <c r="GD42" i="21"/>
  <c r="GE42" i="21"/>
  <c r="GF42" i="21"/>
  <c r="GG42" i="21"/>
  <c r="FT43" i="21"/>
  <c r="FZ43" i="21"/>
  <c r="GA43" i="21"/>
  <c r="GB43" i="21"/>
  <c r="GC43" i="21"/>
  <c r="GD43" i="21"/>
  <c r="GE43" i="21"/>
  <c r="GF43" i="21"/>
  <c r="GG43" i="21"/>
  <c r="FT44" i="21"/>
  <c r="FZ44" i="21"/>
  <c r="GA44" i="21"/>
  <c r="GB44" i="21"/>
  <c r="GC44" i="21"/>
  <c r="GD44" i="21"/>
  <c r="GE44" i="21"/>
  <c r="GF44" i="21"/>
  <c r="GG44" i="21"/>
  <c r="FT45" i="21"/>
  <c r="FZ45" i="21"/>
  <c r="GA45" i="21"/>
  <c r="GB45" i="21"/>
  <c r="GC45" i="21"/>
  <c r="GD45" i="21"/>
  <c r="GE45" i="21"/>
  <c r="GF45" i="21"/>
  <c r="GG45" i="21"/>
  <c r="FT46" i="21"/>
  <c r="FZ46" i="21"/>
  <c r="GA46" i="21"/>
  <c r="GB46" i="21"/>
  <c r="GC46" i="21"/>
  <c r="GD46" i="21"/>
  <c r="GE46" i="21"/>
  <c r="GF46" i="21"/>
  <c r="GG46" i="21"/>
  <c r="GG4" i="21"/>
  <c r="GF4" i="21"/>
  <c r="GE4" i="21"/>
  <c r="GD4" i="21"/>
  <c r="GC4" i="21"/>
  <c r="GB4" i="21"/>
  <c r="GA4" i="21"/>
  <c r="FZ4" i="21"/>
  <c r="FT4" i="21"/>
  <c r="EQ4" i="21"/>
  <c r="ER4" i="21"/>
  <c r="ES4" i="21"/>
  <c r="ET4" i="21"/>
  <c r="EQ5" i="21"/>
  <c r="EQ6" i="21"/>
  <c r="EQ7" i="21"/>
  <c r="EQ8" i="21"/>
  <c r="EQ9" i="21"/>
  <c r="EQ11" i="21"/>
  <c r="EQ12" i="21"/>
  <c r="EQ13" i="21"/>
  <c r="EQ14" i="21"/>
  <c r="EQ15" i="21"/>
  <c r="EQ16" i="21"/>
  <c r="EQ17" i="21"/>
  <c r="EQ18" i="21"/>
  <c r="EQ19" i="21"/>
  <c r="EQ20" i="21"/>
  <c r="EQ21" i="21"/>
  <c r="EQ22" i="21"/>
  <c r="EQ23" i="21"/>
  <c r="EQ24" i="21"/>
  <c r="EQ25" i="21"/>
  <c r="EQ26" i="21"/>
  <c r="EQ27" i="21"/>
  <c r="EQ28" i="21"/>
  <c r="EQ29" i="21"/>
  <c r="EQ30" i="21"/>
  <c r="EQ31" i="21"/>
  <c r="EQ32" i="21"/>
  <c r="EQ33" i="21"/>
  <c r="EQ34" i="21"/>
  <c r="EQ35" i="21"/>
  <c r="EQ36" i="21"/>
  <c r="EQ37" i="21"/>
  <c r="EQ39" i="21"/>
  <c r="EQ40" i="21"/>
  <c r="EQ41" i="21"/>
  <c r="EQ42" i="21"/>
  <c r="EQ43" i="21"/>
  <c r="EQ44" i="21"/>
  <c r="EQ45" i="21"/>
  <c r="EQ46" i="21"/>
  <c r="ES5" i="21"/>
  <c r="ET5" i="21"/>
  <c r="ES6" i="21"/>
  <c r="ET6" i="21"/>
  <c r="ES7" i="21"/>
  <c r="ET7" i="21"/>
  <c r="ES8" i="21"/>
  <c r="ET8" i="21"/>
  <c r="ES9" i="21"/>
  <c r="ET9" i="21"/>
  <c r="ES11" i="21"/>
  <c r="ET11" i="21"/>
  <c r="ES12" i="21"/>
  <c r="ET12" i="21"/>
  <c r="ES13" i="21"/>
  <c r="ET13" i="21"/>
  <c r="ES14" i="21"/>
  <c r="ET14" i="21"/>
  <c r="ES15" i="21"/>
  <c r="ET15" i="21"/>
  <c r="ES16" i="21"/>
  <c r="ET16" i="21"/>
  <c r="ES17" i="21"/>
  <c r="ET17" i="21"/>
  <c r="ES18" i="21"/>
  <c r="ET18" i="21"/>
  <c r="ES19" i="21"/>
  <c r="ET19" i="21"/>
  <c r="ES20" i="21"/>
  <c r="ET20" i="21"/>
  <c r="ES21" i="21"/>
  <c r="ET21" i="21"/>
  <c r="ES22" i="21"/>
  <c r="ET22" i="21"/>
  <c r="ES23" i="21"/>
  <c r="ET23" i="21"/>
  <c r="ES24" i="21"/>
  <c r="ET24" i="21"/>
  <c r="ES25" i="21"/>
  <c r="ET25" i="21"/>
  <c r="ES26" i="21"/>
  <c r="ET26" i="21"/>
  <c r="ES27" i="21"/>
  <c r="ET27" i="21"/>
  <c r="ES28" i="21"/>
  <c r="ET28" i="21"/>
  <c r="ES29" i="21"/>
  <c r="ET29" i="21"/>
  <c r="ES30" i="21"/>
  <c r="ET30" i="21"/>
  <c r="ES31" i="21"/>
  <c r="ET31" i="21"/>
  <c r="ES32" i="21"/>
  <c r="ET32" i="21"/>
  <c r="ES33" i="21"/>
  <c r="ET33" i="21"/>
  <c r="ES34" i="21"/>
  <c r="ET34" i="21"/>
  <c r="ES35" i="21"/>
  <c r="ET35" i="21"/>
  <c r="ES36" i="21"/>
  <c r="ET36" i="21"/>
  <c r="ES37" i="21"/>
  <c r="ET37" i="21"/>
  <c r="ES39" i="21"/>
  <c r="ET39" i="21"/>
  <c r="ES40" i="21"/>
  <c r="ET40" i="21"/>
  <c r="ES41" i="21"/>
  <c r="ET41" i="21"/>
  <c r="ES42" i="21"/>
  <c r="ET42" i="21"/>
  <c r="ES43" i="21"/>
  <c r="ET43" i="21"/>
  <c r="ES44" i="21"/>
  <c r="ET44" i="21"/>
  <c r="ES45" i="21"/>
  <c r="ET45" i="21"/>
  <c r="ES46" i="21"/>
  <c r="ET46" i="21"/>
  <c r="ER6" i="21"/>
  <c r="ER7" i="21"/>
  <c r="ER8" i="21"/>
  <c r="ER9" i="21"/>
  <c r="ER11" i="21"/>
  <c r="ER12" i="21"/>
  <c r="ER13" i="21"/>
  <c r="ER14" i="21"/>
  <c r="ER15" i="21"/>
  <c r="ER16" i="21"/>
  <c r="ER17" i="21"/>
  <c r="ER18" i="21"/>
  <c r="ER19" i="21"/>
  <c r="ER20" i="21"/>
  <c r="ER21" i="21"/>
  <c r="ER22" i="21"/>
  <c r="ER23" i="21"/>
  <c r="ER24" i="21"/>
  <c r="ER25" i="21"/>
  <c r="ER26" i="21"/>
  <c r="ER27" i="21"/>
  <c r="ER28" i="21"/>
  <c r="ER29" i="21"/>
  <c r="ER30" i="21"/>
  <c r="ER31" i="21"/>
  <c r="ER32" i="21"/>
  <c r="ER33" i="21"/>
  <c r="ER34" i="21"/>
  <c r="ER35" i="21"/>
  <c r="ER36" i="21"/>
  <c r="ER37" i="21"/>
  <c r="ER39" i="21"/>
  <c r="ER40" i="21"/>
  <c r="ER41" i="21"/>
  <c r="ER42" i="21"/>
  <c r="ER43" i="21"/>
  <c r="ER44" i="21"/>
  <c r="ER45" i="21"/>
  <c r="ER46" i="21"/>
  <c r="EO5" i="21"/>
  <c r="EP5" i="21"/>
  <c r="EO6" i="21"/>
  <c r="EP6" i="21"/>
  <c r="EO7" i="21"/>
  <c r="EP7" i="21"/>
  <c r="EO8" i="21"/>
  <c r="EP8" i="21"/>
  <c r="EO9" i="21"/>
  <c r="EP9" i="21"/>
  <c r="EO11" i="21"/>
  <c r="EP11" i="21"/>
  <c r="EO12" i="21"/>
  <c r="EP12" i="21"/>
  <c r="EO13" i="21"/>
  <c r="EP13" i="21"/>
  <c r="EO14" i="21"/>
  <c r="EP14" i="21"/>
  <c r="EO15" i="21"/>
  <c r="EP15" i="21"/>
  <c r="EO16" i="21"/>
  <c r="EP16" i="21"/>
  <c r="EO17" i="21"/>
  <c r="EP17" i="21"/>
  <c r="EO18" i="21"/>
  <c r="EP18" i="21"/>
  <c r="EO19" i="21"/>
  <c r="EP19" i="21"/>
  <c r="EO20" i="21"/>
  <c r="EP20" i="21"/>
  <c r="EO21" i="21"/>
  <c r="EP21" i="21"/>
  <c r="EO22" i="21"/>
  <c r="EP22" i="21"/>
  <c r="EO23" i="21"/>
  <c r="EP23" i="21"/>
  <c r="EO24" i="21"/>
  <c r="EP24" i="21"/>
  <c r="EO25" i="21"/>
  <c r="EP25" i="21"/>
  <c r="EO26" i="21"/>
  <c r="EP26" i="21"/>
  <c r="EO27" i="21"/>
  <c r="EP27" i="21"/>
  <c r="EO28" i="21"/>
  <c r="EP28" i="21"/>
  <c r="EO29" i="21"/>
  <c r="EP29" i="21"/>
  <c r="EO30" i="21"/>
  <c r="EP30" i="21"/>
  <c r="EO31" i="21"/>
  <c r="EP31" i="21"/>
  <c r="EO32" i="21"/>
  <c r="EP32" i="21"/>
  <c r="EO33" i="21"/>
  <c r="EP33" i="21"/>
  <c r="EO34" i="21"/>
  <c r="EP34" i="21"/>
  <c r="EO35" i="21"/>
  <c r="EP35" i="21"/>
  <c r="EO36" i="21"/>
  <c r="EP36" i="21"/>
  <c r="EO37" i="21"/>
  <c r="EP37" i="21"/>
  <c r="EO39" i="21"/>
  <c r="EP39" i="21"/>
  <c r="EO40" i="21"/>
  <c r="EP40" i="21"/>
  <c r="EO41" i="21"/>
  <c r="EP41" i="21"/>
  <c r="EO42" i="21"/>
  <c r="EP42" i="21"/>
  <c r="EO43" i="21"/>
  <c r="EP43" i="21"/>
  <c r="EO44" i="21"/>
  <c r="EP44" i="21"/>
  <c r="EO45" i="21"/>
  <c r="EP45" i="21"/>
  <c r="EO46" i="21"/>
  <c r="EP46" i="21"/>
  <c r="EO4" i="21"/>
  <c r="EP4" i="21"/>
  <c r="EN4" i="21"/>
  <c r="EN42" i="21"/>
  <c r="EN43" i="21"/>
  <c r="EN44" i="21"/>
  <c r="EN45" i="21"/>
  <c r="EN46" i="21"/>
  <c r="EN34" i="21"/>
  <c r="EN35" i="21"/>
  <c r="EN36" i="21"/>
  <c r="EN37" i="21"/>
  <c r="EN39" i="21"/>
  <c r="EN40" i="21"/>
  <c r="EN41" i="21"/>
  <c r="EN25" i="21"/>
  <c r="EN26" i="21"/>
  <c r="EN27" i="21"/>
  <c r="EN28" i="21"/>
  <c r="EN29" i="21"/>
  <c r="EN30" i="21"/>
  <c r="EN31" i="21"/>
  <c r="EN32" i="21"/>
  <c r="EN33" i="21"/>
  <c r="EN13" i="21"/>
  <c r="EN14" i="21"/>
  <c r="EN15" i="21"/>
  <c r="EN16" i="21"/>
  <c r="EN17" i="21"/>
  <c r="EN18" i="21"/>
  <c r="EN19" i="21"/>
  <c r="EN20" i="21"/>
  <c r="EN21" i="21"/>
  <c r="EN22" i="21"/>
  <c r="EN23" i="21"/>
  <c r="EN24" i="21"/>
  <c r="EN5" i="21"/>
  <c r="EN6" i="21"/>
  <c r="EN7" i="21"/>
  <c r="EN8" i="21"/>
  <c r="EN9" i="21"/>
  <c r="EN11" i="21"/>
  <c r="EN12" i="21"/>
  <c r="EG39" i="21"/>
  <c r="EM39" i="21"/>
  <c r="EG40" i="21"/>
  <c r="EM40" i="21"/>
  <c r="EG41" i="21"/>
  <c r="EM41" i="21"/>
  <c r="EG42" i="21"/>
  <c r="EM42" i="21"/>
  <c r="EG43" i="21"/>
  <c r="EM43" i="21"/>
  <c r="EG44" i="21"/>
  <c r="EM44" i="21"/>
  <c r="EG45" i="21"/>
  <c r="EM45" i="21"/>
  <c r="EG46" i="21"/>
  <c r="EM46" i="21"/>
  <c r="EG26" i="21"/>
  <c r="EM26" i="21"/>
  <c r="EG27" i="21"/>
  <c r="EM27" i="21"/>
  <c r="EG28" i="21"/>
  <c r="EM28" i="21"/>
  <c r="EG29" i="21"/>
  <c r="EM29" i="21"/>
  <c r="EG30" i="21"/>
  <c r="EM30" i="21"/>
  <c r="EG31" i="21"/>
  <c r="EM31" i="21"/>
  <c r="EG32" i="21"/>
  <c r="EM32" i="21"/>
  <c r="EG33" i="21"/>
  <c r="EM33" i="21"/>
  <c r="EG34" i="21"/>
  <c r="EM34" i="21"/>
  <c r="EG35" i="21"/>
  <c r="EM35" i="21"/>
  <c r="EG36" i="21"/>
  <c r="EM36" i="21"/>
  <c r="EG37" i="21"/>
  <c r="EM37" i="21"/>
  <c r="EG13" i="21"/>
  <c r="EM13" i="21"/>
  <c r="EG14" i="21"/>
  <c r="EM14" i="21"/>
  <c r="EG15" i="21"/>
  <c r="EM15" i="21"/>
  <c r="EG16" i="21"/>
  <c r="EM16" i="21"/>
  <c r="EG17" i="21"/>
  <c r="EM17" i="21"/>
  <c r="EG18" i="21"/>
  <c r="EM18" i="21"/>
  <c r="EG19" i="21"/>
  <c r="EM19" i="21"/>
  <c r="EG20" i="21"/>
  <c r="EM20" i="21"/>
  <c r="EG21" i="21"/>
  <c r="EM21" i="21"/>
  <c r="EG22" i="21"/>
  <c r="EM22" i="21"/>
  <c r="EG23" i="21"/>
  <c r="EM23" i="21"/>
  <c r="EG24" i="21"/>
  <c r="EM24" i="21"/>
  <c r="EG25" i="21"/>
  <c r="EM25" i="21"/>
  <c r="EG6" i="21"/>
  <c r="EM6" i="21"/>
  <c r="EG7" i="21"/>
  <c r="EM7" i="21"/>
  <c r="EG8" i="21"/>
  <c r="EM8" i="21"/>
  <c r="EG9" i="21"/>
  <c r="EM9" i="21"/>
  <c r="EG11" i="21"/>
  <c r="EM11" i="21"/>
  <c r="EG12" i="21"/>
  <c r="EM12" i="21"/>
  <c r="EG5" i="21"/>
  <c r="EM5" i="21"/>
  <c r="EM4" i="21"/>
  <c r="EG4" i="21"/>
  <c r="DG41" i="21"/>
  <c r="DG42" i="21"/>
  <c r="DG43" i="21"/>
  <c r="DG44" i="21"/>
  <c r="DG45" i="21"/>
  <c r="DG46" i="21"/>
  <c r="DG35" i="21"/>
  <c r="DG36" i="21"/>
  <c r="DG37" i="21"/>
  <c r="DG39" i="21"/>
  <c r="DG40" i="21"/>
  <c r="DG29" i="21"/>
  <c r="DG30" i="21"/>
  <c r="DG31" i="21"/>
  <c r="DG32" i="21"/>
  <c r="DG33" i="21"/>
  <c r="DG34" i="21"/>
  <c r="DG23" i="21"/>
  <c r="DG24" i="21"/>
  <c r="DG25" i="21"/>
  <c r="DG26" i="21"/>
  <c r="DG27" i="21"/>
  <c r="DG28" i="21"/>
  <c r="DG19" i="21"/>
  <c r="DG20" i="21"/>
  <c r="DG21" i="21"/>
  <c r="DG22" i="21"/>
  <c r="DG9" i="21"/>
  <c r="DG11" i="21"/>
  <c r="DG12" i="21"/>
  <c r="DG13" i="21"/>
  <c r="DG14" i="21"/>
  <c r="DG15" i="21"/>
  <c r="DG16" i="21"/>
  <c r="DG17" i="21"/>
  <c r="DG18" i="21"/>
  <c r="DG5" i="21"/>
  <c r="DG6" i="21"/>
  <c r="DG7" i="21"/>
  <c r="DG8" i="21"/>
  <c r="DG4" i="21"/>
  <c r="DF36" i="21"/>
  <c r="DF37" i="21"/>
  <c r="DF39" i="21"/>
  <c r="DF40" i="21"/>
  <c r="DF41" i="21"/>
  <c r="DF42" i="21"/>
  <c r="DF43" i="21"/>
  <c r="DF44" i="21"/>
  <c r="DF45" i="21"/>
  <c r="DF46" i="21"/>
  <c r="DF23" i="21"/>
  <c r="DF24" i="21"/>
  <c r="DF25" i="21"/>
  <c r="DF26" i="21"/>
  <c r="DF27" i="21"/>
  <c r="DF28" i="21"/>
  <c r="DF29" i="21"/>
  <c r="DF30" i="21"/>
  <c r="DF31" i="21"/>
  <c r="DF32" i="21"/>
  <c r="DF33" i="21"/>
  <c r="DF34" i="21"/>
  <c r="DF35" i="21"/>
  <c r="DF12" i="21"/>
  <c r="DF13" i="21"/>
  <c r="DF14" i="21"/>
  <c r="DF15" i="21"/>
  <c r="DF16" i="21"/>
  <c r="DF17" i="21"/>
  <c r="DF18" i="21"/>
  <c r="DF19" i="21"/>
  <c r="DF20" i="21"/>
  <c r="DF21" i="21"/>
  <c r="DF22" i="21"/>
  <c r="DF5" i="21"/>
  <c r="DF6" i="21"/>
  <c r="DF7" i="21"/>
  <c r="DF8" i="21"/>
  <c r="DF9" i="21"/>
  <c r="DF11" i="21"/>
  <c r="DF4" i="21"/>
  <c r="DC4" i="21"/>
  <c r="DE45" i="21"/>
  <c r="DE46" i="21"/>
  <c r="DE35" i="21"/>
  <c r="DE36" i="21"/>
  <c r="DE37" i="21"/>
  <c r="DE39" i="21"/>
  <c r="DE40" i="21"/>
  <c r="DE41" i="21"/>
  <c r="DE42" i="21"/>
  <c r="DE43" i="21"/>
  <c r="DE44" i="21"/>
  <c r="DE26" i="21"/>
  <c r="DE27" i="21"/>
  <c r="DE28" i="21"/>
  <c r="DE29" i="21"/>
  <c r="DE30" i="21"/>
  <c r="DE31" i="21"/>
  <c r="DE32" i="21"/>
  <c r="DE33" i="21"/>
  <c r="DE34" i="21"/>
  <c r="DE16" i="21"/>
  <c r="DE17" i="21"/>
  <c r="DE18" i="21"/>
  <c r="DE19" i="21"/>
  <c r="DE20" i="21"/>
  <c r="DE21" i="21"/>
  <c r="DE22" i="21"/>
  <c r="DE23" i="21"/>
  <c r="DE24" i="21"/>
  <c r="DE25" i="21"/>
  <c r="DE5" i="21"/>
  <c r="DE6" i="21"/>
  <c r="DE7" i="21"/>
  <c r="DE8" i="21"/>
  <c r="DE9" i="21"/>
  <c r="DE11" i="21"/>
  <c r="DE12" i="21"/>
  <c r="DE13" i="21"/>
  <c r="DE14" i="21"/>
  <c r="DE15" i="21"/>
  <c r="DE4" i="21"/>
  <c r="DD34" i="21"/>
  <c r="DD35" i="21"/>
  <c r="DD36" i="21"/>
  <c r="DD37" i="21"/>
  <c r="DD39" i="21"/>
  <c r="DD40" i="21"/>
  <c r="DD41" i="21"/>
  <c r="DD42" i="21"/>
  <c r="DD43" i="21"/>
  <c r="DD44" i="21"/>
  <c r="DD45" i="21"/>
  <c r="DD46" i="21"/>
  <c r="DD19" i="21"/>
  <c r="DD20" i="21"/>
  <c r="DD21" i="21"/>
  <c r="DD22" i="21"/>
  <c r="DD23" i="21"/>
  <c r="DD24" i="21"/>
  <c r="DD25" i="21"/>
  <c r="DD26" i="21"/>
  <c r="DD27" i="21"/>
  <c r="DD28" i="21"/>
  <c r="DD29" i="21"/>
  <c r="DD30" i="21"/>
  <c r="DD31" i="21"/>
  <c r="DD32" i="21"/>
  <c r="DD33" i="21"/>
  <c r="DD5" i="21"/>
  <c r="DD6" i="21"/>
  <c r="DD7" i="21"/>
  <c r="DD8" i="21"/>
  <c r="DD9" i="21"/>
  <c r="DD11" i="21"/>
  <c r="DD12" i="21"/>
  <c r="DD13" i="21"/>
  <c r="DD14" i="21"/>
  <c r="DD15" i="21"/>
  <c r="DD16" i="21"/>
  <c r="DD17" i="21"/>
  <c r="DD18" i="21"/>
  <c r="DD4" i="21"/>
  <c r="DC13" i="21"/>
  <c r="DC14" i="21"/>
  <c r="DC15" i="21"/>
  <c r="DC16" i="21"/>
  <c r="DC17" i="21"/>
  <c r="DC18" i="21"/>
  <c r="DC19" i="21"/>
  <c r="DC20" i="21"/>
  <c r="DC21" i="21"/>
  <c r="DC22" i="21"/>
  <c r="DC23" i="21"/>
  <c r="DC24" i="21"/>
  <c r="DC25" i="21"/>
  <c r="DC26" i="21"/>
  <c r="DC27" i="21"/>
  <c r="DC28" i="21"/>
  <c r="DC29" i="21"/>
  <c r="DC30" i="21"/>
  <c r="DC31" i="21"/>
  <c r="DC32" i="21"/>
  <c r="DC33" i="21"/>
  <c r="DC34" i="21"/>
  <c r="DC35" i="21"/>
  <c r="DC36" i="21"/>
  <c r="DC37" i="21"/>
  <c r="DC39" i="21"/>
  <c r="DC40" i="21"/>
  <c r="DC41" i="21"/>
  <c r="DC42" i="21"/>
  <c r="DC43" i="21"/>
  <c r="DC44" i="21"/>
  <c r="DC45" i="21"/>
  <c r="DC46" i="21"/>
  <c r="DC5" i="21"/>
  <c r="DC6" i="21"/>
  <c r="DC7" i="21"/>
  <c r="DC8" i="21"/>
  <c r="DC9" i="21"/>
  <c r="DC11" i="21"/>
  <c r="DC12" i="21"/>
  <c r="DB43" i="21"/>
  <c r="DB44" i="21"/>
  <c r="DB45" i="21"/>
  <c r="DB46" i="21"/>
  <c r="DB34" i="21"/>
  <c r="DB35" i="21"/>
  <c r="DB36" i="21"/>
  <c r="DB37" i="21"/>
  <c r="DB39" i="21"/>
  <c r="DB40" i="21"/>
  <c r="DB41" i="21"/>
  <c r="DB42" i="21"/>
  <c r="DB19" i="21"/>
  <c r="DB20" i="21"/>
  <c r="DB21" i="21"/>
  <c r="DB22" i="21"/>
  <c r="DB23" i="21"/>
  <c r="DB24" i="21"/>
  <c r="DB25" i="21"/>
  <c r="DB26" i="21"/>
  <c r="DB27" i="21"/>
  <c r="DB28" i="21"/>
  <c r="DB29" i="21"/>
  <c r="DB30" i="21"/>
  <c r="DB31" i="21"/>
  <c r="DB32" i="21"/>
  <c r="DB33" i="21"/>
  <c r="DB11" i="21"/>
  <c r="DB12" i="21"/>
  <c r="DB13" i="21"/>
  <c r="DB14" i="21"/>
  <c r="DB15" i="21"/>
  <c r="DB16" i="21"/>
  <c r="DB17" i="21"/>
  <c r="DB18" i="21"/>
  <c r="DB5" i="21"/>
  <c r="DB6" i="21"/>
  <c r="DB7" i="21"/>
  <c r="DB8" i="21"/>
  <c r="DB9" i="21"/>
  <c r="DB4" i="21"/>
  <c r="DA43" i="21"/>
  <c r="DA44" i="21"/>
  <c r="DA45" i="21"/>
  <c r="DA46" i="21"/>
  <c r="DA32" i="21"/>
  <c r="DA33" i="21"/>
  <c r="DA34" i="21"/>
  <c r="DA35" i="21"/>
  <c r="DA36" i="21"/>
  <c r="DA37" i="21"/>
  <c r="DA39" i="21"/>
  <c r="DA40" i="21"/>
  <c r="DA41" i="21"/>
  <c r="DA42" i="21"/>
  <c r="DA18" i="21"/>
  <c r="DA19" i="21"/>
  <c r="DA20" i="21"/>
  <c r="DA21" i="21"/>
  <c r="DA22" i="21"/>
  <c r="DA23" i="21"/>
  <c r="DA24" i="21"/>
  <c r="DA25" i="21"/>
  <c r="DA26" i="21"/>
  <c r="DA27" i="21"/>
  <c r="DA28" i="21"/>
  <c r="DA29" i="21"/>
  <c r="DA30" i="21"/>
  <c r="DA31" i="21"/>
  <c r="DA13" i="21"/>
  <c r="DA14" i="21"/>
  <c r="DA15" i="21"/>
  <c r="DA16" i="21"/>
  <c r="DA17" i="21"/>
  <c r="DA5" i="21"/>
  <c r="DA6" i="21"/>
  <c r="DA7" i="21"/>
  <c r="DA8" i="21"/>
  <c r="DA9" i="21"/>
  <c r="DA11" i="21"/>
  <c r="DA12" i="21"/>
  <c r="DA4" i="21"/>
  <c r="CZ11" i="21"/>
  <c r="CZ12" i="21"/>
  <c r="CZ13" i="21"/>
  <c r="CZ14" i="21"/>
  <c r="CZ15" i="21"/>
  <c r="CZ16" i="21"/>
  <c r="CZ17" i="21"/>
  <c r="CZ18" i="21"/>
  <c r="CZ19" i="21"/>
  <c r="CZ20" i="21"/>
  <c r="CZ21" i="21"/>
  <c r="CZ22" i="21"/>
  <c r="CZ23" i="21"/>
  <c r="CZ24" i="21"/>
  <c r="CZ25" i="21"/>
  <c r="CZ26" i="21"/>
  <c r="CZ27" i="21"/>
  <c r="CZ28" i="21"/>
  <c r="CZ29" i="21"/>
  <c r="CZ30" i="21"/>
  <c r="CZ31" i="21"/>
  <c r="CZ32" i="21"/>
  <c r="CZ33" i="21"/>
  <c r="CZ34" i="21"/>
  <c r="CZ35" i="21"/>
  <c r="CZ36" i="21"/>
  <c r="CZ37" i="21"/>
  <c r="CZ39" i="21"/>
  <c r="CZ40" i="21"/>
  <c r="CZ41" i="21"/>
  <c r="CZ42" i="21"/>
  <c r="CZ43" i="21"/>
  <c r="CZ44" i="21"/>
  <c r="CZ45" i="21"/>
  <c r="CZ46" i="21"/>
  <c r="CZ9" i="21"/>
  <c r="CZ6" i="21"/>
  <c r="CZ7" i="21"/>
  <c r="CZ8" i="21"/>
  <c r="CZ5" i="21"/>
  <c r="CZ4" i="21"/>
  <c r="CT43" i="21"/>
  <c r="CT39" i="21"/>
  <c r="CT40" i="21"/>
  <c r="CT41" i="21"/>
  <c r="CT42" i="21"/>
  <c r="CT44" i="21"/>
  <c r="CT45" i="21"/>
  <c r="CT46" i="21"/>
  <c r="CT31" i="21"/>
  <c r="CT32" i="21"/>
  <c r="CT33" i="21"/>
  <c r="CT34" i="21"/>
  <c r="CT35" i="21"/>
  <c r="CT36" i="21"/>
  <c r="CT37" i="21"/>
  <c r="CT22" i="21"/>
  <c r="CT23" i="21"/>
  <c r="CT24" i="21"/>
  <c r="CT25" i="21"/>
  <c r="CT26" i="21"/>
  <c r="CT27" i="21"/>
  <c r="CT28" i="21"/>
  <c r="CT29" i="21"/>
  <c r="CT30" i="21"/>
  <c r="CT11" i="21"/>
  <c r="CT12" i="21"/>
  <c r="CT13" i="21"/>
  <c r="CT14" i="21"/>
  <c r="CT15" i="21"/>
  <c r="CT16" i="21"/>
  <c r="CT17" i="21"/>
  <c r="CT18" i="21"/>
  <c r="CT19" i="21"/>
  <c r="CT20" i="21"/>
  <c r="CT21" i="21"/>
  <c r="CT5" i="21"/>
  <c r="CT6" i="21"/>
  <c r="CT7" i="21"/>
  <c r="CT8" i="21"/>
  <c r="CT9" i="21"/>
  <c r="CT4" i="21"/>
  <c r="BN5" i="21"/>
  <c r="BG5" i="21"/>
  <c r="BT5" i="21"/>
  <c r="BO11" i="21"/>
  <c r="BG4" i="21"/>
  <c r="BM44" i="21"/>
  <c r="BM43" i="21"/>
  <c r="BG43" i="21"/>
  <c r="BG34" i="21"/>
  <c r="BR46" i="21"/>
  <c r="BT36" i="21"/>
  <c r="BT37" i="21"/>
  <c r="BT39" i="21"/>
  <c r="BT40" i="21"/>
  <c r="BT41" i="21"/>
  <c r="BT42" i="21"/>
  <c r="BT43" i="21"/>
  <c r="BT44" i="21"/>
  <c r="BT45" i="21"/>
  <c r="BT46" i="21"/>
  <c r="BT25" i="21"/>
  <c r="BT26" i="21"/>
  <c r="BT27" i="21"/>
  <c r="BT28" i="21"/>
  <c r="BT29" i="21"/>
  <c r="BT30" i="21"/>
  <c r="BT31" i="21"/>
  <c r="BT32" i="21"/>
  <c r="BT33" i="21"/>
  <c r="BT34" i="21"/>
  <c r="BT35" i="21"/>
  <c r="BT18" i="21"/>
  <c r="BT19" i="21"/>
  <c r="BT20" i="21"/>
  <c r="BT21" i="21"/>
  <c r="BT22" i="21"/>
  <c r="BT23" i="21"/>
  <c r="BT24" i="21"/>
  <c r="BT14" i="21"/>
  <c r="BT15" i="21"/>
  <c r="BT16" i="21"/>
  <c r="BT17" i="21"/>
  <c r="BT11" i="21"/>
  <c r="BT12" i="21"/>
  <c r="BT13" i="21"/>
  <c r="BT6" i="21"/>
  <c r="BT7" i="21"/>
  <c r="BT8" i="21"/>
  <c r="BS44" i="21"/>
  <c r="BS45" i="21"/>
  <c r="BS46" i="21"/>
  <c r="BS36" i="21"/>
  <c r="BS37" i="21"/>
  <c r="BS39" i="21"/>
  <c r="BS40" i="21"/>
  <c r="BS41" i="21"/>
  <c r="BS42" i="21"/>
  <c r="BS43" i="21"/>
  <c r="BS29" i="21"/>
  <c r="BS30" i="21"/>
  <c r="BS31" i="21"/>
  <c r="BS32" i="21"/>
  <c r="BS33" i="21"/>
  <c r="BS34" i="21"/>
  <c r="BS35" i="21"/>
  <c r="BS19" i="21"/>
  <c r="BS20" i="21"/>
  <c r="BS21" i="21"/>
  <c r="BS22" i="21"/>
  <c r="BS23" i="21"/>
  <c r="BS24" i="21"/>
  <c r="BS25" i="21"/>
  <c r="BS26" i="21"/>
  <c r="BS27" i="21"/>
  <c r="BS28" i="21"/>
  <c r="BS11" i="21"/>
  <c r="BS12" i="21"/>
  <c r="BS13" i="21"/>
  <c r="BS14" i="21"/>
  <c r="BS15" i="21"/>
  <c r="BS16" i="21"/>
  <c r="BS17" i="21"/>
  <c r="BS18" i="21"/>
  <c r="BS5" i="21"/>
  <c r="BS6" i="21"/>
  <c r="BS7" i="21"/>
  <c r="BS8" i="21"/>
  <c r="BS4" i="21"/>
  <c r="BR31" i="21"/>
  <c r="BR40" i="21"/>
  <c r="BR41" i="21"/>
  <c r="BR42" i="21"/>
  <c r="BR43" i="21"/>
  <c r="BR44" i="21"/>
  <c r="BR45" i="21"/>
  <c r="BR28" i="21"/>
  <c r="BR29" i="21"/>
  <c r="BR30" i="21"/>
  <c r="BR32" i="21"/>
  <c r="BR33" i="21"/>
  <c r="BR34" i="21"/>
  <c r="BR35" i="21"/>
  <c r="BR36" i="21"/>
  <c r="BR37" i="21"/>
  <c r="BR39" i="21"/>
  <c r="BR18" i="21"/>
  <c r="BR19" i="21"/>
  <c r="BR20" i="21"/>
  <c r="BR21" i="21"/>
  <c r="BR22" i="21"/>
  <c r="BR23" i="21"/>
  <c r="BR24" i="21"/>
  <c r="BR25" i="21"/>
  <c r="BR26" i="21"/>
  <c r="BR27" i="21"/>
  <c r="BR11" i="21"/>
  <c r="BR12" i="21"/>
  <c r="BR13" i="21"/>
  <c r="BR14" i="21"/>
  <c r="BR15" i="21"/>
  <c r="BR16" i="21"/>
  <c r="BR17" i="21"/>
  <c r="BR5" i="21"/>
  <c r="BR6" i="21"/>
  <c r="BR7" i="21"/>
  <c r="BR8" i="21"/>
  <c r="BR4" i="21"/>
  <c r="BG44" i="21"/>
  <c r="BM4" i="21"/>
  <c r="BQ37" i="21"/>
  <c r="BQ39" i="21"/>
  <c r="BQ40" i="21"/>
  <c r="BQ41" i="21"/>
  <c r="BQ42" i="21"/>
  <c r="BQ43" i="21"/>
  <c r="BQ44" i="21"/>
  <c r="BQ45" i="21"/>
  <c r="BQ46" i="21"/>
  <c r="BQ27" i="21"/>
  <c r="BQ28" i="21"/>
  <c r="BQ29" i="21"/>
  <c r="BQ30" i="21"/>
  <c r="BQ31" i="21"/>
  <c r="BQ32" i="21"/>
  <c r="BQ33" i="21"/>
  <c r="BQ34" i="21"/>
  <c r="BQ35" i="21"/>
  <c r="BQ36" i="21"/>
  <c r="BQ19" i="21"/>
  <c r="BQ20" i="21"/>
  <c r="BQ21" i="21"/>
  <c r="BQ22" i="21"/>
  <c r="BQ23" i="21"/>
  <c r="BQ24" i="21"/>
  <c r="BQ25" i="21"/>
  <c r="BQ26" i="21"/>
  <c r="BQ11" i="21"/>
  <c r="BQ12" i="21"/>
  <c r="BQ13" i="21"/>
  <c r="BQ14" i="21"/>
  <c r="BQ15" i="21"/>
  <c r="BQ16" i="21"/>
  <c r="BQ17" i="21"/>
  <c r="BQ18" i="21"/>
  <c r="BQ5" i="21"/>
  <c r="BQ6" i="21"/>
  <c r="BQ7" i="21"/>
  <c r="BQ8" i="21"/>
  <c r="BQ4" i="21"/>
  <c r="BP15" i="21"/>
  <c r="BP16" i="21"/>
  <c r="BP17" i="21"/>
  <c r="BP18" i="21"/>
  <c r="BP19" i="21"/>
  <c r="BP20" i="21"/>
  <c r="BP21" i="21"/>
  <c r="BP22" i="21"/>
  <c r="BP23" i="21"/>
  <c r="BP24" i="21"/>
  <c r="BP25" i="21"/>
  <c r="BP26" i="21"/>
  <c r="BP27" i="21"/>
  <c r="BP28" i="21"/>
  <c r="BP29" i="21"/>
  <c r="BP30" i="21"/>
  <c r="BP31" i="21"/>
  <c r="BP32" i="21"/>
  <c r="BP33" i="21"/>
  <c r="BP34" i="21"/>
  <c r="BP35" i="21"/>
  <c r="BP36" i="21"/>
  <c r="BP37" i="21"/>
  <c r="BP39" i="21"/>
  <c r="BP40" i="21"/>
  <c r="BP41" i="21"/>
  <c r="BP42" i="21"/>
  <c r="BP43" i="21"/>
  <c r="BP44" i="21"/>
  <c r="BP45" i="21"/>
  <c r="BP46" i="21"/>
  <c r="BP13" i="21"/>
  <c r="BP14" i="21"/>
  <c r="BP5" i="21"/>
  <c r="BP6" i="21"/>
  <c r="BP7" i="21"/>
  <c r="BP8" i="21"/>
  <c r="BP11" i="21"/>
  <c r="BP12" i="21"/>
  <c r="BP4" i="21"/>
  <c r="BM39" i="21"/>
  <c r="BN39" i="21"/>
  <c r="BO46" i="21"/>
  <c r="BO12" i="21"/>
  <c r="BO13" i="21"/>
  <c r="BO14" i="21"/>
  <c r="BO15" i="21"/>
  <c r="BO16" i="21"/>
  <c r="BO17" i="21"/>
  <c r="BO18" i="21"/>
  <c r="BO19" i="21"/>
  <c r="BO20" i="21"/>
  <c r="BO21" i="21"/>
  <c r="BO22" i="21"/>
  <c r="BO23" i="21"/>
  <c r="BO24" i="21"/>
  <c r="BO25" i="21"/>
  <c r="BO26" i="21"/>
  <c r="BO27" i="21"/>
  <c r="BO28" i="21"/>
  <c r="BO29" i="21"/>
  <c r="BO30" i="21"/>
  <c r="BO31" i="21"/>
  <c r="BO32" i="21"/>
  <c r="BO33" i="21"/>
  <c r="BO34" i="21"/>
  <c r="BO35" i="21"/>
  <c r="BO36" i="21"/>
  <c r="BO37" i="21"/>
  <c r="BO39" i="21"/>
  <c r="BO40" i="21"/>
  <c r="BO41" i="21"/>
  <c r="BO42" i="21"/>
  <c r="BO43" i="21"/>
  <c r="BO44" i="21"/>
  <c r="BO45" i="21"/>
  <c r="BO6" i="21"/>
  <c r="BO7" i="21"/>
  <c r="BO8" i="21"/>
  <c r="BO5" i="21"/>
  <c r="BO4" i="21"/>
  <c r="BN43" i="21"/>
  <c r="BN19" i="21"/>
  <c r="BN20" i="21"/>
  <c r="BN21" i="21"/>
  <c r="BN22" i="21"/>
  <c r="BN23" i="21"/>
  <c r="BN24" i="21"/>
  <c r="BN25" i="21"/>
  <c r="BN26" i="21"/>
  <c r="BN27" i="21"/>
  <c r="BN28" i="21"/>
  <c r="BN29" i="21"/>
  <c r="BN30" i="21"/>
  <c r="BN31" i="21"/>
  <c r="BN32" i="21"/>
  <c r="BN33" i="21"/>
  <c r="BN34" i="21"/>
  <c r="BN35" i="21"/>
  <c r="BN36" i="21"/>
  <c r="BN37" i="21"/>
  <c r="BN40" i="21"/>
  <c r="BN41" i="21"/>
  <c r="BN42" i="21"/>
  <c r="BN44" i="21"/>
  <c r="BN45" i="21"/>
  <c r="BN46" i="21"/>
  <c r="BN11" i="21"/>
  <c r="BN12" i="21"/>
  <c r="BN13" i="21"/>
  <c r="BN14" i="21"/>
  <c r="BN15" i="21"/>
  <c r="BN16" i="21"/>
  <c r="BN17" i="21"/>
  <c r="BN18" i="21"/>
  <c r="BN7" i="21"/>
  <c r="BN8" i="21"/>
  <c r="BN6" i="21"/>
  <c r="BN4" i="21"/>
  <c r="BM7" i="21"/>
  <c r="BM8" i="21"/>
  <c r="BM10" i="21"/>
  <c r="BM11" i="21"/>
  <c r="BM12" i="21"/>
  <c r="BM13" i="21"/>
  <c r="BM14" i="21"/>
  <c r="BM15" i="21"/>
  <c r="BM16" i="21"/>
  <c r="BM17" i="21"/>
  <c r="BM18" i="21"/>
  <c r="BM19" i="21"/>
  <c r="BM20" i="21"/>
  <c r="BM21" i="21"/>
  <c r="BM22" i="21"/>
  <c r="BM23" i="21"/>
  <c r="BM24" i="21"/>
  <c r="BM25" i="21"/>
  <c r="BM26" i="21"/>
  <c r="BM27" i="21"/>
  <c r="BM28" i="21"/>
  <c r="BM29" i="21"/>
  <c r="BM30" i="21"/>
  <c r="BM31" i="21"/>
  <c r="BM32" i="21"/>
  <c r="BM33" i="21"/>
  <c r="BM34" i="21"/>
  <c r="BM35" i="21"/>
  <c r="BM36" i="21"/>
  <c r="BM37" i="21"/>
  <c r="BM40" i="21"/>
  <c r="BM41" i="21"/>
  <c r="BM42" i="21"/>
  <c r="BM45" i="21"/>
  <c r="BM46" i="21"/>
  <c r="BG22" i="21"/>
  <c r="BG16" i="21"/>
  <c r="BG18" i="21"/>
  <c r="BG8" i="21"/>
  <c r="BG10" i="21"/>
  <c r="BG11" i="21"/>
  <c r="BG12" i="21"/>
  <c r="BG13" i="21"/>
  <c r="BG14" i="21"/>
  <c r="BG15" i="21"/>
  <c r="BG17" i="21"/>
  <c r="BG19" i="21"/>
  <c r="BG20" i="21"/>
  <c r="BG21" i="21"/>
  <c r="BG23" i="21"/>
  <c r="BG24" i="21"/>
  <c r="BG25" i="21"/>
  <c r="BG26" i="21"/>
  <c r="BG27" i="21"/>
  <c r="BG28" i="21"/>
  <c r="BG29" i="21"/>
  <c r="BG30" i="21"/>
  <c r="BG31" i="21"/>
  <c r="BG32" i="21"/>
  <c r="BG33" i="21"/>
  <c r="BG35" i="21"/>
  <c r="BG36" i="21"/>
  <c r="BG37" i="21"/>
  <c r="BG39" i="21"/>
  <c r="BG40" i="21"/>
  <c r="BG41" i="21"/>
  <c r="BG42" i="21"/>
  <c r="BG45" i="21"/>
  <c r="BG46" i="21"/>
  <c r="AP16" i="21"/>
  <c r="AT16" i="21" s="1"/>
  <c r="AP6" i="21"/>
  <c r="AT6" i="21" s="1"/>
  <c r="AP10" i="21"/>
  <c r="AQ10" i="21" s="1"/>
  <c r="BH10" i="21" s="1"/>
  <c r="AP11" i="21"/>
  <c r="AQ11" i="21" s="1"/>
  <c r="BH11" i="21" s="1"/>
  <c r="AP12" i="21"/>
  <c r="AQ12" i="21" s="1"/>
  <c r="BH12" i="21" s="1"/>
  <c r="AP13" i="21"/>
  <c r="AQ13" i="21" s="1"/>
  <c r="BH13" i="21" s="1"/>
  <c r="AP14" i="21"/>
  <c r="AT14" i="21" s="1"/>
  <c r="AP15" i="21"/>
  <c r="AT15" i="21" s="1"/>
  <c r="AP17" i="21"/>
  <c r="AQ17" i="21" s="1"/>
  <c r="BH17" i="21" s="1"/>
  <c r="AP18" i="21"/>
  <c r="AQ18" i="21" s="1"/>
  <c r="BH18" i="21" s="1"/>
  <c r="AP19" i="21"/>
  <c r="AQ19" i="21" s="1"/>
  <c r="BH19" i="21" s="1"/>
  <c r="AP20" i="21"/>
  <c r="AQ20" i="21" s="1"/>
  <c r="BH20" i="21" s="1"/>
  <c r="AP21" i="21"/>
  <c r="AQ21" i="21" s="1"/>
  <c r="BH21" i="21" s="1"/>
  <c r="AP22" i="21"/>
  <c r="AQ22" i="21" s="1"/>
  <c r="BH22" i="21" s="1"/>
  <c r="AP23" i="21"/>
  <c r="AQ23" i="21" s="1"/>
  <c r="BH23" i="21" s="1"/>
  <c r="AP24" i="21"/>
  <c r="AT24" i="21" s="1"/>
  <c r="AP25" i="21"/>
  <c r="AQ25" i="21" s="1"/>
  <c r="BH25" i="21" s="1"/>
  <c r="AP26" i="21"/>
  <c r="AT26" i="21" s="1"/>
  <c r="AP27" i="21"/>
  <c r="AQ27" i="21" s="1"/>
  <c r="BH27" i="21" s="1"/>
  <c r="AP28" i="21"/>
  <c r="AQ28" i="21" s="1"/>
  <c r="BH28" i="21" s="1"/>
  <c r="AP29" i="21"/>
  <c r="AQ29" i="21" s="1"/>
  <c r="BH29" i="21" s="1"/>
  <c r="AP30" i="21"/>
  <c r="AQ30" i="21" s="1"/>
  <c r="BH30" i="21" s="1"/>
  <c r="AP31" i="21"/>
  <c r="AQ31" i="21" s="1"/>
  <c r="BH31" i="21" s="1"/>
  <c r="AP32" i="21"/>
  <c r="AQ32" i="21" s="1"/>
  <c r="BH32" i="21" s="1"/>
  <c r="AP33" i="21"/>
  <c r="AQ33" i="21" s="1"/>
  <c r="BH33" i="21" s="1"/>
  <c r="AP34" i="21"/>
  <c r="AQ34" i="21" s="1"/>
  <c r="BH34" i="21" s="1"/>
  <c r="AP35" i="21"/>
  <c r="AQ35" i="21" s="1"/>
  <c r="BH35" i="21" s="1"/>
  <c r="AP36" i="21"/>
  <c r="AQ36" i="21" s="1"/>
  <c r="BH36" i="21" s="1"/>
  <c r="AP37" i="21"/>
  <c r="AQ37" i="21" s="1"/>
  <c r="BH37" i="21" s="1"/>
  <c r="AP39" i="21"/>
  <c r="AQ39" i="21" s="1"/>
  <c r="BH39" i="21" s="1"/>
  <c r="AP40" i="21"/>
  <c r="AQ40" i="21" s="1"/>
  <c r="BH40" i="21" s="1"/>
  <c r="AP41" i="21"/>
  <c r="AQ41" i="21" s="1"/>
  <c r="BH41" i="21" s="1"/>
  <c r="AP42" i="21"/>
  <c r="AQ42" i="21" s="1"/>
  <c r="BH42" i="21" s="1"/>
  <c r="AP43" i="21"/>
  <c r="AQ43" i="21" s="1"/>
  <c r="BH43" i="21" s="1"/>
  <c r="AP44" i="21"/>
  <c r="AQ44" i="21" s="1"/>
  <c r="BH44" i="21" s="1"/>
  <c r="AP45" i="21"/>
  <c r="AQ45" i="21" s="1"/>
  <c r="BH45" i="21" s="1"/>
  <c r="AP46" i="21"/>
  <c r="AQ46" i="21" s="1"/>
  <c r="BH46" i="21" s="1"/>
  <c r="AP8" i="21"/>
  <c r="AQ8" i="21" s="1"/>
  <c r="BH8" i="21" s="1"/>
  <c r="AP5" i="21"/>
  <c r="AQ5" i="21" s="1"/>
  <c r="BH5" i="21" s="1"/>
  <c r="AP7" i="21"/>
  <c r="AT7" i="21" s="1"/>
  <c r="C80" i="35"/>
  <c r="E62" i="35"/>
  <c r="D62" i="35"/>
  <c r="C62" i="35"/>
  <c r="C84" i="34"/>
  <c r="E66" i="34"/>
  <c r="D66" i="34"/>
  <c r="C66" i="34"/>
  <c r="C80" i="33"/>
  <c r="L64" i="33"/>
  <c r="K64" i="33"/>
  <c r="J64" i="33"/>
  <c r="D64" i="33"/>
  <c r="C64" i="33"/>
  <c r="C82" i="32"/>
  <c r="AQ9" i="21" l="1"/>
  <c r="BH9" i="21" s="1"/>
  <c r="AQ24" i="21"/>
  <c r="BH24" i="21" s="1"/>
  <c r="AQ16" i="21"/>
  <c r="BH16" i="21" s="1"/>
  <c r="AQ6" i="21"/>
  <c r="BH6" i="21" s="1"/>
  <c r="AQ15" i="21"/>
  <c r="BH15" i="21" s="1"/>
  <c r="AQ26" i="21"/>
  <c r="BH26" i="21" s="1"/>
  <c r="AQ14" i="21"/>
  <c r="BH14" i="21" s="1"/>
  <c r="AQ7" i="21"/>
  <c r="BH7" i="21" s="1"/>
</calcChain>
</file>

<file path=xl/sharedStrings.xml><?xml version="1.0" encoding="utf-8"?>
<sst xmlns="http://schemas.openxmlformats.org/spreadsheetml/2006/main" count="8113" uniqueCount="852">
  <si>
    <t>Commonly Used Port</t>
  </si>
  <si>
    <t>Command and Control</t>
  </si>
  <si>
    <t>Modbus</t>
  </si>
  <si>
    <t xml:space="preserve">Remote System Discovery </t>
  </si>
  <si>
    <t>Discovery</t>
  </si>
  <si>
    <t>S7comm</t>
  </si>
  <si>
    <t>Collection</t>
  </si>
  <si>
    <t>Inhabit Response Function</t>
  </si>
  <si>
    <t>Denial of Service</t>
  </si>
  <si>
    <t>ModbusPal</t>
  </si>
  <si>
    <t>Remote System Information Discovery</t>
  </si>
  <si>
    <t>Device Restart/Shutdown</t>
  </si>
  <si>
    <t>Procedimiento</t>
  </si>
  <si>
    <t>Procss. Nmap</t>
  </si>
  <si>
    <t>Procss Metasploit</t>
  </si>
  <si>
    <t>Lateral Movement</t>
  </si>
  <si>
    <t>Initial Access</t>
  </si>
  <si>
    <t>Execution</t>
  </si>
  <si>
    <t>Privilege Escalation</t>
  </si>
  <si>
    <t>Evasion</t>
  </si>
  <si>
    <t>Protocolos Utilizados</t>
  </si>
  <si>
    <t>-</t>
  </si>
  <si>
    <t>Impair Process Control</t>
  </si>
  <si>
    <t>Modify Parameter</t>
  </si>
  <si>
    <t>Remote Services</t>
  </si>
  <si>
    <t>PCCC</t>
  </si>
  <si>
    <t>Exploitation of Remote Services</t>
  </si>
  <si>
    <t>Ataque</t>
  </si>
  <si>
    <t>Disponibilidad</t>
  </si>
  <si>
    <t>Software Atacante</t>
  </si>
  <si>
    <t>Software Simulación Víctima</t>
  </si>
  <si>
    <t>T</t>
  </si>
  <si>
    <t>N</t>
  </si>
  <si>
    <t>SMBv1</t>
  </si>
  <si>
    <t>L (L, W)</t>
  </si>
  <si>
    <t>Metasploit: modbus_findunitid,
 modbusclient</t>
  </si>
  <si>
    <t>T (W)</t>
  </si>
  <si>
    <t>TCP</t>
  </si>
  <si>
    <t>Program Download</t>
  </si>
  <si>
    <t>Automated Collection</t>
  </si>
  <si>
    <t>HTTP</t>
  </si>
  <si>
    <t>L (W)</t>
  </si>
  <si>
    <t>Metasploit: allen_bradley_pccc</t>
  </si>
  <si>
    <t>L (L,W)</t>
  </si>
  <si>
    <t>Metasploit: modbusclient</t>
  </si>
  <si>
    <t>L(L, W)</t>
  </si>
  <si>
    <t>Change Operating Mode</t>
  </si>
  <si>
    <t>Nmap: s7-info.nse</t>
  </si>
  <si>
    <t>Nmap: modbus-discover.nse</t>
  </si>
  <si>
    <t>Impact</t>
  </si>
  <si>
    <t>SIMATIC S7 PLCSIM Advanced V2.0</t>
  </si>
  <si>
    <t>Manipulation of Control</t>
  </si>
  <si>
    <t>Metasplot: eternalblue_doublepulsar</t>
  </si>
  <si>
    <t>Acceso a red mediante VNC</t>
  </si>
  <si>
    <t>Metasploit: vnc_keyboard_exec.rb</t>
  </si>
  <si>
    <t>VNC</t>
  </si>
  <si>
    <t>Número</t>
  </si>
  <si>
    <t>Modificación de parámetros medinate ordenes Modbus</t>
  </si>
  <si>
    <t>Orden de apagado mediante 
el protocolo S7comm</t>
  </si>
  <si>
    <t xml:space="preserve"> Obtención de información de 
un servidor OPC</t>
  </si>
  <si>
    <t xml:space="preserve"> Lectura de registros mediante
 mensajes Modubs</t>
  </si>
  <si>
    <t>Acceso a red mediante vulnerabilidad
 del protocolo SMBv1</t>
  </si>
  <si>
    <t>L(L)</t>
  </si>
  <si>
    <t>S7-PLCSIM y TIA Portal V16 y NetToPlcSim</t>
  </si>
  <si>
    <t>Modificación de parámetros mediante ordenes S7comm</t>
  </si>
  <si>
    <t>Node-RED: contrib-s7comm</t>
  </si>
  <si>
    <t>Subida y descarga de ficheros a un PLC</t>
  </si>
  <si>
    <t>PLCinjector</t>
  </si>
  <si>
    <t>RealWin Server</t>
  </si>
  <si>
    <t>Metasploit: realwin_scpc_initialize</t>
  </si>
  <si>
    <t>Metasploit: snmp_enum</t>
  </si>
  <si>
    <t>Apagado de dispositivos conectados a un PLC mediante la modificación de variables que controlen dichos equipos</t>
  </si>
  <si>
    <t>SNMP</t>
  </si>
  <si>
    <t>Obtención de información de un equipo a través de SNMP</t>
  </si>
  <si>
    <t xml:space="preserve"> Escaneo de direcciones IP que usen S7comm
 conectadas a la red </t>
  </si>
  <si>
    <t xml:space="preserve">Escaneo de direcciones IP que usen Modbus
 conectadas a la red </t>
  </si>
  <si>
    <t xml:space="preserve"> Escaneo de direcciones IP que usen Modbus
 conectadas a la red </t>
  </si>
  <si>
    <t>DPN3</t>
  </si>
  <si>
    <t>Rogue Master</t>
  </si>
  <si>
    <t>DNP3</t>
  </si>
  <si>
    <t>FreyrSCADA DNP3 Client (Master)</t>
  </si>
  <si>
    <t>FreyrSCADA DNP3 Server (Outstation)</t>
  </si>
  <si>
    <t>Envío de ordenes a outstation desde un master no legitimo</t>
  </si>
  <si>
    <t>Descubrimiento del sistema de directorios de outstation mediane DNP3</t>
  </si>
  <si>
    <t>Modificación de parámetros mediante ordenes DNP3</t>
  </si>
  <si>
    <t>DoS mediante protocolo PCCC</t>
  </si>
  <si>
    <t>Apagado de PLC mediante orden CIP</t>
  </si>
  <si>
    <t>CIP</t>
  </si>
  <si>
    <t>Metasploit: multi_cip_command</t>
  </si>
  <si>
    <t>RS Logic 500</t>
  </si>
  <si>
    <t>Descubrimiento de información del outstation medinate DNP3</t>
  </si>
  <si>
    <t>Theft of Operational Information</t>
  </si>
  <si>
    <t>Metasploit modbusdetect, modbus_findunitid</t>
  </si>
  <si>
    <t>Camuflaje de tráfico C&amp;C al usar puertos estándar 502</t>
  </si>
  <si>
    <t>Camuflaje de tráfico C&amp;C al usar puertos estándar 20000</t>
  </si>
  <si>
    <t>Táctica</t>
  </si>
  <si>
    <t>T(L, W)</t>
  </si>
  <si>
    <t>Camuflaje de tráfico C&amp;C al usar puertos estándar 102</t>
  </si>
  <si>
    <t>Ignition</t>
  </si>
  <si>
    <t>Metasploit: inductive_ignition_rce</t>
  </si>
  <si>
    <t>Técnica</t>
  </si>
  <si>
    <t>ID Técnica</t>
  </si>
  <si>
    <t>Subtécnica</t>
  </si>
  <si>
    <t>ID Subtécnica</t>
  </si>
  <si>
    <t>Fichero pcap</t>
  </si>
  <si>
    <t>T0866</t>
  </si>
  <si>
    <t>T0848</t>
  </si>
  <si>
    <t>T0858</t>
  </si>
  <si>
    <t>T0846</t>
  </si>
  <si>
    <t>T0888</t>
  </si>
  <si>
    <t>T0890</t>
  </si>
  <si>
    <t>T0843</t>
  </si>
  <si>
    <t>T0886</t>
  </si>
  <si>
    <t>T0830</t>
  </si>
  <si>
    <t>T0831</t>
  </si>
  <si>
    <t>T0802</t>
  </si>
  <si>
    <t>T0885</t>
  </si>
  <si>
    <t>T0814</t>
  </si>
  <si>
    <t>T0816</t>
  </si>
  <si>
    <t>T0836</t>
  </si>
  <si>
    <t>T0882</t>
  </si>
  <si>
    <t>VM Winserver 2008</t>
  </si>
  <si>
    <t>W (W,L)</t>
  </si>
  <si>
    <t>L (W,L)</t>
  </si>
  <si>
    <t>W(L,W)</t>
  </si>
  <si>
    <t>TightVNC + VM Winserver 2016</t>
  </si>
  <si>
    <t>W (L, W)</t>
  </si>
  <si>
    <t xml:space="preserve"> Explotation for privilege escalation</t>
  </si>
  <si>
    <t>Escalado de privilegios a traves del Controlador de Dominio</t>
  </si>
  <si>
    <t>VM Winserver 2016 con Active Directory</t>
  </si>
  <si>
    <t>CVE-2020-1472 Zerologon Exploit</t>
  </si>
  <si>
    <t>NetLogon</t>
  </si>
  <si>
    <t>Descubrimiento de servidores OPC UA</t>
  </si>
  <si>
    <t>Prosys OPCUA Server</t>
  </si>
  <si>
    <t>T (W,L)</t>
  </si>
  <si>
    <t xml:space="preserve">OPC UA </t>
  </si>
  <si>
    <t>T(W,L)</t>
  </si>
  <si>
    <t>opcua-scan</t>
  </si>
  <si>
    <t>TIA Portal V16 + PLCSIM Advanced V3.0</t>
  </si>
  <si>
    <t>Remote System Discovery</t>
  </si>
  <si>
    <t xml:space="preserve">Escaneo de dispositivos BacNet en el puerto  47808 </t>
  </si>
  <si>
    <t>BacNet Device Simulator</t>
  </si>
  <si>
    <t>Nmap:bacnet-info</t>
  </si>
  <si>
    <t xml:space="preserve">BacNet/IP </t>
  </si>
  <si>
    <t>Escaneo de dispositivos mediante IEC-104 en el puerto 2404</t>
  </si>
  <si>
    <t xml:space="preserve"> FreyrScada IEC 60870-5 Server Simulator</t>
  </si>
  <si>
    <t>Nmap:iec-identify</t>
  </si>
  <si>
    <t xml:space="preserve">IEC-104 </t>
  </si>
  <si>
    <t>Escaneo y obtencion de informacion de un broker MQTT por el puerto 1883</t>
  </si>
  <si>
    <t>MQTT</t>
  </si>
  <si>
    <t>Subida y descarga de ficheros mediante IEC-104</t>
  </si>
  <si>
    <t xml:space="preserve"> FreyrScada IEC 60870-5 Client Simulator</t>
  </si>
  <si>
    <t>Robo de credenciales de autenticacion de un broker MQTT</t>
  </si>
  <si>
    <t>opcua-asincio server</t>
  </si>
  <si>
    <t>Obtención automatica de informacion de un PLC Siemens a traves de OPC UA</t>
  </si>
  <si>
    <t>UAExpert</t>
  </si>
  <si>
    <t>OPC UA</t>
  </si>
  <si>
    <t>Man In the Middle</t>
  </si>
  <si>
    <t>Inundación ARP para la recopilacion de datos de dispositivos BacNet</t>
  </si>
  <si>
    <t>YabeBacnetExplorer/Ettercap</t>
  </si>
  <si>
    <t>BacNet/IP</t>
  </si>
  <si>
    <t>Envio de órdenes de control desde un Master no Legítimo</t>
  </si>
  <si>
    <t>Inundación de fragmentos a servidor  OPC UA</t>
  </si>
  <si>
    <t>L(W,L)</t>
  </si>
  <si>
    <t>opcua-exploit-framework/chunk_flood</t>
  </si>
  <si>
    <t>Reinicio a mediante envio de paquete SNMP a un PLC Allen Bradley</t>
  </si>
  <si>
    <t>RSLogix 500 / RSEmulate500 / RSLinx</t>
  </si>
  <si>
    <t>W(W,L)</t>
  </si>
  <si>
    <t xml:space="preserve">Ethersploit-IP	</t>
  </si>
  <si>
    <t>SIMATIC-SMACKDOWN</t>
  </si>
  <si>
    <t>Modificación de datos de memoria mediante Ordenes FINS</t>
  </si>
  <si>
    <t>omron-fins-simulator
/omron_plc.rb</t>
  </si>
  <si>
    <t>Node-red-contrib-omron-fins 0.5.0</t>
  </si>
  <si>
    <t>Modificacion de parametros mediante comandos IEC-104</t>
  </si>
  <si>
    <t>Descubrimiento del sistema de directorios de outstation mediane IEC-105</t>
  </si>
  <si>
    <t>Cambiar Modo de Funcionamiento de un PLC a RUN/STOP mediante ordenes FINS</t>
  </si>
  <si>
    <t xml:space="preserve"> FINS / UDP</t>
  </si>
  <si>
    <t xml:space="preserve">Data Destruction </t>
  </si>
  <si>
    <t xml:space="preserve"> Descubrimiento de dispositivos mediante FINS</t>
  </si>
  <si>
    <t>nmap:omron-info</t>
  </si>
  <si>
    <t>Mosquitto MQTT broker</t>
  </si>
  <si>
    <t>nmap:mqtt-subscribe</t>
  </si>
  <si>
    <t>nmap</t>
  </si>
  <si>
    <t>Ncrack</t>
  </si>
  <si>
    <t xml:space="preserve"> FreyrScada IEC 60870-5 Clien Simulator</t>
  </si>
  <si>
    <t>T(W)</t>
  </si>
  <si>
    <t>FINS / UDP</t>
  </si>
  <si>
    <t>Sin Subtécnica</t>
  </si>
  <si>
    <t>T0809</t>
  </si>
  <si>
    <t xml:space="preserve"> FINS /TCP</t>
  </si>
  <si>
    <t>Otras tácticas aplicables</t>
  </si>
  <si>
    <t>T0866-VulnAccess-SMBv1.pcapng</t>
  </si>
  <si>
    <t>T0866-RemoteAccess-VNC.pcapng</t>
  </si>
  <si>
    <t>T0848-RogueMaster-IEC-104.pcapng</t>
  </si>
  <si>
    <t>T0858-ChangeOPMode-Omron.pcapng</t>
  </si>
  <si>
    <t>T0846-Discovery-IEC104.pcapng</t>
  </si>
  <si>
    <t>T0888-ScanInfo-OPCUA-Nmap.pcapng</t>
  </si>
  <si>
    <t>T0888-ScanInfo-OPCUA-OpcScan.pcapng</t>
  </si>
  <si>
    <t>T0888-ScanInfo-OmronFINS.pcapng</t>
  </si>
  <si>
    <t>T0843-ProgDownload-IEC104.pcapng</t>
  </si>
  <si>
    <t>T0886-BruteForce-MQTT.pcapng</t>
  </si>
  <si>
    <t>T0802-AutoCollect-OPCUA.pcapng</t>
  </si>
  <si>
    <t>T0814-DoS-OPCUA.pcapng</t>
  </si>
  <si>
    <t>T0816-RestartAllenBradley-SNMP.pcapng</t>
  </si>
  <si>
    <t>T0816-StopCommand-S7Comm.pcapng</t>
  </si>
  <si>
    <t>T0836-ModifyParam-OmronFINS.pcapng</t>
  </si>
  <si>
    <t>T0831-Modifparam-IEC104.pcapng</t>
  </si>
  <si>
    <t>T0882-DirectoryRead-IEC104.pcapng</t>
  </si>
  <si>
    <t>CORRECTO</t>
  </si>
  <si>
    <t>Detección Correccion SYN</t>
  </si>
  <si>
    <t>T0890-EscalPrivileges-NetLogon-FIXED.pcapng</t>
  </si>
  <si>
    <t>T0830-MITM-BacNet-FIXED.pcapng</t>
  </si>
  <si>
    <t>T0848-RogueMaster-DNP3.pcapng / T0848-RogueMaster-DNP3-2.pcapng</t>
  </si>
  <si>
    <t>T0846-DiscoveryNmap-S7.pcapng</t>
  </si>
  <si>
    <t>T0846-DiscoveryNmap-Modbus.pcapng</t>
  </si>
  <si>
    <t>T0846-DiscoverMetasp-Modbus</t>
  </si>
  <si>
    <t>T0888-DiscoverInfo-DNP3.pcapng</t>
  </si>
  <si>
    <t>T0888-DiscverFindID-Modbus.pcapng / T0888-DiscverCoils-Modbus.pcapng / T0888-DiscverRegisters-Modbus.pcapng / T0888-DiscverRegisters2-Modbus.pcapng</t>
  </si>
  <si>
    <t>T0843-FileRead-DNP3.pcapng / T0843-FileRead-DNP3-2.pcapng / T0843-FileWrite-DNP3-2.pcapng</t>
  </si>
  <si>
    <t>T0843-FileDownload-Modbus.pcapng / T0843-FileUpload-Modbus.pcapng</t>
  </si>
  <si>
    <t>T0802-AutoCollect-SNMP.pcapng</t>
  </si>
  <si>
    <t>T0885-C&amp;Cp502RWin-TCP.pcapng / T0885-C&amp;Cp502RWin-TCP-2.pcapng / T0885-C&amp;Cp502RWin-TCP-3.pcapng</t>
  </si>
  <si>
    <t>T0885-C&amp;Cp20000RWin-TCP.pcapng</t>
  </si>
  <si>
    <t>T0885-C&amp;Cp102Ignition-TCP.pcapng</t>
  </si>
  <si>
    <t>T0814-DoS-PCC.pcapng</t>
  </si>
  <si>
    <t>T0816-ShtDownAllenBradley-CIP.pcapng</t>
  </si>
  <si>
    <t>T0816-ShutDown-Modbus.pcapng</t>
  </si>
  <si>
    <t>T0836-ModifParam-Modbus.pcapng</t>
  </si>
  <si>
    <t>T0836-ModifParam-S7.pcapng</t>
  </si>
  <si>
    <t>T0882-DirRead-DNP3.pcapng</t>
  </si>
  <si>
    <t>Talos Community</t>
  </si>
  <si>
    <t>ETopen</t>
  </si>
  <si>
    <t>ETopen Optimizada</t>
  </si>
  <si>
    <t xml:space="preserve">Enlace </t>
  </si>
  <si>
    <t>PAQUETES DE REGLAS UTILIZADOS CON SNORT</t>
  </si>
  <si>
    <t>Nombre fichero</t>
  </si>
  <si>
    <t>Enlace</t>
  </si>
  <si>
    <t>snort3-community.rules</t>
  </si>
  <si>
    <t>Fecha Versión</t>
  </si>
  <si>
    <t>Includes.rules</t>
  </si>
  <si>
    <t>Emerging-all.rules</t>
  </si>
  <si>
    <t>Emerging-all-opt.rules</t>
  </si>
  <si>
    <t>Talos Registered-3200</t>
  </si>
  <si>
    <t>Talos Registered-3000</t>
  </si>
  <si>
    <t>QuickDraw</t>
  </si>
  <si>
    <t>All-quickdraw.rules</t>
  </si>
  <si>
    <t>Detección TALOS</t>
  </si>
  <si>
    <t>Detección Etopen</t>
  </si>
  <si>
    <t>Hoja Excel Ubicada</t>
  </si>
  <si>
    <t>Deteccion Quickdraw</t>
  </si>
  <si>
    <t>Snort v3.1.31.0</t>
  </si>
  <si>
    <t>RESULTADO SNORT</t>
  </si>
  <si>
    <t>Snort v3.2.2.0</t>
  </si>
  <si>
    <t>TALOS COMMUNITY / REGISTERED 3200</t>
  </si>
  <si>
    <t>TALOS COMMUNITY / REGISTERED 3000</t>
  </si>
  <si>
    <t>NO DETECTADO</t>
  </si>
  <si>
    <t>DETECTADO</t>
  </si>
  <si>
    <t>REGLA DETECTADA (SIDs)</t>
  </si>
  <si>
    <t xml:space="preserve"> SID  == FALSE POSITIVE</t>
  </si>
  <si>
    <t>15389,15390,15391</t>
  </si>
  <si>
    <t>41047,41048,41055,41058,41060,41070,41074,41075,41078,41079,52150,52185,52189,52191,52192,52199,52202</t>
  </si>
  <si>
    <t>15071,17798,17799</t>
  </si>
  <si>
    <t>17788,15071,17789,17790</t>
  </si>
  <si>
    <t>17785.</t>
  </si>
  <si>
    <t>T0885-C&amp;Cp502Ignition-HTTP</t>
  </si>
  <si>
    <t>SNORT VERSION 2.9</t>
  </si>
  <si>
    <r>
      <rPr>
        <sz val="18"/>
        <color rgb="FFFF0000"/>
        <rFont val="Calibri"/>
        <family val="2"/>
        <scheme val="minor"/>
      </rPr>
      <t xml:space="preserve">SID </t>
    </r>
    <r>
      <rPr>
        <sz val="18"/>
        <color theme="1"/>
        <rFont val="Calibri"/>
        <family val="2"/>
        <scheme val="minor"/>
      </rPr>
      <t xml:space="preserve"> == TRUE POSITIVE</t>
    </r>
  </si>
  <si>
    <t xml:space="preserve"> </t>
  </si>
  <si>
    <t>v1.0 2015</t>
  </si>
  <si>
    <t>2018358, 2035480, 2025644</t>
  </si>
  <si>
    <t>2011976, 2035480, 2025644</t>
  </si>
  <si>
    <t xml:space="preserve">
2046160, 2046161, 2046165, 2046164, 2046158, 2046159, 2046162, 2046163
</t>
  </si>
  <si>
    <t>2046160, 2046161, 2046165, 2046164, 2046158, 2046159</t>
  </si>
  <si>
    <t>2002752, 2002749, 2027397</t>
  </si>
  <si>
    <t>2002752, 2002749</t>
  </si>
  <si>
    <t xml:space="preserve">2027397, 2002752, 2002749
</t>
  </si>
  <si>
    <t>2002752, 2002749, 2013491, 2013490, 2009768, 2100402, 2009767</t>
  </si>
  <si>
    <t>SNORT 2.9</t>
  </si>
  <si>
    <t>QUICKDRAW</t>
  </si>
  <si>
    <t xml:space="preserve">1111403, 1111401, 1111404, 1111402 </t>
  </si>
  <si>
    <t>1111004, 1111005</t>
  </si>
  <si>
    <t>1111008, 1111009, 1111012</t>
  </si>
  <si>
    <t>1111206, 1111207</t>
  </si>
  <si>
    <t>1111006, 1111007</t>
  </si>
  <si>
    <t>Descubrimiento de un PLC Allen-Bradley</t>
  </si>
  <si>
    <t xml:space="preserve">RSLogix 5000 </t>
  </si>
  <si>
    <t>Nmap:enip-info</t>
  </si>
  <si>
    <t>Ethernet/IP</t>
  </si>
  <si>
    <t>Borrado de memoria a PLC Omron</t>
  </si>
  <si>
    <t>CX-One</t>
  </si>
  <si>
    <t>Github: OMRON-FINS-ATTACK</t>
  </si>
  <si>
    <t>W(W)</t>
  </si>
  <si>
    <t>Inhibit Response Function</t>
  </si>
  <si>
    <t>T0809-DataDestroy-OMRON.pcapng</t>
  </si>
  <si>
    <t>T0888-ScanInfo-ENIP.pcapng</t>
  </si>
  <si>
    <t>1390, 1394, 15389, 15390, 15391, 15392, 15393, 15394, 15395, 15396, 15397, 15398, 15399, 15400, 15401, 15402, 15403, 15404, 15405, 15406, 15407, 15408, 15410, 15411, 15412</t>
  </si>
  <si>
    <t>15412, 15389, 15390, 15391, 15392, 15408, 15393, 15394, 15395, 15396, 15397, 15398, 15399, 15400, 15401, 15402, 15403, 15411, 15404, 15407, 15406, 15405, 15410, 1394, 1390</t>
  </si>
  <si>
    <t>1111402, 1111404</t>
  </si>
  <si>
    <t xml:space="preserve">(1)T0888-ScanInfo-ENIP: no se genera una alerta, se genera un evento al no detectar un numero mínimo de paquetes </t>
  </si>
  <si>
    <t>El ataque T0830-MITM-BacNet no es detectado por ningún ruleset utilizado. Sin embargo, la sobreescritura de cache arp es detectado mediante reglas de preprocesamiento propias de snort, independientemente del ruleset utilizado</t>
  </si>
  <si>
    <t xml:space="preserve">1111705, 1111704, 1111708, 1111709, 1111702, 1111701, 1111703
</t>
  </si>
  <si>
    <t>DETECTADO*</t>
  </si>
  <si>
    <t>Reglas relacionadas con el ataque</t>
  </si>
  <si>
    <t>Alta probabilidad de falsos positivos (o eventos de red no relacionados con el ataque)</t>
  </si>
  <si>
    <t>RS1</t>
  </si>
  <si>
    <t>RS2</t>
  </si>
  <si>
    <t>RS3</t>
  </si>
  <si>
    <t>RS4</t>
  </si>
  <si>
    <t>RSN</t>
  </si>
  <si>
    <t>Mediante Patrones</t>
  </si>
  <si>
    <t>Mecanismo de deteccion</t>
  </si>
  <si>
    <t>Detalles Implementacion del Ataque</t>
  </si>
  <si>
    <t>TACTICA</t>
  </si>
  <si>
    <t xml:space="preserve">Nº ATAQUES DETECTADOS </t>
  </si>
  <si>
    <t>Nº TOTAL DE ATAQUES</t>
  </si>
  <si>
    <t>PROTOCOLO (ICS)</t>
  </si>
  <si>
    <t>IEC-104</t>
  </si>
  <si>
    <t>ETOPEN 22-24</t>
  </si>
  <si>
    <t>ETOPEN Optimizada</t>
  </si>
  <si>
    <t xml:space="preserve">Un ataque de IEC-104 y OPC UA se lleva a cabo mediente el escaneo de puertos de nmap. Etopen optimizada detecta el escaneo mediante nmap. Para la diferenciación entre graficas, vamos a darlo por válido  </t>
  </si>
  <si>
    <t xml:space="preserve">Ethersploit-IP </t>
  </si>
  <si>
    <t xml:space="preserve">DETECCIÓN </t>
  </si>
  <si>
    <t>Se detecta el escaneo por nmap</t>
  </si>
  <si>
    <t>Nº Ataques no detectados</t>
  </si>
  <si>
    <t>Nº Ataques No Detectados</t>
  </si>
  <si>
    <t>Nº Ataques No detectados</t>
  </si>
  <si>
    <t>Descripcion</t>
  </si>
  <si>
    <t>reglas de la comunidad disponibles en la pag de snort</t>
  </si>
  <si>
    <t>Versión mas reciente del conjunto TALOS</t>
  </si>
  <si>
    <t>Reglas Emerging threats actualizadas</t>
  </si>
  <si>
    <t>Fichero pcap Truncado MTU</t>
  </si>
  <si>
    <t>Referencia</t>
  </si>
  <si>
    <t>Título</t>
  </si>
  <si>
    <t>Autor</t>
  </si>
  <si>
    <t>Fecha</t>
  </si>
  <si>
    <t>URL de acceso</t>
  </si>
  <si>
    <t>[1]</t>
  </si>
  <si>
    <t>[2]</t>
  </si>
  <si>
    <t>Análisis de la capacidad de detección de Snort sobre ataques de red en ICS bajo la matriz MITRE ATT&amp;CK</t>
  </si>
  <si>
    <t>Pablo Benítez Sanchez</t>
  </si>
  <si>
    <t>URL</t>
  </si>
  <si>
    <t>Andrés Meléndez Casado</t>
  </si>
  <si>
    <t>Proceso de Generación [n]/apartado</t>
  </si>
  <si>
    <t>#SIDs</t>
  </si>
  <si>
    <t>Numero Total de Alertas</t>
  </si>
  <si>
    <t>Nota: Se nota una pequeña mejoría en cuanto a la deteccion de ataques de Command and Control (deteccion de sesiones meterpreter)</t>
  </si>
  <si>
    <t>1111206, 1111207, 1111202</t>
  </si>
  <si>
    <t>1111202, 1111206, 1111207</t>
  </si>
  <si>
    <t>1111202,1111208,1111206</t>
  </si>
  <si>
    <t>Acceso a red mediante vulnerabilidad del protocolo SMBv1</t>
  </si>
  <si>
    <t>Tipo de tráfico</t>
  </si>
  <si>
    <t>Fecha de generación</t>
  </si>
  <si>
    <t>Duración de la captura</t>
  </si>
  <si>
    <t>Tamaño real del tráfico</t>
  </si>
  <si>
    <t>SIDs en Tráfico legítimo</t>
  </si>
  <si>
    <t>#SIDs en Tráfico legítimo</t>
  </si>
  <si>
    <t>Total number of alerts</t>
  </si>
  <si>
    <t>Real</t>
  </si>
  <si>
    <t xml:space="preserve"> 13/06/2017- 22/06/2017</t>
  </si>
  <si>
    <t>Caracterización del Dataset</t>
  </si>
  <si>
    <t>123,8 Mbs</t>
  </si>
  <si>
    <t>1,10 seg</t>
  </si>
  <si>
    <t>SWaT_A3_1.pcapng  / SWaT_A3_2.pcapng (fragmentos de dataset SWaT)</t>
  </si>
  <si>
    <t>1917,24303,57155,40517</t>
  </si>
  <si>
    <t>Reglas TALOS usadas en el TFG [1]</t>
  </si>
  <si>
    <t>Reglas Emerging Treats usadas en el TFG [1]</t>
  </si>
  <si>
    <t>SIDs (sin repeticion)</t>
  </si>
  <si>
    <t>Aclaraciones</t>
  </si>
  <si>
    <t>Se han usado la version más actualizada de Etopen (version de 2024)</t>
  </si>
  <si>
    <t>Nº Total de Flujos</t>
  </si>
  <si>
    <t>Nº de direcciones</t>
  </si>
  <si>
    <t>No, Salvo uso de reglas personalizadas</t>
  </si>
  <si>
    <t>Sí</t>
  </si>
  <si>
    <t>Regla genérica que detecte la transferencia de un binario de meterpreter + Regla que detecte una respuesta de un servidor VNC</t>
  </si>
  <si>
    <t xml:space="preserve">Sí </t>
  </si>
  <si>
    <t>Regla genérica que compruebe si el contenido del paquete fins contiene el comando de Start/Stop</t>
  </si>
  <si>
    <t xml:space="preserve">Regla personalizada que detecte el paquete SubscribeRequest [&amp;SYS/#] como posible intento de adquirir informacion del servidor a traves del puerto 1883 </t>
  </si>
  <si>
    <t>No, salvo uso de reglas personalizadas</t>
  </si>
  <si>
    <t>Múltiples reglas personalizadas que detecten paquetes TCP SYN a los múltiples puertos que se usan para servidores OPC UA</t>
  </si>
  <si>
    <t>Regla genérica que detecte el paquete RequestIdentity por el puerto 44818</t>
  </si>
  <si>
    <t>Regla Genérica que detecta paquetes Controller Data read por el puerto 9600</t>
  </si>
  <si>
    <t>Regla que detecte paquetes IEC-104 que contienen los tipos de dato correcpondiente a la subida /descarga de archivos.</t>
  </si>
  <si>
    <t>Mecanismos de detección no empleados</t>
  </si>
  <si>
    <t>sí</t>
  </si>
  <si>
    <t>Regla genérica que detecte paquete con el comando "Memory card Format"</t>
  </si>
  <si>
    <t>Regla generica que detecta paquete SNMP set request con el Valor 2 al OID correspondiente</t>
  </si>
  <si>
    <t>Regla personalizada que detecte paquete que contiene la funcion S7: PLC Stop</t>
  </si>
  <si>
    <t>Regla genérica que detecte paquetes Omron con comandos de lectura y escritura hacia el PLC</t>
  </si>
  <si>
    <t>Regla generica que detecte tipos de datos de comando IEC-104 (single-command, double command...)</t>
  </si>
  <si>
    <t>Regla que detecte paquetes que contenga el tipo de dato F_SC_NA_1 req</t>
  </si>
  <si>
    <t>Regla que detecte que se están ejecutando comandos de IEC-104 desde un rango de direcciones no deseado</t>
  </si>
  <si>
    <t>Regla que detecte que se están ejecutando comandos de DNP3  desde un rango de direcciones no deseado</t>
  </si>
  <si>
    <t xml:space="preserve">Regla genérica que detecte paquetes por el puerto 502 que contengan funciones de obtención de información acerca del PLC </t>
  </si>
  <si>
    <t>Regla genérica que detecte tráfico con comandos de obtención de informacion IEC-104 por el puerto 2404</t>
  </si>
  <si>
    <t>Regla genérica que detecte tráfico con comandos de obtencion de informacion  BacNet por el puerto 47808</t>
  </si>
  <si>
    <t xml:space="preserve">Regla genérica que detecte paquetes por el puerto 20000 de DNP3 que contengan funciones de obtención de información acerca del PLC </t>
  </si>
  <si>
    <t>Regla genérica que detecte paquetes DNP3 que contengan funciones relacionadas con la lectura/escritura de ficheros.</t>
  </si>
  <si>
    <t>Regla generica que detecten paquetes Modbus que detecten contenido relacionado con lectura/escritura de registros</t>
  </si>
  <si>
    <t>Reglas que detecten paquetes de Excepcion de Modbus + Regla que detecte contenido que indique desbordamiento de SCPC_INITIALIZE</t>
  </si>
  <si>
    <t>Regla que detecte excepción de paquete Modbus + regla que detecte la transferencia de archivo binario de windows meterpreter</t>
  </si>
  <si>
    <t xml:space="preserve"> Regla que detecte la transferencia de archivo binario de windows meterpreter</t>
  </si>
  <si>
    <t xml:space="preserve">Regla generica que detecte peticiones SNMP durante un periodo de tiempo </t>
  </si>
  <si>
    <t>Regla que detecte paquete PCC - protected typed logical read logical whith three address fields</t>
  </si>
  <si>
    <t>Regla que detecte orden de apagado del protocolo CIP</t>
  </si>
  <si>
    <t>Regla que detecte paquetes modbus de lectura de múltiples parametros</t>
  </si>
  <si>
    <t>Regla que detecta la escritura de parámetros mediante paquetes modbus</t>
  </si>
  <si>
    <t>regla personalizada que detecte paquetes S7 con la función Readvar y WriteVar</t>
  </si>
  <si>
    <t>Regla que detecte paquetes con funciones de lectura/escritura propias del protocolo DNP3</t>
  </si>
  <si>
    <t>Regla genérica que detecte paquetes con funciones propias de lectura de directorios de DNP3</t>
  </si>
  <si>
    <t>Mecanismos de detección empleados(regla diseñada)</t>
  </si>
  <si>
    <t>Mecanismos de detección empleados (implementacion reglas de preprocesamiento + arpspoof)</t>
  </si>
  <si>
    <t>FortiGate</t>
  </si>
  <si>
    <t>PaloAlto</t>
  </si>
  <si>
    <t xml:space="preserve"> IDTáctica</t>
  </si>
  <si>
    <t>TA0108</t>
  </si>
  <si>
    <t>TA0109</t>
  </si>
  <si>
    <t>TA0111</t>
  </si>
  <si>
    <t>TA0104</t>
  </si>
  <si>
    <t>TA0102</t>
  </si>
  <si>
    <t>TA0105</t>
  </si>
  <si>
    <t>TA0106</t>
  </si>
  <si>
    <t>TA0107</t>
  </si>
  <si>
    <t>TA0100</t>
  </si>
  <si>
    <t>TA0101</t>
  </si>
  <si>
    <t>Reglas  ETopen descomentando todas las reglas salvo las DELETED</t>
  </si>
  <si>
    <t>Usado para cálculo capacidad de detección por patrones</t>
  </si>
  <si>
    <t>Análisis de detecciones del pcap [n]/apartado</t>
  </si>
  <si>
    <t>[2]/3.1.2</t>
  </si>
  <si>
    <t>[2]/3.1.3</t>
  </si>
  <si>
    <t>[2]/3.1.4</t>
  </si>
  <si>
    <t>[2]/3.3.1</t>
  </si>
  <si>
    <t>[2]/3.2.1</t>
  </si>
  <si>
    <t>[2]/3.4.1.1</t>
  </si>
  <si>
    <t>[2]/3.4.1.2</t>
  </si>
  <si>
    <t>[2]/3.4.2.1</t>
  </si>
  <si>
    <t>[2]3.4.2.2</t>
  </si>
  <si>
    <t>[2]/3.4.2.2</t>
  </si>
  <si>
    <t>[2]/3.5.1</t>
  </si>
  <si>
    <t>[2]/3.5.2</t>
  </si>
  <si>
    <t>[2]/3.6.1</t>
  </si>
  <si>
    <t>[2]3.6.2</t>
  </si>
  <si>
    <t>[2]/3.7.2</t>
  </si>
  <si>
    <t>[2]/3.7.1.1</t>
  </si>
  <si>
    <t>[2]/3.7.1.2</t>
  </si>
  <si>
    <t>[2]/3.8.1</t>
  </si>
  <si>
    <t>[2]/3.9.1</t>
  </si>
  <si>
    <t>[1]/3.2</t>
  </si>
  <si>
    <t>[1]/3.3.1.1</t>
  </si>
  <si>
    <t>[1]/3.3.1.2</t>
  </si>
  <si>
    <t>[1]/3.3.2</t>
  </si>
  <si>
    <t>[1]/3.4</t>
  </si>
  <si>
    <t>[1]/3.5</t>
  </si>
  <si>
    <t>[1]/3.6.1</t>
  </si>
  <si>
    <t>[1]/3.6.5</t>
  </si>
  <si>
    <t>[1]/3.7.1</t>
  </si>
  <si>
    <t>[1]/3.7.2</t>
  </si>
  <si>
    <t>[1]/3.8</t>
  </si>
  <si>
    <t>[1]/3.9.1</t>
  </si>
  <si>
    <t>[1]/3.9.3</t>
  </si>
  <si>
    <t>[1]/3.9.4.1</t>
  </si>
  <si>
    <t>[1]/3.9.4.3</t>
  </si>
  <si>
    <t>[1]/3.9.4.4</t>
  </si>
  <si>
    <t>[1]/3.9.2</t>
  </si>
  <si>
    <t>[2]/3.10.3</t>
  </si>
  <si>
    <t>[2]/3.10.1</t>
  </si>
  <si>
    <t>[2]/3.10.2</t>
  </si>
  <si>
    <t>.</t>
  </si>
  <si>
    <t xml:space="preserve"> 2013491, 2013490, 2009768, 2100402, 2009767</t>
  </si>
  <si>
    <t>Si</t>
  </si>
  <si>
    <t>No</t>
  </si>
  <si>
    <t>SI</t>
  </si>
  <si>
    <t>Detección por anómalias. Multiples intentos de inicio de sesión desde el mismo origen durante un corto periodo de tiempo</t>
  </si>
  <si>
    <t>Detección por anomalías Chunk Type:C durante un periodo de tiempo.</t>
  </si>
  <si>
    <t>Regla que detectecte paquetes de ReadRequest/Response de OPC UA desde una red externa no autorizada</t>
  </si>
  <si>
    <t xml:space="preserve">Regla que detecte paquetes por el puerto 102 que contengan funciones de obtención de información acerca del PLC </t>
  </si>
  <si>
    <t>[1]/5.1.6/5.2.5/5.3.2</t>
  </si>
  <si>
    <t>[1]/5.1.6/5.2.5/5.3.4</t>
  </si>
  <si>
    <t>[1]/5.1.1/5.2.5/5.3.1</t>
  </si>
  <si>
    <t>[1]/5.1.4/5.2.3</t>
  </si>
  <si>
    <t>[1]/5.1.1/5.2.1/5.3.1</t>
  </si>
  <si>
    <t>[1]/5.1.2/5.2.1/5.3.1</t>
  </si>
  <si>
    <t>[1]/5.1.6/5.2.1/5.3.2</t>
  </si>
  <si>
    <t>[1]5.1.2/5.2.1/5.3.4</t>
  </si>
  <si>
    <t>[1]/5.1.6/5.2.2/5.3.4</t>
  </si>
  <si>
    <t>[1]/5.1.3/5.2.5/5.3.4</t>
  </si>
  <si>
    <t>T0866-VulnAccess-SMBv1_[2].pcapng</t>
  </si>
  <si>
    <t>T0866-RemoteAccess-VNC-FIXED_[2].pcapng</t>
  </si>
  <si>
    <t>T0848-RogueMaster-IEC-104_[2].pcapng</t>
  </si>
  <si>
    <t>T0848-RogueMaster-DNP3-FIXED_[1].pcapng</t>
  </si>
  <si>
    <t>T0858-ChangeOPMode-Omron_[2].pcapng</t>
  </si>
  <si>
    <t>T0890-EscalPrivileges-NetLogon_[2].pcapng</t>
  </si>
  <si>
    <t>T0846-DiscoveryNmap-S7_[1].pcapng</t>
  </si>
  <si>
    <t>T0846-DiscoveryNmap-Modbus_[1].pcapng</t>
  </si>
  <si>
    <t>T0846-DiscoverMetasp-Modbus_[1].pcapng</t>
  </si>
  <si>
    <t>T0888-DiscverFindID-Modbus_[1].pcapng / T0888-DiscverCoils-Modbus_[1].pcapng / T0888-DiscverRegisters-Modbus_[1].pcapng / T0888-DiscverRegisters2-Modbus_[1].pcapng</t>
  </si>
  <si>
    <t>T0888-DiscoverInfo-DNP3_[1].pcapng</t>
  </si>
  <si>
    <t>T0846-Discovery-BacNet_[2].pcap / T0846-Discovery-BacNet-2_[2].pcapng</t>
  </si>
  <si>
    <t>T0846-Discovery-IEC104_[2].pcapng</t>
  </si>
  <si>
    <t>T0888-ScanInfo-MQTT_[2].pcap / T0888-ScanInfo-MQTT-noAuth_[2].pcap</t>
  </si>
  <si>
    <t>T0888-ScanInfo-OPCUA-Nmap_[2].pcapng</t>
  </si>
  <si>
    <t>T0888-ScanInfo-OPCUA-OpcScan_[2].pcapng</t>
  </si>
  <si>
    <t>T0888-ScanInfo-ENIP_[2].pcapng</t>
  </si>
  <si>
    <t>T0888-ScanInfo-OmronFINS_[2].pcapng</t>
  </si>
  <si>
    <t>T0843-ProgDownload-IEC104_[2].pcapng</t>
  </si>
  <si>
    <t>T0886-BruteForce-MQTT_[2].pcapng</t>
  </si>
  <si>
    <t>T0843-FileRead-DNP3-FIXED_[1].pcapng / T0843-FileWrite-DNP3-FIXED_[1].pcapng</t>
  </si>
  <si>
    <t>T0843-FileDownload-Modbus_[1].pcapng / T0843-FileUpload-Modbus_[1].pcapng</t>
  </si>
  <si>
    <t>T0802-AutoCollect-OPCUA_[2].pcapng</t>
  </si>
  <si>
    <t>T0830-MITM-BacNet-FIXED_[2].pcapng</t>
  </si>
  <si>
    <t>T0802-AutoCollect-SNMP_[1].pcapng</t>
  </si>
  <si>
    <t>T0809-DataDestroy-OMRON_[2].pcapng</t>
  </si>
  <si>
    <t>T0814-DoS-OPCUA_[2].pcap</t>
  </si>
  <si>
    <t>T0816-RestartAllenBradley-SNMP_[2].pcapng</t>
  </si>
  <si>
    <t>T0816-StopCommand-S7Comm_[2].pcapng</t>
  </si>
  <si>
    <t>T0814-DoS-PCC_[1].pcapng</t>
  </si>
  <si>
    <t>T0816-ShtDownAllenBradley-CIP_[1].pcapng</t>
  </si>
  <si>
    <t>T0816-ShutDown-Modbus_[1].pcapng</t>
  </si>
  <si>
    <t>T0836-ModifyParam-OmronFINS_[2].pcapng</t>
  </si>
  <si>
    <t>T0836-ModifParam-Modbus_[1].pcapng</t>
  </si>
  <si>
    <t>T0836-ModifParam-S7_[1].pcapng</t>
  </si>
  <si>
    <t>T0885-C&amp;Cp502RWin-TCP_[1].pcapng / T0885-C&amp;Cp502RWin-TCP-2_[1].pcapng / T0885-C&amp;Cp502RWin-TCP-3_[1].pcapng</t>
  </si>
  <si>
    <t>T0885-C&amp;Cp502Ignition-HTTP_[1].pcapng</t>
  </si>
  <si>
    <t>T0885-C&amp;Cp20000RWin-TCP_[1].pcapng</t>
  </si>
  <si>
    <t>T0885-C&amp;Cp102Ignition-TCP_[1].pcapng</t>
  </si>
  <si>
    <t>T0831-Modifparam-IEC104_[2].pcapng</t>
  </si>
  <si>
    <t>T0882-DirectoryRead-IEC104_[2].pcapng</t>
  </si>
  <si>
    <t>T0831-ModifParam-DNP3_[1].pcapng</t>
  </si>
  <si>
    <t>T0882-DirRead-DNP3-FIXED_[1].pcapng</t>
  </si>
  <si>
    <t>1384, 1917, 24301, 51037, 29456, 384, 408</t>
  </si>
  <si>
    <t>1384, 24301, 51037, 29456, 384, 408</t>
  </si>
  <si>
    <t xml:space="preserve">2002749, 2002752
</t>
  </si>
  <si>
    <t>Regla genérica que detecte lectura y escitura de variables mediante órdenes bacnet desde red no autorizada + Mapeo IP-&gt;MAC para detección de sobreescritura de cache ARP</t>
  </si>
  <si>
    <t>T0890-EscalPrivileges-NetLogon-FIXED_[2].pcapng</t>
  </si>
  <si>
    <t>T0814-DoS-OPCUA_[2].pcapng</t>
  </si>
  <si>
    <t>Nº DE FLUJOS CON ATAQUE/S</t>
  </si>
  <si>
    <t>Nº DE MENSAJES DE RED CON ATAQUE/S</t>
  </si>
  <si>
    <t>Nº ATAQUES (INSTANCIAS) TOTALES</t>
  </si>
  <si>
    <t>Nº ATAQUES (INSTANCIAS) PRINCIPALES</t>
  </si>
  <si>
    <t>Nº ATAQUES (INSTANCIAS) COLATERALES</t>
  </si>
  <si>
    <t>T0848-RogueMaster-DNP3_[1].pcapng / T0848-RogueMaster-DNP3-2_[1].pcapng</t>
  </si>
  <si>
    <t>T0848-RogueMaster-DNP3-FIXED_[1].pcapng (regenerado)</t>
  </si>
  <si>
    <t>T0888-DiscverFindID-Modbus_[1].pcapng / T0888-DiscverCoils-Modbus_[1].pcapng / T0888-DiscverRegisters-Modbus.pcapng / T0888-DiscverRegisters2-Modbus_[1].pcapng</t>
  </si>
  <si>
    <t>T0843-FileRead-DNP3_[1].pcapng / T0843-FileRead-DNP3-2_[1].pcapng / T0843-FileWrite-DNP3-2_[1].pcapng</t>
  </si>
  <si>
    <t>T0882-DirRead-DNP3-FIXED_[1].pcapng (regenerado)</t>
  </si>
  <si>
    <t>T0843-FileRead-DNP3-FIXED_[1].pcapng / T0843-FileWrite-DNP3-FIXED_[1].pcapng (regenerado)</t>
  </si>
  <si>
    <t>T0866-RemoteAccess-VNC_[2]-FIXED.pcapng</t>
  </si>
  <si>
    <t xml:space="preserve">T0846-Discovery-BacNet_[2].pcapng </t>
  </si>
  <si>
    <t xml:space="preserve">T0888-ScanInfo-MQTT_[2].pcapng </t>
  </si>
  <si>
    <t>T0882-ModifParam-DNP3-FIXED_[1].pcapng (regenarado)</t>
  </si>
  <si>
    <t>Ataques Complementarios</t>
  </si>
  <si>
    <t>Comprobación de la vulnerabilidad del sistema mediente Nmap</t>
  </si>
  <si>
    <t>[n] donde n = Dcumentación de la hoja "Referencias"</t>
  </si>
  <si>
    <t>En desarrollo</t>
  </si>
  <si>
    <t>Existen reglas para eternalblue para distintas firmas. Para este ataque es necesario una regla que detecte una firma específica de eternalblue. Campo MultiplexID==82, verifica que el exploit ha tenido éxito.</t>
  </si>
  <si>
    <t xml:space="preserve">2002749,2002752
</t>
  </si>
  <si>
    <t>Descubrimiento del sistema de directorios de outstation mediane IEC-104</t>
  </si>
  <si>
    <t>[2]/1.1</t>
  </si>
  <si>
    <t>Validación Contenido del pcap en el Anexo B de [2]</t>
  </si>
  <si>
    <t>[2]/1.2</t>
  </si>
  <si>
    <t>[2]1.3</t>
  </si>
  <si>
    <t>[2]/2.1</t>
  </si>
  <si>
    <t>[2]/1.4</t>
  </si>
  <si>
    <t>[2]/1.5</t>
  </si>
  <si>
    <t>[2]/2.2</t>
  </si>
  <si>
    <t>[2]/2.3</t>
  </si>
  <si>
    <t>[2]/2.4</t>
  </si>
  <si>
    <t>[2]/2.5</t>
  </si>
  <si>
    <t>[2]/1.6</t>
  </si>
  <si>
    <t>[2]/1.7</t>
  </si>
  <si>
    <t>[2]/1.8</t>
  </si>
  <si>
    <t>[2]/1.9</t>
  </si>
  <si>
    <t>[2]/1.10</t>
  </si>
  <si>
    <t>[2]/1.11</t>
  </si>
  <si>
    <t>[2]/1.12</t>
  </si>
  <si>
    <t>[2]/1.13</t>
  </si>
  <si>
    <t>[2]/2.6</t>
  </si>
  <si>
    <t>[2]/2.7</t>
  </si>
  <si>
    <t>[2]/1.15</t>
  </si>
  <si>
    <t>[2]1.16</t>
  </si>
  <si>
    <t>[2]/2.8</t>
  </si>
  <si>
    <t>[2]/1.17</t>
  </si>
  <si>
    <t>[2]/1.18</t>
  </si>
  <si>
    <t>[2]/1.19</t>
  </si>
  <si>
    <t>[2]/1.20</t>
  </si>
  <si>
    <t>[2]/2.9</t>
  </si>
  <si>
    <t>[2]/2.10</t>
  </si>
  <si>
    <t>[2]/2.11</t>
  </si>
  <si>
    <t>[2]/1.21</t>
  </si>
  <si>
    <t>[2]/2.12</t>
  </si>
  <si>
    <t>[2]/2.13</t>
  </si>
  <si>
    <t>[2]/2.14</t>
  </si>
  <si>
    <t>[2]/2.15</t>
  </si>
  <si>
    <t>[2]/1.22</t>
  </si>
  <si>
    <t>[2]/1.23</t>
  </si>
  <si>
    <t>[2]/2.16</t>
  </si>
  <si>
    <t>[2]/2.17</t>
  </si>
  <si>
    <t>SIDs en legitimo y ataque</t>
  </si>
  <si>
    <t>SIDs FP (Manual)</t>
  </si>
  <si>
    <t>SIDs FP (Automático)</t>
  </si>
  <si>
    <t>SIDs FP</t>
  </si>
  <si>
    <t>SIDs FP "No Relacionados"</t>
  </si>
  <si>
    <t>SIDs FP "Eventos de Red"</t>
  </si>
  <si>
    <t>SIDs TP "Todas las Alertas"(Manual)</t>
  </si>
  <si>
    <t>SIDs TP "Algunas Alertas"(Manual)</t>
  </si>
  <si>
    <t>Nº TOTAL DE FLUJOS DETECTADOS</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</si>
  <si>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</si>
  <si>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</si>
  <si>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</si>
  <si>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</si>
  <si>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</si>
  <si>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</si>
  <si>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</si>
  <si>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</si>
  <si>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</si>
  <si>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</si>
  <si>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</si>
  <si>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</si>
  <si>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</si>
  <si>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</si>
  <si>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</si>
  <si>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</si>
  <si>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</si>
  <si>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</si>
  <si>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Solo en ataque</t>
  </si>
  <si>
    <t>41048,41049,41050,41051,41052,41054,41055,41058,41061,41070,41071,41074,41075,41078,41079,52150,52151,52152,52155,52185,52189,52191,52192,52193</t>
  </si>
  <si>
    <t>41048,41052,41055,41058,41070,52150,52185,52191</t>
  </si>
  <si>
    <t>41047,41048,41051,41052,41054,41058,41061,41063,41069,41070,41074,41075,41078,41079,52150,52151,52154,52155,52158,52171,52176,52187,52189,52191,52192</t>
  </si>
  <si>
    <t>T0830-MiTM-BacNet-FIXED_[2].pcapng</t>
  </si>
  <si>
    <t>1390, 1394</t>
  </si>
  <si>
    <t xml:space="preserve">50447, 58160 </t>
  </si>
  <si>
    <t>41047,41048,41051,41052,41053,41054,41055,41056,41057,41058,41059,41060,41061,41062,41063,41064,41065,41066,41067,41068,41069,41070,41071,41072,41073,41074,41075,41076,41077,41078,41079,52150,52151,52154,52155,52158,52187,52189,52191,52192,52195,52196,52198,52199,52200,52201</t>
  </si>
  <si>
    <t>COMENTARIOS SOBRE LAS DETECCIONES</t>
  </si>
  <si>
    <t xml:space="preserve"> 15389, 15390, 15391, 15392, 15393, 15394, 15395, 15396, 15397, 15398, 15399, 15400, 15401, 15402, 15403, 15404, 15405, 15406, 15407, 15408, 15410, 15411, 15412</t>
  </si>
  <si>
    <t>1384, 24301,29456,408</t>
  </si>
  <si>
    <t>24301,51037,1917</t>
  </si>
  <si>
    <t>1384, 24301, 51037, 29456, 384, 408,1917</t>
  </si>
  <si>
    <t xml:space="preserve">Se han usado la version más actualizada de Talos Community y Registered (versiones de 2024) </t>
  </si>
  <si>
    <t>2046160, 2046161, 2046165, 2046164</t>
  </si>
  <si>
    <t>2035480, 2025644.</t>
  </si>
  <si>
    <t>2046160, 2046161, 2046164, 2046165, 2046158, 2046159</t>
  </si>
  <si>
    <t>55703,55704,55802,57280</t>
  </si>
  <si>
    <t>24378,29456,365,384,408,51065,51066</t>
  </si>
  <si>
    <t>17783.</t>
  </si>
  <si>
    <t>2030870,2030871,2035260,2001581,2035262</t>
  </si>
  <si>
    <t>SIDs  Solo en ataque</t>
  </si>
  <si>
    <t>2000419,2025644,2035480,2100560</t>
  </si>
  <si>
    <t>2002749, 2002752</t>
  </si>
  <si>
    <t>2001581,2027397,2030870,2030871,2030889,2035260,2035262</t>
  </si>
  <si>
    <t>2027768, 202777, 2101390</t>
  </si>
  <si>
    <t>2009582,2018489,2027768,2027770,2100365,2100384,2100408,2100629,2101228,2101390</t>
  </si>
  <si>
    <t>2002749,2002752,2009206,2009207,2100384,2100408,2100469,2100527</t>
  </si>
  <si>
    <t xml:space="preserve"> 2100469, 2100384, 2100408</t>
  </si>
  <si>
    <t xml:space="preserve">2002752, 2002749, 2009207, 2009206, 2100527
</t>
  </si>
  <si>
    <t>2101411, 2101417</t>
  </si>
  <si>
    <t>2100402, 2101417</t>
  </si>
  <si>
    <t>2046160, 2046161, 2046165, 2046164, 2046158, 2046159, 2046162, 2046163</t>
  </si>
  <si>
    <t>2027397, 2009582</t>
  </si>
  <si>
    <t xml:space="preserve"> 2026917,2013491, 2013490, 2009768, 2100402</t>
  </si>
  <si>
    <t>2011976, 2035480, 2000419, 2025644</t>
  </si>
  <si>
    <t>2010706,2006408, 2006409, 2018358, 2035480, 2000419, 2025644</t>
  </si>
  <si>
    <t xml:space="preserve"> 2006408, 2010706, 2006409, 2018358, 2035480, 2000419, 2025644</t>
  </si>
  <si>
    <t>2046160, 2046161, 2046164, 2046165, 2027397, 2046158, 2046159</t>
  </si>
  <si>
    <t>2046160, 2046161, 2046165, 2046164, 2027397</t>
  </si>
  <si>
    <t>2002749, 2002752, 2027397</t>
  </si>
  <si>
    <t>2002749, 2002752, 2027768,2027770, 2101390</t>
  </si>
  <si>
    <t>2002752, 2002749, 2100402</t>
  </si>
  <si>
    <t>2002752, 2002749, 2013491, 2013490, 2009768, 2100402</t>
  </si>
  <si>
    <t>2002752, 2002749, 2010706</t>
  </si>
  <si>
    <t>2002752, 2002749 , 2027397</t>
  </si>
  <si>
    <t>2009206, 2009207, 2100469</t>
  </si>
  <si>
    <t>2100384, 2100408, 2100527, 2002749,2002752</t>
  </si>
  <si>
    <t xml:space="preserve">2002752, 2002749 </t>
  </si>
  <si>
    <t>Se han considerado instancias cada uno de los comandos fins enviados desde el atacante hasta el equipo víctima</t>
  </si>
  <si>
    <t>Este ataque consiste en enviar órdenes de control a una estación remota IEC-104. Se han considerado instancias de ataque, cada paquete IEC-104 generado desde el equipo atacante al equipo víctima. Talos Regustered detecta todo el tráfico malicioso desde una red no autorizada, y además los respectivos comandos específicos que se ejecutan en el ataque</t>
  </si>
  <si>
    <t>Este ataque consiste en enviar mensajes para la explotación del servicio netlogon con múltiples inicios de sesión. Se han considerado instandias, los mensajes Netlogon (filtro dcerpc en wireshark) al equipo víctima</t>
  </si>
  <si>
    <t>Se han considerado instancias las ordenes modbus enviadas desde eel quipo atacante. Manualmente se ha comprobado que el paquete Report Slave ID genera 2 alertas distintas relacionadas con la lectura de información. Y se detectan 2 excepciones modbus enviadas desde el equipo víctima, las cuales no se han considerado.</t>
  </si>
  <si>
    <t xml:space="preserve">Se han considerado los siguientes mensajes como mensajes de ataque: Paqyetes TCP SYN hacia los puertos especificados en el comando nmap, paeuetes UDP ICMP request generados por nmap. Paquetes TCP de retransmisión generados por nmap </t>
  </si>
  <si>
    <t>Se ha considerado como mensajes de ataque el tráfico saliente del equipo atacante utilizando IEC-104. Se generan multiples mensajes de ataque  F_SG_NA File hacia la víctima. Alguno de estos mensajes tiene múltiples instancias. Análisis automático: Un paquete IEC-104 puede llegar a generar 4 alertas con un solo paquete, de ahí se justifica un porcentaje de detección mayor del 100%. Manualmente se comprueba que Se detecta todo e tráfico de ataque, y sólo se detecta una instancia de las múltiples que podrían encontrarse en algunos paquetes</t>
  </si>
  <si>
    <t>Se ha detectado todos los mensajes de ataque Modbus</t>
  </si>
  <si>
    <t xml:space="preserve">Se han considerado instancias de ataque los distintos mensajes OMRON FINS de tipo Command. </t>
  </si>
  <si>
    <t>Se han considerado mensajes/instancias de ataque los comandos Memory Area Write/fill/transfer. Relacionados con la modificacion de variables. No se ha detectado el mensaje de ataque Memory Area Transfer</t>
  </si>
  <si>
    <t>15071,18659, 58160</t>
  </si>
  <si>
    <t>Se ha detectado trafico de ataque en la tercera variante del ataque. No se han tenido en cuenta las alerta de excepciones modbus generadas por el atacante. Existe la opción de que las excepciones modbus sean FP ya qye en realidad se trata de tráfico para la sesión de meterpreter</t>
  </si>
  <si>
    <t>Este ataque consiste en el envío de una carga útil a través del protocolo VNC para posteriormente ejecutar una sesión de meterpreter. Se han considerado instancias el flujo de ataque que contiene las órdenes de teclado VNC (Carga útil), y el inicio de la sesion de meterpreter. Se ha detectado únicamente un paquete TCP con carga útil de meterpreter. Multiples paquetes detectados como falsos positivos acerca de ataque DOS a servidor DualDesk</t>
  </si>
  <si>
    <t>Se ha detectado todas lasinstancias excepto la peticion HTTP POST</t>
  </si>
  <si>
    <t>No existen reglas de deteccion de talos para DNP3</t>
  </si>
  <si>
    <t xml:space="preserve">1111705,1111704
</t>
  </si>
  <si>
    <t>1111202, 1111206, 1111207, 1111208, 1111205, 1111210</t>
  </si>
  <si>
    <t>1111202, 1111206, 1111207, 1111210, 1111209, 1111208, 1111205, 1111201</t>
  </si>
  <si>
    <t>A pesar de ser un ataque de suplantación ARP. Para analizar la capacidad de detección de BACnet, se ha supuesto que el tráfico de ataque es el tráfico generado desde el equipo con IP 192.168.1.195. En la documentación [2]se exlicará adicionalmente cómo detectar un ataque de ARP spoof</t>
  </si>
  <si>
    <t>Este ataque consiste en enviar órdenes de control a una estación remota DNP3. Se han considerado instancias de ataque, cada paquete DNP3 generado desde el equipo atacante al equipo víctima</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</si>
  <si>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Modbus, también pueden proporcionar indicios sobre actividades maliciosas. En total, se han detectado 3 instancias de este tipo de actividad.
</t>
  </si>
  <si>
    <t xml:space="preserve">Las alertas generadas están asociadas con la transmisión de datos TCP correspondientes al inicio de sesiones de Meterpreter. Se ha considerado que cada sesión de Meterpreter representa una instancia de ataque y, por ende, un evento. Aunque estas alertas estén vinculadas al protocolo DNP3, también pueden proporcionar indicios sobre actividades maliciosas. En total, se han detectado 3 instancias de este tipo de actividad.
</t>
  </si>
  <si>
    <t>Número lista completa ataques</t>
  </si>
  <si>
    <t>SIDs TP</t>
  </si>
  <si>
    <t xml:space="preserve">41048,41049,41050,41051,41052,41054,41055,41058,41061,41070,41071,41074,41075,41078,41079,52150,52151,52152,52155,52185,52189,52191,52192,52193, </t>
  </si>
  <si>
    <t>29456,365,384,408,51065,51066</t>
  </si>
  <si>
    <t>15071, 50447,1917,58160</t>
  </si>
  <si>
    <t>40518.</t>
  </si>
  <si>
    <t xml:space="preserve">T0888-ScanInfo-MQTT.pcapng </t>
  </si>
  <si>
    <t>2001581,2030870,2030871,2030889,2035260,2035262</t>
  </si>
  <si>
    <t>2009582,2018489,2100365,2100384,2100408,2100629,2101228</t>
  </si>
  <si>
    <t xml:space="preserve"> 2046160, 2046161, 2046165, 2046164, 2046158, 2046159, 2046162, 2046163
</t>
  </si>
  <si>
    <t xml:space="preserve">2009582
</t>
  </si>
  <si>
    <t xml:space="preserve"> 2046160, 2046161, 2046165, 2046164, 2046158, 2046159
</t>
  </si>
  <si>
    <t xml:space="preserve">2046160, 2046161, 2046165, 2046164, </t>
  </si>
  <si>
    <t>2006408, 2006409, 2018358, 2035480, 2000419, 2025644</t>
  </si>
  <si>
    <t xml:space="preserve">ETopen 2022 </t>
  </si>
  <si>
    <t>ETopen 2024</t>
  </si>
  <si>
    <t>T0882-ModifParam-DNP3-FIXED.pcapng</t>
  </si>
  <si>
    <t xml:space="preserve">T0848-RogueMaster-DNP3.pcapng </t>
  </si>
  <si>
    <t>T0846-Discovery-BacNet.pcap</t>
  </si>
  <si>
    <t xml:space="preserve">1111705, 1111704
</t>
  </si>
  <si>
    <t xml:space="preserve">FINS </t>
  </si>
  <si>
    <t>#SIDs FP</t>
  </si>
  <si>
    <t># Alertas FP</t>
  </si>
  <si>
    <t>#Alertas FP</t>
  </si>
  <si>
    <t xml:space="preserve">% Flujos FP </t>
  </si>
  <si>
    <t xml:space="preserve">% Mensajes FP </t>
  </si>
  <si>
    <t xml:space="preserve">%Instancias FP </t>
  </si>
  <si>
    <t>No se han generado alertas de tráfico de ataque desde el equipo atacante al equipo víctima. A pesar de que se genera tráfico IEC-104, dicho tráfico es generado desde el equipovíctima. Por lo tanto, no se considera como trafico de ataque, ni tampoco como FP</t>
  </si>
  <si>
    <t>%Instancias FP</t>
  </si>
  <si>
    <t>% FP Total Snort</t>
  </si>
  <si>
    <t>% SIDs FP (manual)</t>
  </si>
  <si>
    <t>%Alertas FP (manual)</t>
  </si>
  <si>
    <t>Se generan 2 alertas por cada paquete SNMP enviado. Cada paquete SNMP es una instancia de ataque</t>
  </si>
  <si>
    <t>Han saltado alarmas relacionadas con el trafico en ambas direcciones de IEC-104. Cada mensaje IEC-104 que se envía desde el equipo atacante es una instancia</t>
  </si>
  <si>
    <t>Han saltado alertas relacionadas con el paquete Modbus read input register que envía el equipo atacante</t>
  </si>
  <si>
    <t xml:space="preserve">Se han detectado todas las órdenes modbus del co.njunto de archivos pcap completos, Además de una excepción modbus desde el equipo víctima. </t>
  </si>
  <si>
    <t>Han saltado 2 alertas para un mensaje SNMP con una instancia</t>
  </si>
  <si>
    <t>Se ha detectado el paquete CIp de apagado al PLC</t>
  </si>
  <si>
    <t>Se ha detectado al menos una instancia de ataque de cada flujo de ataque al servidor VNC. Ya que se trata de una transmision de carga útil y una sesión de meterpreter. Se han considerado que hay 2 instancias de ataque</t>
  </si>
  <si>
    <t>Se detectan mensajes TESTFR, START y STOP. No han saltado alertas sobre los demas mensajes de control</t>
  </si>
  <si>
    <t>Attackids (sin repetición)</t>
  </si>
  <si>
    <t>#Attackid</t>
  </si>
  <si>
    <t>Número total de alertas</t>
  </si>
  <si>
    <t>SIDs FP Totales</t>
  </si>
  <si>
    <t>#SIDs FP Totales</t>
  </si>
  <si>
    <t>Nº FLUJOS IDENTIFICADOS POR PALOALTO</t>
  </si>
  <si>
    <t>Nº FLUJOS CON ATAQUE DETECTADOS POR PALOALTO</t>
  </si>
  <si>
    <t>% DETECCIÓN PALOALTO</t>
  </si>
  <si>
    <t>Nº FLUJOS IDENTIFICADOS POR FORTIGATE</t>
  </si>
  <si>
    <t>Fichero pcapng</t>
  </si>
  <si>
    <t>% Detección Snort (Instancias)</t>
  </si>
  <si>
    <t>% FP Snort Tráfico de Ataques</t>
  </si>
  <si>
    <t>FORTIGATE</t>
  </si>
  <si>
    <t>PALOALTO</t>
  </si>
  <si>
    <t>Nº Instancias detectadas por Snort</t>
  </si>
  <si>
    <t>% FP Snort Tráfico Legítimo</t>
  </si>
  <si>
    <t>Conjunto de reglas especificas para protocolo ICS</t>
  </si>
  <si>
    <t>19.51</t>
  </si>
  <si>
    <t>TALOS</t>
  </si>
  <si>
    <t>Etopen</t>
  </si>
  <si>
    <t>Etopen OPT</t>
  </si>
  <si>
    <t>Quickdraw</t>
  </si>
  <si>
    <t>Error TCP Replay</t>
  </si>
  <si>
    <t>Warning in tcpedit.c:tcpedit_packet() line 281: Unsupported protocol for checksum: 0x2</t>
  </si>
  <si>
    <t>Reglas que encuentres solicitudes NetrServerReqChallenge y NetrServerAuthenticate con una cadena vacía,  repetidas enviadas a un servidor de Netlogon en un corto periodo de tiempo</t>
  </si>
  <si>
    <t>Alertas con umbrales, se han tenido en cuenta elnº de instancias que se han necesitado para generar dichas alertas. Parte del trafico de ataque ha sido filtrado por snort. Regla 2001581 corresponde con scaneo malicioso al puerto 135 (Paquetes SYN). Estos paquetes no son considerados mensajes de ataque</t>
  </si>
  <si>
    <t>Warning in tcpedit.c:tcpedit_packet() line 281:
Unsupported protocol for checksum: 0x2</t>
  </si>
  <si>
    <t>SIDs FP Dataset_Legítimo</t>
  </si>
  <si>
    <t>#SIDs FP Dataset_Legítimo</t>
  </si>
  <si>
    <t>12096,31696,31710,35364,39592,94318</t>
  </si>
  <si>
    <t>31659,31661,31663,31665,31666</t>
  </si>
  <si>
    <t>30520,35364,92546,94318,9999</t>
  </si>
  <si>
    <t>30520,32880,35364,54319,94318,9999</t>
  </si>
  <si>
    <t>31661,31665,31666</t>
  </si>
  <si>
    <t>31667, 31668</t>
  </si>
  <si>
    <t>IDS</t>
  </si>
  <si>
    <t xml:space="preserve"> Snort 3.2.2.0 / 3.1.31.0</t>
  </si>
  <si>
    <t xml:space="preserve"> Snort 3.2.2.0</t>
  </si>
  <si>
    <t>Snort 3.1.31.0</t>
  </si>
  <si>
    <t>Snort 2.9</t>
  </si>
  <si>
    <t>IoT Security</t>
  </si>
  <si>
    <t>Threat Prevention &amp; Advenced Threat Prevention</t>
  </si>
  <si>
    <t>PAN-DB URL Filtering &amp; Advanced URL Filtering</t>
  </si>
  <si>
    <t>PaloAlto KVM SW Version 11.1.2-h3</t>
  </si>
  <si>
    <t>Reglas de ataques Web</t>
  </si>
  <si>
    <t>Reglas de ataques en Red</t>
  </si>
  <si>
    <t>Detección</t>
  </si>
  <si>
    <t>%Detección Total FG/PA (Flujos con ataques)</t>
  </si>
  <si>
    <t>% FP Total</t>
  </si>
  <si>
    <t>Nº Flujos detectadas por PaloAlto</t>
  </si>
  <si>
    <t>% Detección PaloAlto (Flujos)</t>
  </si>
  <si>
    <t>Nº Instancias Principales (con ataques)</t>
  </si>
  <si>
    <t>GRAFICA RESULTADO DEL CCONJUNTO DE DETECTORES</t>
  </si>
  <si>
    <t>% Detección Total MITRE Snort (instancias de ataque)</t>
  </si>
  <si>
    <t>560,51018,58160</t>
  </si>
  <si>
    <t>2000419,2002749,2002752,2025644,2035480,2100560</t>
  </si>
  <si>
    <t>41048,41049,41050,41051,41052,41054,41055,41058,41061,41070,41071,41074,41075,41078,41079,52150,52151,52152,52155,52185,52189,52191,52192,52193, 1917</t>
  </si>
  <si>
    <t xml:space="preserve">2002752, 2002749, 2046160, 2046161, 2046165, 2046164, 2046158, 2046159, 2046162, 2046163
</t>
  </si>
  <si>
    <t>1917,24301,51037,55703,55704,55802,57280</t>
  </si>
  <si>
    <t>24301,51037,55703,55704,55802,57280</t>
  </si>
  <si>
    <t>2027397,2030870,2030871,2035260,2001581,2035262</t>
  </si>
  <si>
    <t>2001581,2002749,2002752,2027397,2030870,2030871,2030889,2035260,2035262</t>
  </si>
  <si>
    <t>1917,41048,41052,41055,41058,41070,52150,52185,52191</t>
  </si>
  <si>
    <t xml:space="preserve">2009582, 2002752, 2002749, 2027397
</t>
  </si>
  <si>
    <t>1390,1917,24378,29456,365,384,408,51065,51066</t>
  </si>
  <si>
    <t>1390,24378,29456,365,384,408,51065,51066</t>
  </si>
  <si>
    <t>2002749,2002752,2009582,2018489,2027768,2027770,2100365,2100384,2100408,2100629,2101228,2101390</t>
  </si>
  <si>
    <t>1917,41047,41048,41051,41052,41053,41054,41055,41056,41057,41058,41059,41060,41061,41062,41063,41064,41065,41066,41067,41068,41069,41070,41071,41072,41073,41074,41075,41076,41077,41078,41079,52150,52151,52154,52155,52158,52187,52189,52191,52192,52195,52196,52198,52199,52200,52201</t>
  </si>
  <si>
    <t xml:space="preserve">2002752, 2002749, 2046160, 2046161, 2046165, 2046164, 2046158, 2046159
</t>
  </si>
  <si>
    <t xml:space="preserve">2046160, 2046161, 2046165, 2046164, 2046158, 2046159
</t>
  </si>
  <si>
    <t>2101411, 2101417, 2002752, 2002749</t>
  </si>
  <si>
    <t>39876,39877,402,44663</t>
  </si>
  <si>
    <t>2002752, 2002749, 2100402, 2101417</t>
  </si>
  <si>
    <t>2002752, 2002749, 2013491, 2013490, 2009768, 2100402, 2026917</t>
  </si>
  <si>
    <t>402,40518.</t>
  </si>
  <si>
    <t>15071,1917,18659, 58160</t>
  </si>
  <si>
    <t xml:space="preserve">2002752, 2002749, 2011976, 2035480, 2000419, 2025644
</t>
  </si>
  <si>
    <t xml:space="preserve"> 2011976, 2035480, 2000419, 2025644
</t>
  </si>
  <si>
    <t>15071, 50447,58160</t>
  </si>
  <si>
    <t>2002752, 2002749, 2006408, 2010706, 2006409, 2018358, 2035480, 2000419, 2025644</t>
  </si>
  <si>
    <t>2002752, 2002749, 2011976, 2035480, 2000419, 2025644</t>
  </si>
  <si>
    <t xml:space="preserve"> 2011976, 2035480, 2000419, 2025644</t>
  </si>
  <si>
    <t xml:space="preserve"> 2006408, 2006409, 2018358, 2035480, 2000419, 2025644</t>
  </si>
  <si>
    <t>1917,41047,41048,41051,41052,41054,41058,41061,41063,41069,41070,41074,41075,41078,41079,52150,52151,52154,52155,52158,52171,52176,52187,52189,52191,52192</t>
  </si>
  <si>
    <t>2002752, 2002749, 2046160, 2046161, 2046164, 2046165, 2027397, 2046158, 2046159</t>
  </si>
  <si>
    <t xml:space="preserve"> 2046160, 2046161, 2046164, 2046165, 2046158, 2046159</t>
  </si>
  <si>
    <t>2002752, 2002749, 2046160, 2046161, 2046165, 2046164, 2027397</t>
  </si>
  <si>
    <t xml:space="preserve"> 2046160, 2046161, 2046165, 2046164</t>
  </si>
  <si>
    <t>30520,35364,92546,94318,9999, 35364</t>
  </si>
  <si>
    <t>30520,32880,35364,54319,94318,9999, 35364</t>
  </si>
  <si>
    <t xml:space="preserve">45360, 43799, 43963, 43796, </t>
  </si>
  <si>
    <t>45360, 48249</t>
  </si>
  <si>
    <t>COMENTARIOS</t>
  </si>
  <si>
    <t>Comentarios</t>
  </si>
  <si>
    <t>45360, 43799, 43963, 43796</t>
  </si>
  <si>
    <t>Attackid</t>
  </si>
  <si>
    <t xml:space="preserve"> Attackid</t>
  </si>
  <si>
    <t>Nº ataques detectados</t>
  </si>
  <si>
    <t>Nº TOTAL DE FLUJOS (TCP,UDP,ICMP)</t>
  </si>
  <si>
    <t>Nº FLUJOS CON ATAQUE con firma IPS</t>
  </si>
  <si>
    <t xml:space="preserve">% DETECCIÓN FORTIGATE </t>
  </si>
  <si>
    <t>% FP  Tráfico de Ataques</t>
  </si>
  <si>
    <t>% FP  Tráfico Legítimo</t>
  </si>
  <si>
    <t>Intrusion Prevention</t>
  </si>
  <si>
    <t>Operational Technology Security Service</t>
  </si>
  <si>
    <t>IPS Definitions: Version 28.00855   ;  IPS Engine: Version 7.00539</t>
  </si>
  <si>
    <t xml:space="preserve"> OT Threat Definitions: 	Version 28.00855 	
OT Detection Definitions: Version 28.00855 	
OT Virtual Patching Signatures: Version 28.00854</t>
  </si>
  <si>
    <t>Reglas</t>
  </si>
  <si>
    <t>NOTA: Los pcaps no detectados por ningun IDS no han sido usados para el calculo de la capacidad de deteccion</t>
  </si>
  <si>
    <t>2002752,2002749,2009207,2009208,2009206,2012648, 2100527</t>
  </si>
  <si>
    <t>Fortigate VM SW Version 7.4.4</t>
  </si>
  <si>
    <t>1917,24303,42329,41807,44489,44488,44486,44484,42944,42340,43459,5730,42331,42330,41978,58160</t>
  </si>
  <si>
    <t>42329,41807,44489,44488,44486,44484,42944,42340,43459,5730,42331,42330,41978,58160</t>
  </si>
  <si>
    <t>2024216, 2024218, 2102466, 2102465, 2024297, 2035480, 2027397, 2025644, 2024217</t>
  </si>
  <si>
    <t>Paquetes por parte del servidor que generan alertas de deteccion de un ataque exitoso. Estos paquetes en si mismos no contienen mensajes de ataque, por lo que no se han tenido en cuenta para el calculo del porcentaje de instancias/mensajes de ataque</t>
  </si>
  <si>
    <t>2044666, 2024766, 2024218, 2024216, 2102466, 2044665, 2002752, 2002749, 2102465, 2024297, 2035480, 2027397, 2025644, 2024217, 2023997, 2000419</t>
  </si>
  <si>
    <t>2002752, 2002749,</t>
  </si>
  <si>
    <t>2002752, 2002749,2027397</t>
  </si>
  <si>
    <t>2044666, 2024766, 2024218, 2024216, 2102466, 2044665, 2102465, 2024297, 2035480, 2025644, 2024217, 2023997, 2000419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</si>
</sst>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z val="11"/>
      <color theme="5"/>
      <name val="Calibri"/>
      <family val="2"/>
      <scheme val="minor"/>
    </font>
    <font>
      <sz val="11"/>
      <color theme="5" tint="-0.249977111117893"/>
      <name val="Calibri"/>
      <family val="2"/>
      <scheme val="minor"/>
    </font>
    <font>
      <sz val="11"/>
      <name val="Calibri"/>
      <family val="2"/>
      <scheme val="minor"/>
    </font>
    <font>
      <b/>
      <sz val="11"/>
      <color rgb="FF000000"/>
      <name val="Aptos Narrow"/>
      <family val="2"/>
    </font>
    <font>
      <sz val="11"/>
      <color rgb="FF000000"/>
      <name val="Aptos Narrow"/>
      <family val="2"/>
    </font>
    <font>
      <sz val="11"/>
      <color rgb="FFE97132"/>
      <name val="Aptos Narrow"/>
      <family val="2"/>
    </font>
    <font>
      <sz val="11"/>
      <color theme="1"/>
      <name val="Aptos Narrow"/>
      <family val="2"/>
    </font>
    <font>
      <b/>
      <sz val="12"/>
      <color theme="1"/>
      <name val="Calibri"/>
      <family val="2"/>
      <scheme val="minor"/>
    </font>
    <font>
      <b/>
      <sz val="20"/>
      <color theme="1"/>
      <name val="Calibri"/>
      <family val="2"/>
      <scheme val="minor"/>
    </font>
    <font>
      <b/>
      <sz val="14"/>
      <color theme="1"/>
      <name val="Calibri"/>
      <family val="2"/>
      <scheme val="minor"/>
    </font>
    <font>
      <sz val="16"/>
      <color theme="1"/>
      <name val="Calibri"/>
      <family val="2"/>
      <scheme val="minor"/>
    </font>
    <font>
      <sz val="18"/>
      <color theme="1"/>
      <name val="Calibri"/>
      <family val="2"/>
      <scheme val="minor"/>
    </font>
    <font>
      <sz val="22"/>
      <color theme="1"/>
      <name val="Calibri"/>
      <family val="2"/>
      <scheme val="minor"/>
    </font>
    <font>
      <sz val="15"/>
      <color theme="1"/>
      <name val="Calibri"/>
      <family val="2"/>
      <scheme val="minor"/>
    </font>
    <font>
      <sz val="15"/>
      <color rgb="FFFF0000"/>
      <name val="Calibri"/>
      <family val="2"/>
      <scheme val="minor"/>
    </font>
    <font>
      <sz val="18"/>
      <color rgb="FFFF0000"/>
      <name val="Calibri"/>
      <family val="2"/>
      <scheme val="minor"/>
    </font>
    <font>
      <sz val="11"/>
      <color rgb="FFFF0000"/>
      <name val="Calibri"/>
      <family val="2"/>
      <scheme val="minor"/>
    </font>
    <font>
      <sz val="12"/>
      <color theme="1"/>
      <name val="Calibri"/>
      <family val="2"/>
      <scheme val="minor"/>
    </font>
    <font>
      <sz val="20"/>
      <color theme="1"/>
      <name val="Calibri"/>
      <family val="2"/>
      <scheme val="minor"/>
    </font>
    <font>
      <b/>
      <sz val="18"/>
      <color theme="1"/>
      <name val="Calibri"/>
      <family val="2"/>
      <scheme val="minor"/>
    </font>
    <font>
      <b/>
      <sz val="12"/>
      <color rgb="FF000000"/>
      <name val="Calibri"/>
      <family val="2"/>
      <scheme val="minor"/>
    </font>
    <font>
      <b/>
      <sz val="11"/>
      <color rgb="FF000000"/>
      <name val="Calibri"/>
      <family val="2"/>
      <scheme val="minor"/>
    </font>
    <font>
      <sz val="11"/>
      <color rgb="FF000000"/>
      <name val="Calibri"/>
      <family val="2"/>
      <scheme val="minor"/>
    </font>
    <font>
      <u/>
      <sz val="11"/>
      <color rgb="FF0563C1"/>
      <name val="Calibri"/>
      <family val="2"/>
      <scheme val="minor"/>
    </font>
    <font>
      <sz val="11"/>
      <color rgb="FFED7D31"/>
      <name val="Calibri"/>
      <family val="2"/>
      <scheme val="minor"/>
    </font>
    <font>
      <sz val="11"/>
      <color rgb="FFC65911"/>
      <name val="Calibri"/>
      <family val="2"/>
      <scheme val="minor"/>
    </font>
    <font>
      <sz val="11"/>
      <color theme="1"/>
      <name val="Calibri"/>
      <family val="2"/>
      <scheme val="minor"/>
    </font>
    <font>
      <sz val="14"/>
      <color theme="1"/>
      <name val="Calibri"/>
      <family val="2"/>
      <scheme val="minor"/>
    </font>
    <font>
      <u/>
      <sz val="14"/>
      <color theme="10"/>
      <name val="Calibri"/>
      <family val="2"/>
      <scheme val="minor"/>
    </font>
    <font>
      <sz val="14"/>
      <color rgb="FFFF0000"/>
      <name val="Calibri"/>
      <family val="2"/>
      <scheme val="minor"/>
    </font>
    <font>
      <sz val="24"/>
      <color theme="1"/>
      <name val="Calibri"/>
      <family val="2"/>
      <scheme val="minor"/>
    </font>
    <font>
      <sz val="10"/>
      <color rgb="FF000000"/>
      <name val="Calibri"/>
      <family val="2"/>
      <scheme val="minor"/>
    </font>
    <font>
      <sz val="10"/>
      <name val="Arial"/>
      <family val="2"/>
    </font>
    <font>
      <b/>
      <sz val="24"/>
      <color theme="1"/>
      <name val="Calibri"/>
      <family val="2"/>
      <scheme val="minor"/>
    </font>
    <font>
      <b/>
      <sz val="26"/>
      <color theme="1"/>
      <name val="Calibri"/>
      <family val="2"/>
      <scheme val="minor"/>
    </font>
    <font>
      <sz val="22"/>
      <color rgb="FFFF0000"/>
      <name val="Calibri"/>
      <family val="2"/>
      <scheme val="minor"/>
    </font>
    <font>
      <b/>
      <sz val="11"/>
      <color rgb="FF000000"/>
      <name val="Arial"/>
      <family val="2"/>
    </font>
    <font>
      <b/>
      <sz val="16"/>
      <color theme="1"/>
      <name val="Calibri"/>
      <family val="2"/>
      <scheme val="minor"/>
    </font>
    <font>
      <b/>
      <u/>
      <sz val="14"/>
      <color theme="1"/>
      <name val="Calibri"/>
      <family val="2"/>
      <scheme val="minor"/>
    </font>
    <font>
      <b/>
      <sz val="16"/>
      <color rgb="FF000000"/>
      <name val="Arial"/>
      <family val="2"/>
    </font>
    <font>
      <sz val="16"/>
      <color theme="5"/>
      <name val="Calibri"/>
      <family val="2"/>
      <scheme val="minor"/>
    </font>
    <font>
      <u/>
      <sz val="16"/>
      <color theme="10"/>
      <name val="Calibri"/>
      <family val="2"/>
      <scheme val="minor"/>
    </font>
    <font>
      <sz val="16"/>
      <color theme="5" tint="-0.249977111117893"/>
      <name val="Calibri"/>
      <family val="2"/>
      <scheme val="minor"/>
    </font>
    <font>
      <b/>
      <sz val="16"/>
      <color rgb="FF000000"/>
      <name val="Calibri"/>
      <family val="2"/>
      <scheme val="minor"/>
    </font>
    <font>
      <sz val="16"/>
      <name val="Calibri"/>
      <family val="2"/>
      <scheme val="minor"/>
    </font>
    <font>
      <sz val="16"/>
      <color theme="10"/>
      <name val="Calibri"/>
      <family val="2"/>
      <scheme val="minor"/>
    </font>
    <font>
      <b/>
      <sz val="16"/>
      <color rgb="FF000000"/>
      <name val="Aptos Narrow"/>
      <family val="2"/>
    </font>
    <font>
      <sz val="16"/>
      <color rgb="FF000000"/>
      <name val="Aptos Narrow"/>
      <family val="2"/>
    </font>
    <font>
      <sz val="16"/>
      <color theme="1"/>
      <name val="Aptos Narrow"/>
      <family val="2"/>
    </font>
    <font>
      <sz val="16"/>
      <color rgb="FFE97132"/>
      <name val="Aptos Narrow"/>
      <family val="2"/>
    </font>
    <font>
      <sz val="16"/>
      <color rgb="FF000000"/>
      <name val="Arial"/>
      <family val="2"/>
    </font>
    <font>
      <sz val="16"/>
      <color rgb="FF000000"/>
      <name val="Calibri"/>
      <family val="2"/>
      <scheme val="minor"/>
    </font>
  </fonts>
  <fills count="61">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3" tint="0.89999084444715716"/>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bgColor rgb="FF000000"/>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249977111117893"/>
        <bgColor indexed="64"/>
      </patternFill>
    </fill>
    <fill>
      <patternFill patternType="solid">
        <fgColor theme="9"/>
        <bgColor indexed="64"/>
      </patternFill>
    </fill>
    <fill>
      <patternFill patternType="solid">
        <fgColor theme="6"/>
        <bgColor indexed="64"/>
      </patternFill>
    </fill>
    <fill>
      <patternFill patternType="solid">
        <fgColor rgb="FF00B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8EA9DB"/>
        <bgColor rgb="FF000000"/>
      </patternFill>
    </fill>
    <fill>
      <patternFill patternType="solid">
        <fgColor rgb="FFE2EFDA"/>
        <bgColor rgb="FF000000"/>
      </patternFill>
    </fill>
    <fill>
      <patternFill patternType="solid">
        <fgColor rgb="FFBDD7EE"/>
        <bgColor rgb="FF000000"/>
      </patternFill>
    </fill>
    <fill>
      <patternFill patternType="solid">
        <fgColor rgb="FFEDEDED"/>
        <bgColor rgb="FF000000"/>
      </patternFill>
    </fill>
    <fill>
      <patternFill patternType="solid">
        <fgColor rgb="FFEBEEF1"/>
        <bgColor rgb="FF000000"/>
      </patternFill>
    </fill>
    <fill>
      <patternFill patternType="solid">
        <fgColor rgb="FFF2F2F2"/>
        <bgColor rgb="FF000000"/>
      </patternFill>
    </fill>
    <fill>
      <patternFill patternType="solid">
        <fgColor rgb="FFA9D08E"/>
        <bgColor rgb="FF000000"/>
      </patternFill>
    </fill>
    <fill>
      <patternFill patternType="solid">
        <fgColor rgb="FFACB9CA"/>
        <bgColor rgb="FF000000"/>
      </patternFill>
    </fill>
    <fill>
      <patternFill patternType="solid">
        <fgColor rgb="FFFFF2CC"/>
        <bgColor rgb="FF000000"/>
      </patternFill>
    </fill>
    <fill>
      <patternFill patternType="solid">
        <fgColor rgb="FFF4B084"/>
        <bgColor rgb="FF000000"/>
      </patternFill>
    </fill>
    <fill>
      <patternFill patternType="solid">
        <fgColor rgb="FFFFFFFF"/>
        <bgColor rgb="FF000000"/>
      </patternFill>
    </fill>
    <fill>
      <patternFill patternType="solid">
        <fgColor rgb="FFD9E1F2"/>
        <bgColor rgb="FF000000"/>
      </patternFill>
    </fill>
    <fill>
      <patternFill patternType="solid">
        <fgColor rgb="FFD6DCE4"/>
        <bgColor rgb="FF000000"/>
      </patternFill>
    </fill>
    <fill>
      <patternFill patternType="solid">
        <fgColor rgb="FFD9D9D9"/>
        <bgColor rgb="FF000000"/>
      </patternFill>
    </fill>
    <fill>
      <patternFill patternType="solid">
        <fgColor theme="2" tint="-9.9978637043366805E-2"/>
        <bgColor indexed="64"/>
      </patternFill>
    </fill>
    <fill>
      <patternFill patternType="solid">
        <fgColor rgb="FFF28C54"/>
        <bgColor indexed="64"/>
      </patternFill>
    </fill>
    <fill>
      <patternFill patternType="solid">
        <fgColor theme="4" tint="0.39997558519241921"/>
        <bgColor rgb="FFE6E6E6"/>
      </patternFill>
    </fill>
    <fill>
      <patternFill patternType="solid">
        <fgColor theme="0" tint="-0.14999847407452621"/>
        <bgColor rgb="FF000000"/>
      </patternFill>
    </fill>
    <fill>
      <patternFill patternType="solid">
        <fgColor theme="7" tint="0.59999389629810485"/>
        <bgColor rgb="FFE6E6E6"/>
      </patternFill>
    </fill>
    <fill>
      <patternFill patternType="solid">
        <fgColor theme="5" tint="0.39997558519241921"/>
        <bgColor rgb="FF000000"/>
      </patternFill>
    </fill>
    <fill>
      <patternFill patternType="solid">
        <fgColor theme="9" tint="0.59999389629810485"/>
        <bgColor rgb="FFE6E6E6"/>
      </patternFill>
    </fill>
    <fill>
      <patternFill patternType="solid">
        <fgColor theme="9" tint="0.59999389629810485"/>
        <bgColor rgb="FF000000"/>
      </patternFill>
    </fill>
    <fill>
      <patternFill patternType="solid">
        <fgColor theme="9" tint="0.59999389629810485"/>
        <bgColor indexed="64"/>
      </patternFill>
    </fill>
    <fill>
      <patternFill patternType="solid">
        <fgColor rgb="FF92D050"/>
        <bgColor rgb="FF000000"/>
      </patternFill>
    </fill>
    <fill>
      <patternFill patternType="solid">
        <fgColor rgb="FFFFFF00"/>
        <bgColor indexed="64"/>
      </patternFill>
    </fill>
    <fill>
      <patternFill patternType="solid">
        <fgColor rgb="FFCF3131"/>
        <bgColor rgb="FFE6E6E6"/>
      </patternFill>
    </fill>
    <fill>
      <patternFill patternType="solid">
        <fgColor theme="1"/>
        <bgColor indexed="64"/>
      </patternFill>
    </fill>
    <fill>
      <patternFill patternType="solid">
        <fgColor rgb="FF0070C0"/>
        <bgColor indexed="64"/>
      </patternFill>
    </fill>
    <fill>
      <patternFill patternType="solid">
        <fgColor theme="3" tint="0.249977111117893"/>
        <bgColor indexed="64"/>
      </patternFill>
    </fill>
    <fill>
      <patternFill patternType="solid">
        <fgColor theme="9" tint="0.79998168889431442"/>
        <bgColor rgb="FF000000"/>
      </patternFill>
    </fill>
    <fill>
      <patternFill patternType="solid">
        <fgColor theme="1"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ck">
        <color auto="1"/>
      </right>
      <top/>
      <bottom/>
      <diagonal/>
    </border>
    <border>
      <left style="thick">
        <color auto="1"/>
      </left>
      <right/>
      <top/>
      <bottom/>
      <diagonal/>
    </border>
  </borders>
  <cellStyleXfs count="7">
    <xf numFmtId="0" fontId="0" fillId="0" borderId="0"/>
    <xf numFmtId="0" fontId="1" fillId="0" borderId="0" applyNumberFormat="0" applyFill="0" applyBorder="0" applyAlignment="0" applyProtection="0"/>
    <xf numFmtId="0" fontId="35" fillId="0" borderId="0"/>
    <xf numFmtId="0" fontId="36" fillId="0" borderId="0"/>
    <xf numFmtId="0" fontId="30" fillId="0" borderId="0"/>
    <xf numFmtId="0" fontId="1" fillId="0" borderId="0"/>
    <xf numFmtId="0" fontId="30" fillId="0" borderId="0"/>
  </cellStyleXfs>
  <cellXfs count="493">
    <xf numFmtId="0" fontId="0" fillId="0" borderId="0" xfId="0"/>
    <xf numFmtId="0" fontId="1" fillId="2" borderId="1" xfId="1" applyFill="1" applyBorder="1" applyAlignment="1">
      <alignment horizontal="center" vertical="center"/>
    </xf>
    <xf numFmtId="0" fontId="0" fillId="2" borderId="1" xfId="0" applyFill="1" applyBorder="1" applyAlignment="1">
      <alignment horizontal="center" vertical="center"/>
    </xf>
    <xf numFmtId="0" fontId="1" fillId="2" borderId="1" xfId="1" applyFill="1" applyBorder="1" applyAlignment="1">
      <alignment horizontal="center" vertical="center" wrapText="1"/>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1" fillId="3" borderId="1" xfId="1" applyFill="1" applyBorder="1" applyAlignment="1">
      <alignment horizontal="center" vertical="center"/>
    </xf>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9" borderId="1" xfId="0" applyFill="1" applyBorder="1" applyAlignment="1">
      <alignment horizontal="center" vertical="center"/>
    </xf>
    <xf numFmtId="0" fontId="5"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3" borderId="1" xfId="0" applyFont="1" applyFill="1" applyBorder="1" applyAlignment="1">
      <alignment horizontal="center" vertical="center"/>
    </xf>
    <xf numFmtId="0" fontId="0" fillId="4" borderId="1" xfId="0" applyFill="1" applyBorder="1" applyAlignment="1">
      <alignment horizontal="center" vertical="center" wrapText="1"/>
    </xf>
    <xf numFmtId="0" fontId="2"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4" fillId="11" borderId="1" xfId="0" applyFont="1" applyFill="1" applyBorder="1" applyAlignment="1">
      <alignment horizontal="center" vertical="center" wrapText="1"/>
    </xf>
    <xf numFmtId="0" fontId="1" fillId="11" borderId="1" xfId="1" applyFill="1" applyBorder="1" applyAlignment="1">
      <alignment horizontal="center" vertical="center" wrapText="1"/>
    </xf>
    <xf numFmtId="0" fontId="0" fillId="11" borderId="1" xfId="1" applyFont="1" applyFill="1" applyBorder="1" applyAlignment="1">
      <alignment horizontal="center" vertical="center" wrapText="1"/>
    </xf>
    <xf numFmtId="0" fontId="0" fillId="11" borderId="1" xfId="0" applyFill="1" applyBorder="1" applyAlignment="1">
      <alignment horizontal="center" vertical="center"/>
    </xf>
    <xf numFmtId="0" fontId="1" fillId="11" borderId="1" xfId="1" applyFill="1" applyBorder="1" applyAlignment="1">
      <alignment horizontal="center" vertical="center"/>
    </xf>
    <xf numFmtId="0" fontId="1" fillId="9" borderId="1" xfId="1" applyFill="1" applyBorder="1" applyAlignment="1">
      <alignment horizontal="center" vertical="center"/>
    </xf>
    <xf numFmtId="0" fontId="0" fillId="7" borderId="1" xfId="0" applyFill="1" applyBorder="1" applyAlignment="1">
      <alignment horizontal="center" vertical="center"/>
    </xf>
    <xf numFmtId="0" fontId="1" fillId="7" borderId="1" xfId="1" applyFill="1" applyBorder="1" applyAlignment="1">
      <alignment horizontal="center" vertical="center"/>
    </xf>
    <xf numFmtId="0" fontId="0" fillId="7" borderId="1" xfId="0" applyFill="1" applyBorder="1" applyAlignment="1">
      <alignment horizontal="center" vertical="center" wrapText="1"/>
    </xf>
    <xf numFmtId="0" fontId="2" fillId="7" borderId="1" xfId="0" applyFont="1" applyFill="1" applyBorder="1" applyAlignment="1">
      <alignment horizontal="center" vertical="center" wrapText="1"/>
    </xf>
    <xf numFmtId="0" fontId="1" fillId="7" borderId="1" xfId="1" applyFill="1" applyBorder="1" applyAlignment="1">
      <alignment horizontal="center" vertical="center" wrapText="1"/>
    </xf>
    <xf numFmtId="0" fontId="2" fillId="7" borderId="1" xfId="0" applyFont="1"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applyAlignment="1">
      <alignment horizontal="center" vertical="center" wrapText="1"/>
    </xf>
    <xf numFmtId="0" fontId="1" fillId="13" borderId="1" xfId="1" applyFill="1" applyBorder="1" applyAlignment="1">
      <alignment horizontal="center" vertical="center"/>
    </xf>
    <xf numFmtId="0" fontId="2" fillId="13" borderId="1" xfId="0" applyFont="1" applyFill="1" applyBorder="1" applyAlignment="1">
      <alignment horizontal="center" vertical="center"/>
    </xf>
    <xf numFmtId="0" fontId="6" fillId="13" borderId="1" xfId="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3" borderId="1" xfId="1"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1" fillId="14" borderId="1" xfId="1" applyFill="1" applyBorder="1" applyAlignment="1">
      <alignment horizontal="center" vertical="center"/>
    </xf>
    <xf numFmtId="0" fontId="2" fillId="14" borderId="1" xfId="0" applyFont="1" applyFill="1" applyBorder="1" applyAlignment="1">
      <alignment horizontal="center" vertical="center"/>
    </xf>
    <xf numFmtId="0" fontId="6" fillId="14" borderId="1" xfId="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14" borderId="1" xfId="1" applyFill="1" applyBorder="1" applyAlignment="1">
      <alignment horizontal="center" vertical="center" wrapText="1"/>
    </xf>
    <xf numFmtId="0" fontId="0" fillId="10" borderId="1" xfId="0" applyFill="1" applyBorder="1" applyAlignment="1">
      <alignment horizontal="center" vertical="center"/>
    </xf>
    <xf numFmtId="0" fontId="1" fillId="10" borderId="1" xfId="1" applyFill="1" applyBorder="1" applyAlignment="1">
      <alignment horizontal="center" vertical="center"/>
    </xf>
    <xf numFmtId="0" fontId="7" fillId="15"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1" fillId="10" borderId="1" xfId="1" applyFill="1" applyBorder="1" applyAlignment="1">
      <alignment horizontal="center" vertical="center" wrapText="1"/>
    </xf>
    <xf numFmtId="0" fontId="2" fillId="12" borderId="1" xfId="0" applyFont="1" applyFill="1" applyBorder="1" applyAlignment="1">
      <alignment horizontal="center" vertical="center" wrapText="1"/>
    </xf>
    <xf numFmtId="0" fontId="1" fillId="12" borderId="1" xfId="1" applyFill="1" applyBorder="1" applyAlignment="1">
      <alignment horizontal="center" vertical="center" wrapText="1"/>
    </xf>
    <xf numFmtId="0" fontId="2" fillId="4" borderId="1" xfId="0" applyFont="1" applyFill="1" applyBorder="1" applyAlignment="1">
      <alignment horizontal="center" vertical="center"/>
    </xf>
    <xf numFmtId="0" fontId="2" fillId="11"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9" fillId="15" borderId="1" xfId="0" applyFont="1" applyFill="1" applyBorder="1" applyAlignment="1">
      <alignment horizontal="center" vertical="center" wrapText="1"/>
    </xf>
    <xf numFmtId="0" fontId="0" fillId="15" borderId="1" xfId="0" applyFill="1" applyBorder="1" applyAlignment="1">
      <alignment horizontal="center" vertical="center"/>
    </xf>
    <xf numFmtId="0" fontId="10" fillId="15" borderId="1" xfId="0" applyFont="1" applyFill="1" applyBorder="1" applyAlignment="1">
      <alignment horizontal="center" vertical="center" wrapText="1"/>
    </xf>
    <xf numFmtId="0" fontId="0" fillId="14" borderId="1" xfId="1" applyFont="1" applyFill="1" applyBorder="1" applyAlignment="1">
      <alignment horizontal="center" vertical="center" wrapText="1"/>
    </xf>
    <xf numFmtId="0" fontId="0" fillId="13" borderId="1" xfId="1" applyFont="1" applyFill="1" applyBorder="1" applyAlignment="1">
      <alignment horizontal="center" vertical="center" wrapText="1"/>
    </xf>
    <xf numFmtId="0" fontId="0" fillId="7" borderId="2" xfId="0" applyFill="1" applyBorder="1" applyAlignment="1">
      <alignment horizontal="center" vertical="center" wrapText="1"/>
    </xf>
    <xf numFmtId="0" fontId="1" fillId="15" borderId="1" xfId="1" applyFill="1" applyBorder="1" applyAlignment="1">
      <alignment horizontal="center" vertical="center" wrapText="1"/>
    </xf>
    <xf numFmtId="0" fontId="11"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1" fillId="18" borderId="1" xfId="1" applyFill="1" applyBorder="1" applyAlignment="1">
      <alignment horizontal="center" vertical="center" wrapText="1"/>
    </xf>
    <xf numFmtId="0" fontId="2" fillId="1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15" fillId="16" borderId="1"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14" fillId="0" borderId="1" xfId="0" applyFont="1" applyBorder="1" applyAlignment="1">
      <alignment horizontal="center" vertical="center" wrapText="1"/>
    </xf>
    <xf numFmtId="0" fontId="0" fillId="10" borderId="1" xfId="0" applyFill="1" applyBorder="1"/>
    <xf numFmtId="0" fontId="11" fillId="10" borderId="1" xfId="0" applyFont="1" applyFill="1" applyBorder="1" applyAlignment="1">
      <alignment horizontal="center" vertical="center" wrapText="1"/>
    </xf>
    <xf numFmtId="0" fontId="0" fillId="23" borderId="1" xfId="1" applyFont="1" applyFill="1" applyBorder="1" applyAlignment="1">
      <alignment horizontal="center" vertical="center" wrapText="1"/>
    </xf>
    <xf numFmtId="0" fontId="6" fillId="7" borderId="1" xfId="0" applyFont="1" applyFill="1" applyBorder="1" applyAlignment="1">
      <alignment horizontal="center" vertical="center" wrapText="1"/>
    </xf>
    <xf numFmtId="0" fontId="1" fillId="11" borderId="0" xfId="1" applyFill="1" applyAlignment="1">
      <alignment horizontal="center" vertical="center" wrapText="1"/>
    </xf>
    <xf numFmtId="0" fontId="2" fillId="7" borderId="4"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6" borderId="1" xfId="0" applyFill="1" applyBorder="1" applyAlignment="1">
      <alignment horizontal="center" vertical="center" wrapText="1"/>
    </xf>
    <xf numFmtId="0" fontId="15" fillId="4" borderId="1" xfId="0" applyFont="1" applyFill="1" applyBorder="1" applyAlignment="1">
      <alignment horizontal="center" vertical="center" wrapText="1"/>
    </xf>
    <xf numFmtId="0" fontId="0" fillId="27" borderId="1" xfId="0" applyFill="1" applyBorder="1" applyAlignment="1">
      <alignment horizontal="center" vertical="center" wrapText="1"/>
    </xf>
    <xf numFmtId="0" fontId="0" fillId="28" borderId="1" xfId="0" applyFill="1" applyBorder="1" applyAlignment="1">
      <alignment horizontal="center" vertical="center" wrapText="1"/>
    </xf>
    <xf numFmtId="0" fontId="15" fillId="0" borderId="1"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vertical="center"/>
    </xf>
    <xf numFmtId="0" fontId="21" fillId="4" borderId="1" xfId="0" applyFont="1" applyFill="1" applyBorder="1" applyAlignment="1">
      <alignment horizontal="center" vertical="center" wrapText="1"/>
    </xf>
    <xf numFmtId="0" fontId="15" fillId="0" borderId="1" xfId="0" applyFont="1" applyBorder="1"/>
    <xf numFmtId="0" fontId="14" fillId="6" borderId="1" xfId="0" applyFont="1" applyFill="1" applyBorder="1"/>
    <xf numFmtId="0" fontId="14" fillId="0" borderId="0" xfId="0" applyFont="1"/>
    <xf numFmtId="0" fontId="14" fillId="6" borderId="1" xfId="0" applyFont="1" applyFill="1" applyBorder="1" applyAlignment="1">
      <alignment horizontal="center" vertical="center"/>
    </xf>
    <xf numFmtId="0" fontId="15" fillId="6" borderId="1" xfId="0" applyFont="1" applyFill="1" applyBorder="1"/>
    <xf numFmtId="0" fontId="15" fillId="0" borderId="1" xfId="0" applyFont="1" applyBorder="1" applyAlignment="1">
      <alignment horizontal="center" vertical="center"/>
    </xf>
    <xf numFmtId="0" fontId="15" fillId="0" borderId="0" xfId="0" applyFont="1"/>
    <xf numFmtId="0" fontId="15" fillId="6" borderId="1" xfId="0" applyFont="1" applyFill="1" applyBorder="1" applyAlignment="1">
      <alignment horizontal="center" vertical="center"/>
    </xf>
    <xf numFmtId="0" fontId="23" fillId="0" borderId="0" xfId="0" applyFont="1"/>
    <xf numFmtId="0" fontId="24" fillId="30" borderId="1" xfId="0" applyFont="1" applyFill="1" applyBorder="1" applyAlignment="1">
      <alignment horizontal="center" vertical="center" wrapText="1"/>
    </xf>
    <xf numFmtId="0" fontId="24" fillId="30" borderId="2" xfId="0" applyFont="1" applyFill="1" applyBorder="1" applyAlignment="1">
      <alignment horizontal="center" vertical="center" wrapText="1"/>
    </xf>
    <xf numFmtId="0" fontId="25" fillId="31" borderId="6" xfId="0" applyFont="1" applyFill="1" applyBorder="1" applyAlignment="1">
      <alignment horizontal="center" vertical="center"/>
    </xf>
    <xf numFmtId="0" fontId="26" fillId="31" borderId="3" xfId="0" applyFont="1" applyFill="1" applyBorder="1" applyAlignment="1">
      <alignment horizontal="center" vertical="center"/>
    </xf>
    <xf numFmtId="0" fontId="26" fillId="31" borderId="3" xfId="0" applyFont="1" applyFill="1" applyBorder="1" applyAlignment="1">
      <alignment horizontal="center" vertical="center" wrapText="1"/>
    </xf>
    <xf numFmtId="0" fontId="25" fillId="31" borderId="3" xfId="0" applyFont="1" applyFill="1" applyBorder="1" applyAlignment="1">
      <alignment horizontal="center" vertical="center" wrapText="1"/>
    </xf>
    <xf numFmtId="0" fontId="1" fillId="31" borderId="3" xfId="1" applyFill="1" applyBorder="1" applyAlignment="1">
      <alignment horizontal="center" vertical="center" wrapText="1"/>
    </xf>
    <xf numFmtId="0" fontId="1" fillId="31" borderId="3" xfId="1" applyFill="1" applyBorder="1" applyAlignment="1">
      <alignment horizontal="center" vertical="center"/>
    </xf>
    <xf numFmtId="0" fontId="28" fillId="31" borderId="3" xfId="0" applyFont="1" applyFill="1" applyBorder="1" applyAlignment="1">
      <alignment horizontal="center" vertical="center" wrapText="1"/>
    </xf>
    <xf numFmtId="0" fontId="25" fillId="31" borderId="6" xfId="0" applyFont="1" applyFill="1" applyBorder="1" applyAlignment="1">
      <alignment horizontal="center" vertical="center" wrapText="1"/>
    </xf>
    <xf numFmtId="0" fontId="25" fillId="32" borderId="6" xfId="0" applyFont="1" applyFill="1" applyBorder="1" applyAlignment="1">
      <alignment horizontal="center" vertical="center" wrapText="1"/>
    </xf>
    <xf numFmtId="0" fontId="26" fillId="32" borderId="3" xfId="0" applyFont="1" applyFill="1" applyBorder="1" applyAlignment="1">
      <alignment horizontal="center" vertical="center" wrapText="1"/>
    </xf>
    <xf numFmtId="0" fontId="25" fillId="32" borderId="3" xfId="0" applyFont="1" applyFill="1" applyBorder="1" applyAlignment="1">
      <alignment horizontal="center" vertical="center" wrapText="1"/>
    </xf>
    <xf numFmtId="0" fontId="1" fillId="32" borderId="3" xfId="1" applyFill="1" applyBorder="1" applyAlignment="1">
      <alignment horizontal="center" vertical="center" wrapText="1"/>
    </xf>
    <xf numFmtId="0" fontId="25" fillId="33" borderId="6" xfId="0" applyFont="1" applyFill="1" applyBorder="1" applyAlignment="1">
      <alignment horizontal="center" vertical="center"/>
    </xf>
    <xf numFmtId="0" fontId="26" fillId="34" borderId="3" xfId="0" applyFont="1" applyFill="1" applyBorder="1" applyAlignment="1">
      <alignment horizontal="center" vertical="center"/>
    </xf>
    <xf numFmtId="0" fontId="26" fillId="34" borderId="3" xfId="0" applyFont="1" applyFill="1" applyBorder="1" applyAlignment="1">
      <alignment horizontal="center" vertical="center" wrapText="1"/>
    </xf>
    <xf numFmtId="0" fontId="29" fillId="34" borderId="3" xfId="0" applyFont="1" applyFill="1" applyBorder="1" applyAlignment="1">
      <alignment horizontal="center" vertical="center" wrapText="1"/>
    </xf>
    <xf numFmtId="0" fontId="1" fillId="34" borderId="3" xfId="1" applyFill="1" applyBorder="1" applyAlignment="1">
      <alignment horizontal="center" vertical="center"/>
    </xf>
    <xf numFmtId="0" fontId="26" fillId="35" borderId="3" xfId="0" applyFont="1" applyFill="1" applyBorder="1" applyAlignment="1">
      <alignment horizontal="center" vertical="center" wrapText="1"/>
    </xf>
    <xf numFmtId="0" fontId="25" fillId="36" borderId="6" xfId="0" applyFont="1" applyFill="1" applyBorder="1" applyAlignment="1">
      <alignment horizontal="center" vertical="center" wrapText="1"/>
    </xf>
    <xf numFmtId="0" fontId="26" fillId="36" borderId="3" xfId="0" applyFont="1" applyFill="1" applyBorder="1" applyAlignment="1">
      <alignment horizontal="center" vertical="center"/>
    </xf>
    <xf numFmtId="0" fontId="26" fillId="36" borderId="3" xfId="0" applyFont="1" applyFill="1" applyBorder="1" applyAlignment="1">
      <alignment horizontal="center" vertical="center" wrapText="1"/>
    </xf>
    <xf numFmtId="0" fontId="1" fillId="36" borderId="3" xfId="1" applyFill="1" applyBorder="1" applyAlignment="1">
      <alignment horizontal="center" vertical="center"/>
    </xf>
    <xf numFmtId="0" fontId="27" fillId="36" borderId="3" xfId="0" applyFont="1" applyFill="1" applyBorder="1" applyAlignment="1">
      <alignment horizontal="center" vertical="center" wrapText="1"/>
    </xf>
    <xf numFmtId="0" fontId="1" fillId="36" borderId="3" xfId="1" applyFill="1" applyBorder="1" applyAlignment="1">
      <alignment horizontal="center" vertical="center" wrapText="1"/>
    </xf>
    <xf numFmtId="0" fontId="25" fillId="36" borderId="6" xfId="0" applyFont="1" applyFill="1" applyBorder="1" applyAlignment="1">
      <alignment horizontal="center" vertical="center"/>
    </xf>
    <xf numFmtId="0" fontId="25" fillId="36" borderId="4" xfId="0" applyFont="1" applyFill="1" applyBorder="1" applyAlignment="1">
      <alignment horizontal="center" vertical="center" wrapText="1"/>
    </xf>
    <xf numFmtId="0" fontId="6" fillId="36" borderId="3" xfId="0" applyFont="1" applyFill="1" applyBorder="1" applyAlignment="1">
      <alignment horizontal="center" vertical="center" wrapText="1"/>
    </xf>
    <xf numFmtId="0" fontId="26" fillId="36" borderId="0" xfId="0" applyFont="1" applyFill="1" applyAlignment="1">
      <alignment horizontal="center" vertical="center" wrapText="1"/>
    </xf>
    <xf numFmtId="0" fontId="25" fillId="36" borderId="1" xfId="0" applyFont="1" applyFill="1" applyBorder="1" applyAlignment="1">
      <alignment horizontal="center" vertical="center" wrapText="1"/>
    </xf>
    <xf numFmtId="0" fontId="26" fillId="36" borderId="2" xfId="0" applyFont="1" applyFill="1" applyBorder="1" applyAlignment="1">
      <alignment horizontal="center" vertical="center" wrapText="1"/>
    </xf>
    <xf numFmtId="0" fontId="25" fillId="37" borderId="6" xfId="0" applyFont="1" applyFill="1" applyBorder="1" applyAlignment="1">
      <alignment horizontal="center" vertical="center"/>
    </xf>
    <xf numFmtId="0" fontId="26" fillId="37" borderId="3" xfId="0" applyFont="1" applyFill="1" applyBorder="1" applyAlignment="1">
      <alignment horizontal="center" vertical="center"/>
    </xf>
    <xf numFmtId="0" fontId="26" fillId="37" borderId="3" xfId="0" applyFont="1" applyFill="1" applyBorder="1" applyAlignment="1">
      <alignment horizontal="center" vertical="center" wrapText="1"/>
    </xf>
    <xf numFmtId="0" fontId="6" fillId="37" borderId="3" xfId="0" applyFont="1" applyFill="1" applyBorder="1" applyAlignment="1">
      <alignment horizontal="center" vertical="center" wrapText="1"/>
    </xf>
    <xf numFmtId="0" fontId="1" fillId="37" borderId="3" xfId="1" applyFill="1" applyBorder="1" applyAlignment="1">
      <alignment horizontal="center" vertical="center"/>
    </xf>
    <xf numFmtId="0" fontId="25" fillId="37" borderId="6" xfId="0" applyFont="1" applyFill="1" applyBorder="1" applyAlignment="1">
      <alignment horizontal="center" vertical="center" wrapText="1"/>
    </xf>
    <xf numFmtId="0" fontId="25" fillId="37" borderId="3" xfId="0" applyFont="1" applyFill="1" applyBorder="1" applyAlignment="1">
      <alignment horizontal="center" vertical="center" wrapText="1"/>
    </xf>
    <xf numFmtId="0" fontId="1" fillId="37" borderId="3" xfId="1" applyFill="1" applyBorder="1" applyAlignment="1">
      <alignment horizontal="center" vertical="center" wrapText="1"/>
    </xf>
    <xf numFmtId="0" fontId="25" fillId="38" borderId="6" xfId="0" applyFont="1" applyFill="1" applyBorder="1" applyAlignment="1">
      <alignment horizontal="center" vertical="center"/>
    </xf>
    <xf numFmtId="0" fontId="26" fillId="38" borderId="3" xfId="0" applyFont="1" applyFill="1" applyBorder="1" applyAlignment="1">
      <alignment horizontal="center" vertical="center"/>
    </xf>
    <xf numFmtId="0" fontId="26" fillId="38" borderId="3" xfId="0" applyFont="1" applyFill="1" applyBorder="1" applyAlignment="1">
      <alignment horizontal="center" vertical="center" wrapText="1"/>
    </xf>
    <xf numFmtId="0" fontId="28" fillId="38" borderId="3" xfId="0" applyFont="1" applyFill="1" applyBorder="1" applyAlignment="1">
      <alignment horizontal="center" vertical="center" wrapText="1"/>
    </xf>
    <xf numFmtId="0" fontId="1" fillId="38" borderId="3" xfId="1" applyFill="1" applyBorder="1" applyAlignment="1">
      <alignment horizontal="center" vertical="center"/>
    </xf>
    <xf numFmtId="0" fontId="25" fillId="39" borderId="6" xfId="0" applyFont="1" applyFill="1" applyBorder="1" applyAlignment="1">
      <alignment horizontal="center" vertical="center" wrapText="1"/>
    </xf>
    <xf numFmtId="0" fontId="26" fillId="39" borderId="3" xfId="0" applyFont="1" applyFill="1" applyBorder="1" applyAlignment="1">
      <alignment horizontal="center" vertical="center" wrapText="1"/>
    </xf>
    <xf numFmtId="0" fontId="1" fillId="39" borderId="0" xfId="1" applyFill="1" applyAlignment="1">
      <alignment horizontal="center" vertical="center" wrapText="1"/>
    </xf>
    <xf numFmtId="0" fontId="26" fillId="39" borderId="6" xfId="0" applyFont="1" applyFill="1" applyBorder="1" applyAlignment="1">
      <alignment horizontal="center" vertical="center" wrapText="1"/>
    </xf>
    <xf numFmtId="0" fontId="27" fillId="39" borderId="3" xfId="0" applyFont="1" applyFill="1" applyBorder="1" applyAlignment="1">
      <alignment horizontal="center" vertical="center" wrapText="1"/>
    </xf>
    <xf numFmtId="0" fontId="1" fillId="39" borderId="3" xfId="1" applyFill="1" applyBorder="1" applyAlignment="1">
      <alignment horizontal="center" vertical="center" wrapText="1"/>
    </xf>
    <xf numFmtId="0" fontId="6" fillId="39" borderId="3" xfId="0" applyFont="1" applyFill="1" applyBorder="1" applyAlignment="1">
      <alignment horizontal="center" vertical="center" wrapText="1"/>
    </xf>
    <xf numFmtId="0" fontId="26" fillId="39" borderId="3" xfId="0" applyFont="1" applyFill="1" applyBorder="1" applyAlignment="1">
      <alignment horizontal="center" vertical="center"/>
    </xf>
    <xf numFmtId="0" fontId="1" fillId="39" borderId="2" xfId="1" applyFill="1" applyBorder="1" applyAlignment="1">
      <alignment horizontal="center" vertical="center"/>
    </xf>
    <xf numFmtId="0" fontId="25" fillId="39" borderId="6" xfId="0" applyFont="1" applyFill="1" applyBorder="1" applyAlignment="1">
      <alignment horizontal="center" vertical="center"/>
    </xf>
    <xf numFmtId="0" fontId="28" fillId="39" borderId="3" xfId="0" applyFont="1" applyFill="1" applyBorder="1" applyAlignment="1">
      <alignment horizontal="center" vertical="center" wrapText="1"/>
    </xf>
    <xf numFmtId="0" fontId="27" fillId="39" borderId="3" xfId="0" applyFont="1" applyFill="1" applyBorder="1" applyAlignment="1">
      <alignment horizontal="center" vertical="center"/>
    </xf>
    <xf numFmtId="0" fontId="1" fillId="39" borderId="3" xfId="1" applyFill="1" applyBorder="1" applyAlignment="1">
      <alignment horizontal="center" vertical="center"/>
    </xf>
    <xf numFmtId="0" fontId="7" fillId="40" borderId="6" xfId="0" applyFont="1" applyFill="1" applyBorder="1" applyAlignment="1">
      <alignment horizontal="center" vertical="center" wrapText="1"/>
    </xf>
    <xf numFmtId="0" fontId="8" fillId="40" borderId="3" xfId="0" applyFont="1" applyFill="1" applyBorder="1" applyAlignment="1">
      <alignment horizontal="center" vertical="center" wrapText="1"/>
    </xf>
    <xf numFmtId="0" fontId="26" fillId="40" borderId="3" xfId="0" applyFont="1" applyFill="1" applyBorder="1" applyAlignment="1">
      <alignment horizontal="center" vertical="center"/>
    </xf>
    <xf numFmtId="0" fontId="9" fillId="40" borderId="3" xfId="0" applyFont="1" applyFill="1" applyBorder="1" applyAlignment="1">
      <alignment horizontal="center" vertical="center" wrapText="1"/>
    </xf>
    <xf numFmtId="0" fontId="1" fillId="40" borderId="3" xfId="1" applyFill="1" applyBorder="1" applyAlignment="1">
      <alignment horizontal="center" vertical="center" wrapText="1"/>
    </xf>
    <xf numFmtId="0" fontId="27" fillId="40" borderId="3" xfId="0" applyFont="1" applyFill="1" applyBorder="1" applyAlignment="1">
      <alignment horizontal="center" vertical="center"/>
    </xf>
    <xf numFmtId="0" fontId="26" fillId="40" borderId="3" xfId="0" applyFont="1" applyFill="1" applyBorder="1" applyAlignment="1">
      <alignment horizontal="center" vertical="center" wrapText="1"/>
    </xf>
    <xf numFmtId="0" fontId="25" fillId="41" borderId="6" xfId="0" applyFont="1" applyFill="1" applyBorder="1" applyAlignment="1">
      <alignment horizontal="center" vertical="center"/>
    </xf>
    <xf numFmtId="0" fontId="26" fillId="41" borderId="3" xfId="0" applyFont="1" applyFill="1" applyBorder="1" applyAlignment="1">
      <alignment horizontal="center" vertical="center"/>
    </xf>
    <xf numFmtId="0" fontId="26" fillId="41" borderId="3" xfId="0" applyFont="1" applyFill="1" applyBorder="1" applyAlignment="1">
      <alignment horizontal="center" vertical="center" wrapText="1"/>
    </xf>
    <xf numFmtId="0" fontId="6" fillId="41" borderId="3" xfId="0" applyFont="1" applyFill="1" applyBorder="1" applyAlignment="1">
      <alignment horizontal="center" vertical="center" wrapText="1"/>
    </xf>
    <xf numFmtId="0" fontId="1" fillId="41" borderId="3" xfId="1" applyFill="1" applyBorder="1" applyAlignment="1">
      <alignment horizontal="center" vertical="center"/>
    </xf>
    <xf numFmtId="0" fontId="26" fillId="42" borderId="3" xfId="0" applyFont="1" applyFill="1" applyBorder="1" applyAlignment="1">
      <alignment horizontal="center" vertical="center" wrapText="1"/>
    </xf>
    <xf numFmtId="0" fontId="25" fillId="41" borderId="6" xfId="0" applyFont="1" applyFill="1" applyBorder="1" applyAlignment="1">
      <alignment horizontal="center" vertical="center" wrapText="1"/>
    </xf>
    <xf numFmtId="0" fontId="25" fillId="43" borderId="6" xfId="0" applyFont="1" applyFill="1" applyBorder="1" applyAlignment="1">
      <alignment horizontal="center" vertical="center" wrapText="1"/>
    </xf>
    <xf numFmtId="0" fontId="26" fillId="43" borderId="3" xfId="0" applyFont="1" applyFill="1" applyBorder="1" applyAlignment="1">
      <alignment horizontal="center" vertical="center" wrapText="1"/>
    </xf>
    <xf numFmtId="0" fontId="26" fillId="43" borderId="3" xfId="0" applyFont="1" applyFill="1" applyBorder="1" applyAlignment="1">
      <alignment horizontal="center" vertical="center"/>
    </xf>
    <xf numFmtId="0" fontId="27" fillId="43" borderId="3" xfId="0" applyFont="1" applyFill="1" applyBorder="1" applyAlignment="1">
      <alignment horizontal="center" vertical="center" wrapText="1"/>
    </xf>
    <xf numFmtId="0" fontId="1" fillId="43" borderId="3" xfId="1" applyFill="1" applyBorder="1" applyAlignment="1">
      <alignment horizontal="center" vertical="center" wrapText="1"/>
    </xf>
    <xf numFmtId="0" fontId="25" fillId="40" borderId="6" xfId="0" applyFont="1" applyFill="1" applyBorder="1" applyAlignment="1">
      <alignment horizontal="center" vertical="center" wrapText="1"/>
    </xf>
    <xf numFmtId="0" fontId="1" fillId="41" borderId="3" xfId="1" applyFill="1" applyBorder="1" applyAlignment="1">
      <alignment horizontal="center" vertical="center" wrapText="1"/>
    </xf>
    <xf numFmtId="0" fontId="14" fillId="10" borderId="1" xfId="0" applyFont="1" applyFill="1" applyBorder="1"/>
    <xf numFmtId="0" fontId="15" fillId="10" borderId="1" xfId="0" applyFont="1" applyFill="1" applyBorder="1" applyAlignment="1">
      <alignment horizontal="center" vertical="center"/>
    </xf>
    <xf numFmtId="0" fontId="0" fillId="10" borderId="0" xfId="0" applyFill="1"/>
    <xf numFmtId="0" fontId="31" fillId="29" borderId="1" xfId="0" applyFont="1" applyFill="1" applyBorder="1" applyAlignment="1">
      <alignment horizontal="center" vertical="center" wrapText="1"/>
    </xf>
    <xf numFmtId="0" fontId="0" fillId="25" borderId="0" xfId="0" applyFill="1" applyAlignment="1">
      <alignment horizontal="center" vertical="center" wrapText="1"/>
    </xf>
    <xf numFmtId="0" fontId="31" fillId="18" borderId="1" xfId="0" applyFont="1" applyFill="1" applyBorder="1" applyAlignment="1">
      <alignment horizontal="center" vertical="center" wrapText="1"/>
    </xf>
    <xf numFmtId="0" fontId="32" fillId="18" borderId="1" xfId="1" applyFont="1" applyFill="1" applyBorder="1" applyAlignment="1">
      <alignment horizontal="center" vertical="center" wrapText="1"/>
    </xf>
    <xf numFmtId="0" fontId="33" fillId="18" borderId="1" xfId="0" applyFont="1" applyFill="1" applyBorder="1" applyAlignment="1">
      <alignment horizontal="center" vertical="center" wrapText="1"/>
    </xf>
    <xf numFmtId="0" fontId="17" fillId="0" borderId="0" xfId="0" applyFont="1" applyAlignment="1">
      <alignment horizontal="center" vertical="center" wrapText="1"/>
    </xf>
    <xf numFmtId="0" fontId="30" fillId="44" borderId="1" xfId="4" applyFill="1" applyBorder="1" applyAlignment="1">
      <alignment horizontal="center" vertical="center" wrapText="1"/>
    </xf>
    <xf numFmtId="0" fontId="30" fillId="44" borderId="11" xfId="4" applyFill="1" applyBorder="1" applyAlignment="1">
      <alignment horizontal="center" vertical="center" wrapText="1"/>
    </xf>
    <xf numFmtId="0" fontId="30" fillId="44" borderId="0" xfId="4" applyFill="1" applyAlignment="1">
      <alignment horizontal="center" vertical="center" wrapText="1"/>
    </xf>
    <xf numFmtId="0" fontId="30" fillId="44" borderId="12" xfId="4" applyFill="1" applyBorder="1" applyAlignment="1">
      <alignment horizontal="center" vertical="center" wrapText="1"/>
    </xf>
    <xf numFmtId="0" fontId="30" fillId="44" borderId="13" xfId="4" applyFill="1" applyBorder="1" applyAlignment="1">
      <alignment horizontal="center" vertical="center" wrapText="1"/>
    </xf>
    <xf numFmtId="0" fontId="30" fillId="44" borderId="14" xfId="4" applyFill="1" applyBorder="1" applyAlignment="1">
      <alignment horizontal="center" vertical="center" wrapText="1"/>
    </xf>
    <xf numFmtId="0" fontId="0" fillId="18" borderId="2" xfId="0" applyFill="1" applyBorder="1" applyAlignment="1">
      <alignment horizontal="center" vertical="center"/>
    </xf>
    <xf numFmtId="0" fontId="17" fillId="10" borderId="10" xfId="0" applyFont="1" applyFill="1" applyBorder="1" applyAlignment="1">
      <alignment horizontal="center" vertical="center" wrapText="1"/>
    </xf>
    <xf numFmtId="0" fontId="20" fillId="18" borderId="1" xfId="0" applyFont="1" applyFill="1" applyBorder="1" applyAlignment="1">
      <alignment horizontal="center" vertical="center"/>
    </xf>
    <xf numFmtId="0" fontId="16" fillId="10" borderId="8" xfId="0" applyFont="1" applyFill="1" applyBorder="1" applyAlignment="1">
      <alignment horizontal="center" vertical="center" wrapText="1"/>
    </xf>
    <xf numFmtId="0" fontId="0" fillId="52" borderId="1" xfId="0" applyFill="1" applyBorder="1" applyAlignment="1">
      <alignment horizontal="center" vertical="center" wrapText="1"/>
    </xf>
    <xf numFmtId="0" fontId="1" fillId="52" borderId="1" xfId="1" applyFill="1" applyBorder="1" applyAlignment="1">
      <alignment horizontal="center" vertical="center" wrapText="1"/>
    </xf>
    <xf numFmtId="0" fontId="1" fillId="17" borderId="1" xfId="1" applyFill="1" applyBorder="1" applyAlignment="1">
      <alignment horizontal="center" vertical="center" wrapText="1"/>
    </xf>
    <xf numFmtId="0" fontId="0" fillId="6" borderId="1" xfId="0" applyFill="1" applyBorder="1" applyAlignment="1">
      <alignment horizontal="center" vertical="center" wrapText="1"/>
    </xf>
    <xf numFmtId="0" fontId="1" fillId="6" borderId="1" xfId="1" applyFill="1" applyBorder="1" applyAlignment="1">
      <alignment horizontal="center" vertical="center" wrapText="1"/>
    </xf>
    <xf numFmtId="0" fontId="2" fillId="6" borderId="1" xfId="0" applyFont="1" applyFill="1" applyBorder="1" applyAlignment="1">
      <alignment horizontal="center" vertical="center" wrapText="1"/>
    </xf>
    <xf numFmtId="0" fontId="40" fillId="46" borderId="1" xfId="0" applyFont="1" applyFill="1" applyBorder="1" applyAlignment="1">
      <alignment horizontal="center" vertical="center" wrapText="1"/>
    </xf>
    <xf numFmtId="0" fontId="40" fillId="46" borderId="6"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0" fillId="10" borderId="1" xfId="0" applyFill="1" applyBorder="1" applyAlignment="1">
      <alignment horizontal="center" wrapText="1"/>
    </xf>
    <xf numFmtId="0" fontId="22" fillId="0" borderId="0" xfId="0" applyFont="1" applyAlignment="1">
      <alignment horizontal="center" vertical="center" wrapText="1"/>
    </xf>
    <xf numFmtId="0" fontId="41" fillId="6" borderId="2" xfId="0" applyFont="1" applyFill="1" applyBorder="1" applyAlignment="1">
      <alignment horizontal="center" vertical="center" wrapText="1"/>
    </xf>
    <xf numFmtId="0" fontId="22" fillId="56" borderId="1" xfId="0" applyFont="1" applyFill="1" applyBorder="1" applyAlignment="1">
      <alignment horizontal="center" vertical="center" wrapText="1"/>
    </xf>
    <xf numFmtId="0" fontId="22" fillId="18" borderId="1" xfId="0" applyFont="1" applyFill="1" applyBorder="1" applyAlignment="1">
      <alignment horizontal="center" vertical="center" wrapText="1"/>
    </xf>
    <xf numFmtId="0" fontId="23" fillId="10" borderId="0" xfId="0" applyFont="1" applyFill="1" applyAlignment="1">
      <alignment horizontal="center" vertical="center" wrapText="1"/>
    </xf>
    <xf numFmtId="0" fontId="16" fillId="10" borderId="0" xfId="0" applyFont="1" applyFill="1"/>
    <xf numFmtId="0" fontId="16" fillId="10" borderId="0" xfId="0" applyFont="1" applyFill="1" applyAlignment="1">
      <alignment horizontal="center" vertical="center" wrapText="1"/>
    </xf>
    <xf numFmtId="0" fontId="39" fillId="10" borderId="0" xfId="0" applyFont="1" applyFill="1" applyAlignment="1">
      <alignment horizontal="center" vertical="center" wrapText="1"/>
    </xf>
    <xf numFmtId="0" fontId="34" fillId="10" borderId="0" xfId="0" applyFont="1" applyFill="1" applyAlignment="1">
      <alignment vertical="center"/>
    </xf>
    <xf numFmtId="0" fontId="18" fillId="10" borderId="0" xfId="0" applyFont="1" applyFill="1" applyAlignment="1">
      <alignment horizontal="center" vertical="center" wrapText="1"/>
    </xf>
    <xf numFmtId="0" fontId="40" fillId="46" borderId="8" xfId="0" applyFont="1" applyFill="1" applyBorder="1" applyAlignment="1">
      <alignment horizontal="center" vertical="center" wrapText="1"/>
    </xf>
    <xf numFmtId="0" fontId="41" fillId="23" borderId="1" xfId="0" applyFont="1" applyFill="1" applyBorder="1" applyAlignment="1">
      <alignment horizontal="center" vertical="center" wrapText="1"/>
    </xf>
    <xf numFmtId="0" fontId="41" fillId="25" borderId="1" xfId="0" applyFont="1" applyFill="1" applyBorder="1" applyAlignment="1">
      <alignment horizontal="center" vertical="center" wrapText="1"/>
    </xf>
    <xf numFmtId="0" fontId="41" fillId="57" borderId="1" xfId="0" applyFont="1" applyFill="1" applyBorder="1" applyAlignment="1">
      <alignment horizontal="center" vertical="center" wrapText="1"/>
    </xf>
    <xf numFmtId="0" fontId="41" fillId="28" borderId="1" xfId="0" applyFont="1" applyFill="1" applyBorder="1" applyAlignment="1">
      <alignment horizontal="center" vertical="center" wrapText="1"/>
    </xf>
    <xf numFmtId="0" fontId="41" fillId="45" borderId="1" xfId="0" applyFont="1" applyFill="1" applyBorder="1" applyAlignment="1">
      <alignment horizontal="center" vertical="center" wrapText="1"/>
    </xf>
    <xf numFmtId="0" fontId="42" fillId="54" borderId="1" xfId="0" applyFont="1" applyFill="1" applyBorder="1" applyAlignment="1">
      <alignment horizontal="center" vertical="center" wrapText="1"/>
    </xf>
    <xf numFmtId="0" fontId="43" fillId="46" borderId="1" xfId="0" applyFont="1" applyFill="1" applyBorder="1" applyAlignment="1">
      <alignment horizontal="center" vertical="center" wrapText="1"/>
    </xf>
    <xf numFmtId="0" fontId="41" fillId="6" borderId="1" xfId="0" applyFont="1" applyFill="1" applyBorder="1" applyAlignment="1">
      <alignment horizontal="center" vertical="center" wrapText="1"/>
    </xf>
    <xf numFmtId="0" fontId="41" fillId="2" borderId="1" xfId="0" applyFont="1" applyFill="1" applyBorder="1" applyAlignment="1">
      <alignment horizontal="center" vertical="center"/>
    </xf>
    <xf numFmtId="0" fontId="41" fillId="2" borderId="2" xfId="0" applyFont="1" applyFill="1" applyBorder="1" applyAlignment="1">
      <alignment horizontal="center" vertical="center"/>
    </xf>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41" fillId="2" borderId="1" xfId="0" applyFont="1" applyFill="1" applyBorder="1" applyAlignment="1">
      <alignment horizontal="center" vertical="center" wrapText="1"/>
    </xf>
    <xf numFmtId="0" fontId="44" fillId="2" borderId="1" xfId="0" applyFont="1" applyFill="1" applyBorder="1" applyAlignment="1">
      <alignment horizontal="center" vertical="center" wrapText="1"/>
    </xf>
    <xf numFmtId="0" fontId="45" fillId="2" borderId="1" xfId="1" applyFont="1" applyFill="1" applyBorder="1" applyAlignment="1">
      <alignment horizontal="center" vertical="center"/>
    </xf>
    <xf numFmtId="0" fontId="41" fillId="2" borderId="2"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1" fillId="12" borderId="2"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45" fillId="12" borderId="1" xfId="1" applyFont="1" applyFill="1" applyBorder="1" applyAlignment="1">
      <alignment horizontal="center" vertical="center" wrapText="1"/>
    </xf>
    <xf numFmtId="0" fontId="41" fillId="4" borderId="1" xfId="0" applyFont="1" applyFill="1" applyBorder="1" applyAlignment="1">
      <alignment horizontal="center" vertical="center"/>
    </xf>
    <xf numFmtId="0" fontId="41" fillId="4" borderId="2" xfId="0" applyFont="1" applyFill="1" applyBorder="1" applyAlignment="1">
      <alignment horizontal="center" vertical="center"/>
    </xf>
    <xf numFmtId="0" fontId="14" fillId="9" borderId="1" xfId="0" applyFont="1" applyFill="1" applyBorder="1" applyAlignment="1">
      <alignment horizontal="center" vertical="center"/>
    </xf>
    <xf numFmtId="0" fontId="14" fillId="9" borderId="1" xfId="0" applyFont="1" applyFill="1" applyBorder="1" applyAlignment="1">
      <alignment horizontal="center" vertical="center" wrapText="1"/>
    </xf>
    <xf numFmtId="0" fontId="46" fillId="9" borderId="1" xfId="0" applyFont="1" applyFill="1" applyBorder="1" applyAlignment="1">
      <alignment horizontal="center" vertical="center" wrapText="1"/>
    </xf>
    <xf numFmtId="0" fontId="41" fillId="7" borderId="1" xfId="0" applyFont="1" applyFill="1" applyBorder="1" applyAlignment="1">
      <alignment horizontal="center" vertical="center" wrapText="1"/>
    </xf>
    <xf numFmtId="0" fontId="41" fillId="7"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45" fillId="7" borderId="1" xfId="1" applyFont="1" applyFill="1" applyBorder="1" applyAlignment="1">
      <alignment horizontal="center" vertical="center" wrapText="1"/>
    </xf>
    <xf numFmtId="0" fontId="41" fillId="7" borderId="1" xfId="0" applyFont="1" applyFill="1" applyBorder="1" applyAlignment="1">
      <alignment horizontal="center" vertical="center"/>
    </xf>
    <xf numFmtId="0" fontId="41" fillId="7" borderId="2" xfId="0" applyFont="1" applyFill="1" applyBorder="1" applyAlignment="1">
      <alignment horizontal="center" vertical="center"/>
    </xf>
    <xf numFmtId="0" fontId="41" fillId="6" borderId="6" xfId="0" applyFont="1" applyFill="1" applyBorder="1" applyAlignment="1">
      <alignment horizontal="center" vertical="center" wrapText="1"/>
    </xf>
    <xf numFmtId="0" fontId="47" fillId="6" borderId="6" xfId="0" applyFont="1" applyFill="1" applyBorder="1" applyAlignment="1">
      <alignment horizontal="center" vertical="center" wrapText="1"/>
    </xf>
    <xf numFmtId="0" fontId="43" fillId="46" borderId="6" xfId="0" applyFont="1" applyFill="1" applyBorder="1" applyAlignment="1">
      <alignment horizontal="center" vertical="center" wrapText="1"/>
    </xf>
    <xf numFmtId="0" fontId="41" fillId="6" borderId="8" xfId="0" applyFont="1" applyFill="1" applyBorder="1" applyAlignment="1">
      <alignment horizontal="center" vertical="center" wrapText="1"/>
    </xf>
    <xf numFmtId="0" fontId="43" fillId="48" borderId="6" xfId="0" applyFont="1" applyFill="1" applyBorder="1" applyAlignment="1">
      <alignment horizontal="center" vertical="center" wrapText="1"/>
    </xf>
    <xf numFmtId="0" fontId="43" fillId="55" borderId="6" xfId="0" applyFont="1" applyFill="1" applyBorder="1" applyAlignment="1">
      <alignment horizontal="center" vertical="center" wrapText="1"/>
    </xf>
    <xf numFmtId="0" fontId="43" fillId="50" borderId="6" xfId="0" applyFont="1" applyFill="1" applyBorder="1" applyAlignment="1">
      <alignment horizontal="center" vertical="center" wrapText="1"/>
    </xf>
    <xf numFmtId="0" fontId="45" fillId="2" borderId="1" xfId="1" applyFont="1" applyFill="1" applyBorder="1" applyAlignment="1">
      <alignment horizontal="center" vertical="center" wrapText="1"/>
    </xf>
    <xf numFmtId="0" fontId="14" fillId="2" borderId="1" xfId="1" applyFont="1" applyFill="1" applyBorder="1" applyAlignment="1">
      <alignment horizontal="center" vertical="center" wrapText="1"/>
    </xf>
    <xf numFmtId="0" fontId="14" fillId="18" borderId="1" xfId="0" applyFont="1" applyFill="1" applyBorder="1" applyAlignment="1">
      <alignment horizontal="center" vertical="center"/>
    </xf>
    <xf numFmtId="0" fontId="14" fillId="25" borderId="1" xfId="0" applyFont="1" applyFill="1" applyBorder="1" applyAlignment="1">
      <alignment horizontal="center" vertical="center"/>
    </xf>
    <xf numFmtId="0" fontId="41" fillId="18" borderId="1"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18" borderId="1" xfId="0" applyFont="1" applyFill="1" applyBorder="1" applyAlignment="1">
      <alignment horizontal="center" vertical="center" wrapText="1"/>
    </xf>
    <xf numFmtId="0" fontId="14" fillId="8" borderId="1" xfId="0" applyFont="1" applyFill="1" applyBorder="1" applyAlignment="1">
      <alignment horizontal="center" vertical="center"/>
    </xf>
    <xf numFmtId="0" fontId="14" fillId="47" borderId="1" xfId="0" applyFont="1" applyFill="1" applyBorder="1" applyAlignment="1">
      <alignment horizontal="center" vertical="center" wrapText="1"/>
    </xf>
    <xf numFmtId="0" fontId="14" fillId="52" borderId="1" xfId="0" applyFont="1" applyFill="1" applyBorder="1" applyAlignment="1">
      <alignment horizontal="center" vertical="center"/>
    </xf>
    <xf numFmtId="0" fontId="14" fillId="52" borderId="1" xfId="0" applyFont="1" applyFill="1" applyBorder="1" applyAlignment="1">
      <alignment horizontal="center" vertical="center" wrapText="1"/>
    </xf>
    <xf numFmtId="0" fontId="14" fillId="18" borderId="8" xfId="0" applyFont="1" applyFill="1" applyBorder="1" applyAlignment="1">
      <alignment horizontal="center" vertical="center"/>
    </xf>
    <xf numFmtId="0" fontId="49" fillId="2" borderId="1" xfId="1" applyFont="1" applyFill="1" applyBorder="1" applyAlignment="1">
      <alignment horizontal="center" vertical="center" wrapText="1"/>
    </xf>
    <xf numFmtId="0" fontId="48" fillId="2" borderId="1"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45" fillId="9" borderId="1" xfId="1" applyFont="1" applyFill="1" applyBorder="1" applyAlignment="1">
      <alignment horizontal="center" vertical="center"/>
    </xf>
    <xf numFmtId="0" fontId="14" fillId="16" borderId="1" xfId="1" applyFont="1" applyFill="1" applyBorder="1" applyAlignment="1">
      <alignment horizontal="center" vertical="center" wrapText="1"/>
    </xf>
    <xf numFmtId="0" fontId="14" fillId="7" borderId="1" xfId="1" applyFont="1" applyFill="1" applyBorder="1" applyAlignment="1">
      <alignment horizontal="center" vertical="center" wrapText="1"/>
    </xf>
    <xf numFmtId="0" fontId="41" fillId="19"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11" borderId="1" xfId="0" applyFont="1" applyFill="1" applyBorder="1" applyAlignment="1">
      <alignment horizontal="center" vertical="center"/>
    </xf>
    <xf numFmtId="0" fontId="14" fillId="11" borderId="1" xfId="0" applyFont="1" applyFill="1" applyBorder="1"/>
    <xf numFmtId="0" fontId="45" fillId="7" borderId="1" xfId="1" applyFont="1" applyFill="1" applyBorder="1" applyAlignment="1">
      <alignment horizontal="center" vertical="center"/>
    </xf>
    <xf numFmtId="0" fontId="14" fillId="7" borderId="2" xfId="0" applyFont="1" applyFill="1" applyBorder="1" applyAlignment="1">
      <alignment horizontal="center" vertical="center" wrapText="1"/>
    </xf>
    <xf numFmtId="0" fontId="48" fillId="7" borderId="1" xfId="0" applyFont="1" applyFill="1" applyBorder="1" applyAlignment="1">
      <alignment horizontal="center" vertic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14" fillId="7" borderId="1" xfId="0" applyFont="1" applyFill="1" applyBorder="1" applyAlignment="1">
      <alignment wrapText="1"/>
    </xf>
    <xf numFmtId="0" fontId="41" fillId="14" borderId="1" xfId="0" applyFont="1" applyFill="1" applyBorder="1" applyAlignment="1">
      <alignment horizontal="center" vertical="center"/>
    </xf>
    <xf numFmtId="0" fontId="41" fillId="14" borderId="2" xfId="0" applyFont="1" applyFill="1" applyBorder="1" applyAlignment="1">
      <alignment horizontal="center" vertical="center"/>
    </xf>
    <xf numFmtId="0" fontId="14" fillId="14" borderId="1" xfId="0" applyFont="1" applyFill="1" applyBorder="1" applyAlignment="1">
      <alignment horizontal="center" vertical="center"/>
    </xf>
    <xf numFmtId="0" fontId="14" fillId="14" borderId="1" xfId="1" applyFont="1" applyFill="1" applyBorder="1" applyAlignment="1">
      <alignment horizontal="center" vertical="center" wrapText="1"/>
    </xf>
    <xf numFmtId="0" fontId="48" fillId="14" borderId="1" xfId="1" applyFont="1" applyFill="1" applyBorder="1" applyAlignment="1">
      <alignment horizontal="center" vertical="center" wrapText="1"/>
    </xf>
    <xf numFmtId="0" fontId="45" fillId="14" borderId="1" xfId="1" applyFont="1" applyFill="1" applyBorder="1" applyAlignment="1">
      <alignment horizontal="center" vertical="center"/>
    </xf>
    <xf numFmtId="0" fontId="41" fillId="14" borderId="1" xfId="0" applyFont="1" applyFill="1" applyBorder="1" applyAlignment="1">
      <alignment horizontal="center" vertical="center" wrapText="1"/>
    </xf>
    <xf numFmtId="0" fontId="41" fillId="14" borderId="2" xfId="0" applyFont="1" applyFill="1" applyBorder="1" applyAlignment="1">
      <alignment horizontal="center" vertical="center" wrapText="1"/>
    </xf>
    <xf numFmtId="0" fontId="14" fillId="14" borderId="1" xfId="0" applyFont="1" applyFill="1" applyBorder="1" applyAlignment="1">
      <alignment horizontal="center" vertical="center" wrapText="1"/>
    </xf>
    <xf numFmtId="0" fontId="45" fillId="14" borderId="1" xfId="1" applyFont="1" applyFill="1" applyBorder="1" applyAlignment="1">
      <alignment horizontal="center" vertical="center" wrapText="1"/>
    </xf>
    <xf numFmtId="0" fontId="14" fillId="2" borderId="0" xfId="0" applyFont="1" applyFill="1" applyAlignment="1">
      <alignment horizontal="center" vertical="center" wrapText="1"/>
    </xf>
    <xf numFmtId="0" fontId="41" fillId="3" borderId="1" xfId="0" applyFont="1" applyFill="1" applyBorder="1" applyAlignment="1">
      <alignment horizontal="center" vertical="center"/>
    </xf>
    <xf numFmtId="0" fontId="41" fillId="3"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44" fillId="3" borderId="1" xfId="0" applyFont="1" applyFill="1" applyBorder="1" applyAlignment="1">
      <alignment horizontal="center" vertical="center" wrapText="1"/>
    </xf>
    <xf numFmtId="0" fontId="45" fillId="3" borderId="1" xfId="1" applyFont="1" applyFill="1" applyBorder="1" applyAlignment="1">
      <alignment horizontal="center" vertical="center"/>
    </xf>
    <xf numFmtId="0" fontId="14" fillId="3" borderId="1" xfId="1" applyFont="1" applyFill="1" applyBorder="1" applyAlignment="1">
      <alignment horizontal="center" vertical="center" wrapText="1"/>
    </xf>
    <xf numFmtId="0" fontId="14" fillId="3" borderId="1" xfId="1" applyFont="1" applyFill="1" applyBorder="1" applyAlignment="1">
      <alignment horizontal="center" vertical="center"/>
    </xf>
    <xf numFmtId="0" fontId="41" fillId="11" borderId="1" xfId="0" applyFont="1" applyFill="1" applyBorder="1" applyAlignment="1">
      <alignment horizontal="center" vertical="center" wrapText="1"/>
    </xf>
    <xf numFmtId="0" fontId="41" fillId="11" borderId="2" xfId="0" applyFont="1" applyFill="1" applyBorder="1" applyAlignment="1">
      <alignment horizontal="center" vertical="center" wrapText="1"/>
    </xf>
    <xf numFmtId="0" fontId="14" fillId="11" borderId="1" xfId="1" applyFont="1" applyFill="1" applyBorder="1" applyAlignment="1">
      <alignment horizontal="center" vertical="center" wrapText="1"/>
    </xf>
    <xf numFmtId="0" fontId="45" fillId="11" borderId="0" xfId="1" applyFont="1" applyFill="1" applyAlignment="1">
      <alignment horizontal="center" vertical="center" wrapText="1"/>
    </xf>
    <xf numFmtId="0" fontId="45" fillId="11" borderId="1" xfId="1" applyFont="1" applyFill="1" applyBorder="1" applyAlignment="1">
      <alignment horizontal="center" vertical="center" wrapText="1"/>
    </xf>
    <xf numFmtId="0" fontId="48" fillId="11" borderId="1" xfId="1" applyFont="1" applyFill="1" applyBorder="1" applyAlignment="1">
      <alignment horizontal="center" vertical="center" wrapText="1"/>
    </xf>
    <xf numFmtId="0" fontId="45" fillId="11" borderId="1" xfId="1" applyFont="1" applyFill="1" applyBorder="1" applyAlignment="1">
      <alignment horizontal="center" vertical="center"/>
    </xf>
    <xf numFmtId="0" fontId="41" fillId="11" borderId="1" xfId="0" applyFont="1" applyFill="1" applyBorder="1" applyAlignment="1">
      <alignment horizontal="center" vertical="center"/>
    </xf>
    <xf numFmtId="0" fontId="41" fillId="11" borderId="2" xfId="0" applyFont="1" applyFill="1" applyBorder="1" applyAlignment="1">
      <alignment horizontal="center" vertical="center"/>
    </xf>
    <xf numFmtId="0" fontId="44" fillId="11" borderId="1" xfId="0" applyFont="1" applyFill="1" applyBorder="1" applyAlignment="1">
      <alignment horizontal="center" vertical="center" wrapText="1"/>
    </xf>
    <xf numFmtId="0" fontId="14" fillId="11" borderId="1" xfId="1" applyFont="1" applyFill="1" applyBorder="1" applyAlignment="1">
      <alignment horizontal="center" vertical="center"/>
    </xf>
    <xf numFmtId="0" fontId="41" fillId="18" borderId="8" xfId="0" applyFont="1" applyFill="1" applyBorder="1" applyAlignment="1">
      <alignment horizontal="center"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51" fillId="15" borderId="1" xfId="0" applyFont="1" applyFill="1" applyBorder="1" applyAlignment="1">
      <alignment horizontal="center" vertical="center" wrapText="1"/>
    </xf>
    <xf numFmtId="0" fontId="14" fillId="15" borderId="1" xfId="0" applyFont="1" applyFill="1" applyBorder="1" applyAlignment="1">
      <alignment horizontal="center" vertical="center"/>
    </xf>
    <xf numFmtId="0" fontId="52" fillId="15" borderId="1" xfId="0" applyFont="1" applyFill="1" applyBorder="1" applyAlignment="1">
      <alignment horizontal="center" vertical="center" wrapText="1"/>
    </xf>
    <xf numFmtId="0" fontId="53" fillId="15" borderId="1" xfId="0" applyFont="1" applyFill="1" applyBorder="1" applyAlignment="1">
      <alignment horizontal="center" vertical="center" wrapText="1"/>
    </xf>
    <xf numFmtId="0" fontId="45" fillId="15" borderId="1" xfId="1" applyFont="1" applyFill="1" applyBorder="1" applyAlignment="1">
      <alignment horizontal="center" vertical="center" wrapText="1"/>
    </xf>
    <xf numFmtId="0" fontId="45" fillId="10" borderId="1" xfId="1" applyFont="1" applyFill="1" applyBorder="1" applyAlignment="1">
      <alignment horizontal="center" vertical="center"/>
    </xf>
    <xf numFmtId="0" fontId="14" fillId="10" borderId="1" xfId="1" applyFont="1" applyFill="1" applyBorder="1" applyAlignment="1">
      <alignment horizontal="center" vertical="center" wrapText="1"/>
    </xf>
    <xf numFmtId="0" fontId="41" fillId="10" borderId="1" xfId="0" applyFont="1" applyFill="1" applyBorder="1" applyAlignment="1">
      <alignment horizontal="center" vertical="center" wrapText="1"/>
    </xf>
    <xf numFmtId="0" fontId="41" fillId="10" borderId="2" xfId="0" applyFont="1" applyFill="1" applyBorder="1" applyAlignment="1">
      <alignment horizontal="center" vertical="center" wrapText="1"/>
    </xf>
    <xf numFmtId="0" fontId="14" fillId="10" borderId="1" xfId="0" applyFont="1" applyFill="1" applyBorder="1" applyAlignment="1">
      <alignment horizontal="center" vertical="center"/>
    </xf>
    <xf numFmtId="0" fontId="45" fillId="10" borderId="1" xfId="1" applyFont="1" applyFill="1" applyBorder="1" applyAlignment="1">
      <alignment horizontal="center" vertical="center" wrapText="1"/>
    </xf>
    <xf numFmtId="0" fontId="41" fillId="18" borderId="2" xfId="0" applyFont="1" applyFill="1" applyBorder="1" applyAlignment="1">
      <alignment horizontal="center" vertical="center" wrapText="1"/>
    </xf>
    <xf numFmtId="0" fontId="45" fillId="18" borderId="1" xfId="1" applyFont="1" applyFill="1" applyBorder="1" applyAlignment="1">
      <alignment horizontal="center" vertical="center" wrapText="1"/>
    </xf>
    <xf numFmtId="0" fontId="14" fillId="18" borderId="1" xfId="1" applyFont="1" applyFill="1" applyBorder="1" applyAlignment="1">
      <alignment horizontal="center" vertical="center" wrapText="1"/>
    </xf>
    <xf numFmtId="0" fontId="41" fillId="13" borderId="1" xfId="0" applyFont="1" applyFill="1" applyBorder="1" applyAlignment="1">
      <alignment horizontal="center" vertical="center"/>
    </xf>
    <xf numFmtId="0" fontId="41" fillId="13" borderId="2" xfId="0" applyFont="1" applyFill="1" applyBorder="1" applyAlignment="1">
      <alignment horizontal="center" vertical="center"/>
    </xf>
    <xf numFmtId="0" fontId="14" fillId="13" borderId="1" xfId="0" applyFont="1" applyFill="1" applyBorder="1" applyAlignment="1">
      <alignment horizontal="center" vertical="center"/>
    </xf>
    <xf numFmtId="0" fontId="14" fillId="13" borderId="1" xfId="1" applyFont="1" applyFill="1" applyBorder="1" applyAlignment="1">
      <alignment horizontal="center" vertical="center" wrapText="1"/>
    </xf>
    <xf numFmtId="0" fontId="48" fillId="13" borderId="1" xfId="1" applyFont="1" applyFill="1" applyBorder="1" applyAlignment="1">
      <alignment horizontal="center" vertical="center" wrapText="1"/>
    </xf>
    <xf numFmtId="0" fontId="45" fillId="13" borderId="1" xfId="1" applyFont="1" applyFill="1" applyBorder="1" applyAlignment="1">
      <alignment horizontal="center" vertical="center"/>
    </xf>
    <xf numFmtId="0" fontId="14" fillId="5" borderId="1" xfId="1" applyFont="1" applyFill="1" applyBorder="1" applyAlignment="1">
      <alignment horizontal="center" vertical="center" wrapText="1"/>
    </xf>
    <xf numFmtId="0" fontId="41" fillId="13" borderId="1" xfId="0" applyFont="1" applyFill="1" applyBorder="1" applyAlignment="1">
      <alignment horizontal="center" vertical="center" wrapText="1"/>
    </xf>
    <xf numFmtId="0" fontId="41" fillId="13"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22" fillId="44" borderId="1" xfId="0" applyFont="1" applyFill="1" applyBorder="1"/>
    <xf numFmtId="0" fontId="22" fillId="44" borderId="1" xfId="0" applyFont="1" applyFill="1" applyBorder="1" applyAlignment="1">
      <alignment horizontal="center" vertical="center" wrapText="1"/>
    </xf>
    <xf numFmtId="0" fontId="14" fillId="2" borderId="1" xfId="0" applyFont="1" applyFill="1" applyBorder="1"/>
    <xf numFmtId="0" fontId="0" fillId="45" borderId="1" xfId="0" applyFill="1" applyBorder="1"/>
    <xf numFmtId="0" fontId="0" fillId="45" borderId="1" xfId="0" applyFill="1" applyBorder="1" applyAlignment="1">
      <alignment horizontal="center" vertical="center"/>
    </xf>
    <xf numFmtId="15" fontId="0" fillId="45" borderId="1" xfId="0" applyNumberFormat="1" applyFill="1" applyBorder="1" applyAlignment="1">
      <alignment horizontal="center" vertical="center"/>
    </xf>
    <xf numFmtId="0" fontId="0" fillId="45" borderId="1"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xf numFmtId="0" fontId="0" fillId="0" borderId="1" xfId="0" applyBorder="1"/>
    <xf numFmtId="0" fontId="0" fillId="6" borderId="1" xfId="0" applyFill="1" applyBorder="1" applyAlignment="1">
      <alignment horizontal="center" vertical="center"/>
    </xf>
    <xf numFmtId="0" fontId="0" fillId="0" borderId="1" xfId="0" quotePrefix="1" applyBorder="1" applyAlignment="1">
      <alignment horizontal="center" vertical="center"/>
    </xf>
    <xf numFmtId="0" fontId="26" fillId="15" borderId="1" xfId="0" applyFont="1" applyFill="1" applyBorder="1" applyAlignment="1">
      <alignment horizontal="center" vertical="center" wrapText="1"/>
    </xf>
    <xf numFmtId="0" fontId="26" fillId="15" borderId="6" xfId="0" applyFont="1" applyFill="1" applyBorder="1" applyAlignment="1">
      <alignment horizontal="center" vertical="center" wrapText="1"/>
    </xf>
    <xf numFmtId="0" fontId="0" fillId="0" borderId="10" xfId="0" applyBorder="1" applyAlignment="1">
      <alignment wrapText="1"/>
    </xf>
    <xf numFmtId="0" fontId="0" fillId="56" borderId="0" xfId="0" applyFill="1"/>
    <xf numFmtId="0" fontId="13" fillId="54" borderId="1" xfId="0" applyFont="1" applyFill="1" applyBorder="1" applyAlignment="1">
      <alignment horizontal="center" vertical="center"/>
    </xf>
    <xf numFmtId="0" fontId="13" fillId="54" borderId="7" xfId="0" applyFont="1" applyFill="1" applyBorder="1" applyAlignment="1">
      <alignment horizontal="center" vertical="center"/>
    </xf>
    <xf numFmtId="0" fontId="14" fillId="47" borderId="2" xfId="0" applyFont="1" applyFill="1" applyBorder="1" applyAlignment="1">
      <alignment horizontal="center" vertical="center" wrapText="1"/>
    </xf>
    <xf numFmtId="0" fontId="14" fillId="51" borderId="2" xfId="0" applyFont="1" applyFill="1" applyBorder="1" applyAlignment="1">
      <alignment horizontal="center" vertical="center" wrapText="1"/>
    </xf>
    <xf numFmtId="0" fontId="14" fillId="18" borderId="2" xfId="0" applyFont="1" applyFill="1" applyBorder="1" applyAlignment="1">
      <alignment horizontal="center" vertical="center" wrapText="1"/>
    </xf>
    <xf numFmtId="0" fontId="14" fillId="11" borderId="2" xfId="0" applyFont="1" applyFill="1" applyBorder="1" applyAlignment="1">
      <alignment horizontal="center" vertical="center" wrapText="1"/>
    </xf>
    <xf numFmtId="0" fontId="14" fillId="49" borderId="2" xfId="0" applyFont="1" applyFill="1" applyBorder="1" applyAlignment="1">
      <alignment horizontal="center" vertical="center" wrapText="1"/>
    </xf>
    <xf numFmtId="0" fontId="14" fillId="53" borderId="2" xfId="0" applyFont="1" applyFill="1" applyBorder="1" applyAlignment="1">
      <alignment horizontal="center" vertical="center" wrapText="1"/>
    </xf>
    <xf numFmtId="0" fontId="14" fillId="53" borderId="1" xfId="0" applyFont="1" applyFill="1" applyBorder="1" applyAlignment="1">
      <alignment horizontal="center" vertical="center" wrapText="1"/>
    </xf>
    <xf numFmtId="0" fontId="54" fillId="18" borderId="1" xfId="0" applyFont="1" applyFill="1" applyBorder="1" applyAlignment="1">
      <alignment horizontal="center" vertical="center"/>
    </xf>
    <xf numFmtId="0" fontId="54" fillId="18" borderId="2" xfId="0" applyFont="1" applyFill="1" applyBorder="1" applyAlignment="1">
      <alignment horizontal="center" vertical="center"/>
    </xf>
    <xf numFmtId="0" fontId="54" fillId="18" borderId="6" xfId="0" applyFont="1" applyFill="1" applyBorder="1" applyAlignment="1">
      <alignment horizontal="center" vertical="center"/>
    </xf>
    <xf numFmtId="0" fontId="54" fillId="18" borderId="3" xfId="0" applyFont="1" applyFill="1" applyBorder="1" applyAlignment="1">
      <alignment horizontal="center" vertical="center"/>
    </xf>
    <xf numFmtId="0" fontId="38" fillId="45" borderId="9"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6" xfId="0" applyFont="1" applyBorder="1" applyAlignment="1">
      <alignment horizontal="center" vertical="center"/>
    </xf>
    <xf numFmtId="0" fontId="51" fillId="18" borderId="1" xfId="0" applyFont="1" applyFill="1" applyBorder="1" applyAlignment="1">
      <alignment horizontal="center" vertical="center"/>
    </xf>
    <xf numFmtId="0" fontId="51" fillId="18" borderId="2" xfId="0" applyFont="1" applyFill="1" applyBorder="1" applyAlignment="1">
      <alignment horizontal="center" vertical="center"/>
    </xf>
    <xf numFmtId="0" fontId="51" fillId="18" borderId="6" xfId="0" applyFont="1" applyFill="1" applyBorder="1" applyAlignment="1">
      <alignment horizontal="center" vertical="center"/>
    </xf>
    <xf numFmtId="0" fontId="51" fillId="18" borderId="3" xfId="0" applyFont="1" applyFill="1" applyBorder="1" applyAlignment="1">
      <alignment horizontal="center" vertical="center"/>
    </xf>
    <xf numFmtId="0" fontId="51" fillId="47" borderId="6" xfId="0" applyFont="1" applyFill="1" applyBorder="1" applyAlignment="1">
      <alignment horizontal="center" vertical="center"/>
    </xf>
    <xf numFmtId="0" fontId="55" fillId="59" borderId="1" xfId="0" applyFont="1" applyFill="1" applyBorder="1" applyAlignment="1">
      <alignment horizontal="center" vertical="center" wrapText="1"/>
    </xf>
    <xf numFmtId="0" fontId="55" fillId="59" borderId="6" xfId="0" applyFont="1" applyFill="1" applyBorder="1" applyAlignment="1">
      <alignment horizontal="center" vertical="center" wrapText="1"/>
    </xf>
    <xf numFmtId="0" fontId="55" fillId="49" borderId="6" xfId="0" applyFont="1" applyFill="1" applyBorder="1" applyAlignment="1">
      <alignment horizontal="center" vertical="center" wrapText="1"/>
    </xf>
    <xf numFmtId="0" fontId="22" fillId="60" borderId="1" xfId="0" applyFont="1" applyFill="1" applyBorder="1" applyAlignment="1">
      <alignment horizontal="center" vertical="center" wrapText="1"/>
    </xf>
    <xf numFmtId="0" fontId="0" fillId="19" borderId="1" xfId="0" applyFill="1" applyBorder="1"/>
    <xf numFmtId="0" fontId="14" fillId="6" borderId="6" xfId="0" applyFont="1" applyFill="1" applyBorder="1"/>
    <xf numFmtId="0" fontId="0" fillId="19" borderId="1" xfId="0" applyFill="1" applyBorder="1" applyAlignment="1">
      <alignment horizontal="center" vertical="center"/>
    </xf>
    <xf numFmtId="0" fontId="21" fillId="10" borderId="1" xfId="0" applyFont="1" applyFill="1" applyBorder="1" applyAlignment="1">
      <alignment horizontal="center" vertical="center" wrapText="1"/>
    </xf>
    <xf numFmtId="0" fontId="0" fillId="20" borderId="11" xfId="0" applyFill="1" applyBorder="1" applyAlignment="1">
      <alignment horizontal="center" vertical="center" wrapText="1"/>
    </xf>
    <xf numFmtId="0" fontId="0" fillId="20" borderId="8" xfId="0" applyFill="1" applyBorder="1" applyAlignment="1">
      <alignment horizontal="center" vertical="center" wrapText="1"/>
    </xf>
    <xf numFmtId="0" fontId="0" fillId="20" borderId="6" xfId="0" applyFill="1" applyBorder="1" applyAlignment="1">
      <alignment horizontal="center" vertical="center" wrapText="1"/>
    </xf>
    <xf numFmtId="0" fontId="0" fillId="45" borderId="1" xfId="0" applyFill="1" applyBorder="1" applyAlignment="1">
      <alignment horizontal="center" vertical="center"/>
    </xf>
    <xf numFmtId="0" fontId="13" fillId="21" borderId="1" xfId="0" applyFont="1" applyFill="1" applyBorder="1" applyAlignment="1">
      <alignment horizontal="center" vertical="center" wrapText="1"/>
    </xf>
    <xf numFmtId="0" fontId="0" fillId="23" borderId="1" xfId="0" applyFill="1" applyBorder="1" applyAlignment="1">
      <alignment horizontal="center" vertical="center" wrapText="1"/>
    </xf>
    <xf numFmtId="0" fontId="0" fillId="2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19" borderId="11" xfId="0" applyFill="1" applyBorder="1" applyAlignment="1">
      <alignment horizontal="center" vertical="center"/>
    </xf>
    <xf numFmtId="0" fontId="0" fillId="19" borderId="6" xfId="0" applyFill="1" applyBorder="1" applyAlignment="1">
      <alignment horizontal="center" vertical="center"/>
    </xf>
    <xf numFmtId="0" fontId="37" fillId="19" borderId="1" xfId="0" applyFont="1" applyFill="1" applyBorder="1" applyAlignment="1">
      <alignment horizontal="center" vertical="center"/>
    </xf>
    <xf numFmtId="0" fontId="12" fillId="23" borderId="7" xfId="0" applyFont="1" applyFill="1" applyBorder="1" applyAlignment="1">
      <alignment horizontal="center" vertical="center" wrapText="1"/>
    </xf>
    <xf numFmtId="0" fontId="12" fillId="23" borderId="9" xfId="0" applyFont="1" applyFill="1" applyBorder="1" applyAlignment="1">
      <alignment horizontal="center" vertical="center" wrapText="1"/>
    </xf>
    <xf numFmtId="0" fontId="12" fillId="23" borderId="2" xfId="0" applyFont="1" applyFill="1" applyBorder="1" applyAlignment="1">
      <alignment horizontal="center" vertical="center" wrapText="1"/>
    </xf>
    <xf numFmtId="0" fontId="37" fillId="25" borderId="7" xfId="0" applyFont="1" applyFill="1" applyBorder="1" applyAlignment="1">
      <alignment horizontal="center" vertical="center" wrapText="1"/>
    </xf>
    <xf numFmtId="0" fontId="37" fillId="25" borderId="9" xfId="0" applyFont="1" applyFill="1" applyBorder="1" applyAlignment="1">
      <alignment horizontal="center" vertical="center" wrapText="1"/>
    </xf>
    <xf numFmtId="0" fontId="37" fillId="25" borderId="2" xfId="0" applyFont="1" applyFill="1" applyBorder="1" applyAlignment="1">
      <alignment horizontal="center" vertical="center" wrapText="1"/>
    </xf>
    <xf numFmtId="0" fontId="37" fillId="58" borderId="7" xfId="0" applyFont="1" applyFill="1" applyBorder="1" applyAlignment="1">
      <alignment horizontal="center" vertical="center" wrapText="1"/>
    </xf>
    <xf numFmtId="0" fontId="37" fillId="58" borderId="9" xfId="0" applyFont="1" applyFill="1" applyBorder="1" applyAlignment="1">
      <alignment horizontal="center" vertical="center" wrapText="1"/>
    </xf>
    <xf numFmtId="0" fontId="37" fillId="58" borderId="2" xfId="0" applyFont="1" applyFill="1" applyBorder="1" applyAlignment="1">
      <alignment horizontal="center" vertical="center" wrapText="1"/>
    </xf>
    <xf numFmtId="0" fontId="37" fillId="28" borderId="7" xfId="0" applyFont="1" applyFill="1" applyBorder="1" applyAlignment="1">
      <alignment horizontal="center" vertical="center" wrapText="1"/>
    </xf>
    <xf numFmtId="0" fontId="37" fillId="28" borderId="9" xfId="0" applyFont="1" applyFill="1" applyBorder="1" applyAlignment="1">
      <alignment horizontal="center" vertical="center" wrapText="1"/>
    </xf>
    <xf numFmtId="0" fontId="37" fillId="28" borderId="2" xfId="0" applyFont="1" applyFill="1" applyBorder="1" applyAlignment="1">
      <alignment horizontal="center" vertical="center" wrapText="1"/>
    </xf>
    <xf numFmtId="0" fontId="37" fillId="45" borderId="1" xfId="0" applyFont="1" applyFill="1" applyBorder="1" applyAlignment="1">
      <alignment horizontal="center" vertical="center"/>
    </xf>
    <xf numFmtId="0" fontId="38" fillId="19" borderId="1"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7" fillId="27" borderId="9" xfId="0" applyFont="1" applyFill="1" applyBorder="1" applyAlignment="1">
      <alignment horizontal="center" vertical="center" wrapText="1"/>
    </xf>
    <xf numFmtId="0" fontId="37" fillId="27" borderId="2" xfId="0" applyFont="1" applyFill="1" applyBorder="1" applyAlignment="1">
      <alignment horizontal="center" vertical="center" wrapText="1"/>
    </xf>
    <xf numFmtId="0" fontId="38" fillId="45" borderId="7" xfId="0" applyFont="1" applyFill="1" applyBorder="1" applyAlignment="1">
      <alignment horizontal="center" vertical="center" wrapText="1"/>
    </xf>
    <xf numFmtId="0" fontId="38" fillId="45" borderId="9" xfId="0" applyFont="1" applyFill="1" applyBorder="1" applyAlignment="1">
      <alignment horizontal="center" vertical="center" wrapText="1"/>
    </xf>
    <xf numFmtId="0" fontId="38" fillId="45" borderId="2" xfId="0" applyFont="1" applyFill="1" applyBorder="1" applyAlignment="1">
      <alignment horizontal="center" vertical="center" wrapText="1"/>
    </xf>
    <xf numFmtId="0" fontId="0" fillId="19" borderId="7"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 xfId="0" applyFill="1" applyBorder="1" applyAlignment="1">
      <alignment horizontal="center" vertical="center" wrapText="1"/>
    </xf>
    <xf numFmtId="0" fontId="0" fillId="45" borderId="7" xfId="0" applyFill="1" applyBorder="1" applyAlignment="1">
      <alignment horizontal="center" vertical="center" wrapText="1"/>
    </xf>
    <xf numFmtId="0" fontId="0" fillId="45" borderId="9" xfId="0" applyFill="1" applyBorder="1" applyAlignment="1">
      <alignment horizontal="center" vertical="center" wrapText="1"/>
    </xf>
    <xf numFmtId="0" fontId="0" fillId="45" borderId="2" xfId="0" applyFill="1" applyBorder="1" applyAlignment="1">
      <alignment horizontal="center" vertical="center" wrapText="1"/>
    </xf>
    <xf numFmtId="0" fontId="0" fillId="18" borderId="1" xfId="0" applyFill="1" applyBorder="1" applyAlignment="1">
      <alignment horizontal="center"/>
    </xf>
    <xf numFmtId="0" fontId="0" fillId="18" borderId="1" xfId="0" applyFill="1" applyBorder="1" applyAlignment="1">
      <alignment horizontal="center" vertical="center" wrapText="1"/>
    </xf>
    <xf numFmtId="0" fontId="2" fillId="23" borderId="7" xfId="0" applyFont="1" applyFill="1" applyBorder="1" applyAlignment="1">
      <alignment horizontal="center" vertical="center" wrapText="1"/>
    </xf>
    <xf numFmtId="0" fontId="2" fillId="23" borderId="9" xfId="0" applyFont="1" applyFill="1" applyBorder="1" applyAlignment="1">
      <alignment horizontal="center" vertical="center" wrapText="1"/>
    </xf>
    <xf numFmtId="0" fontId="2" fillId="23" borderId="2" xfId="0" applyFont="1" applyFill="1" applyBorder="1" applyAlignment="1">
      <alignment horizontal="center" vertical="center" wrapText="1"/>
    </xf>
    <xf numFmtId="0" fontId="0" fillId="25" borderId="7"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2" xfId="0" applyFill="1" applyBorder="1" applyAlignment="1">
      <alignment horizontal="center" vertical="center" wrapText="1"/>
    </xf>
    <xf numFmtId="0" fontId="0" fillId="27" borderId="7"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2" xfId="0" applyFill="1" applyBorder="1" applyAlignment="1">
      <alignment horizontal="center" vertical="center" wrapText="1"/>
    </xf>
    <xf numFmtId="0" fontId="0" fillId="28" borderId="7" xfId="0" applyFill="1" applyBorder="1" applyAlignment="1">
      <alignment horizontal="center" vertical="center" wrapText="1"/>
    </xf>
    <xf numFmtId="0" fontId="0" fillId="28" borderId="9" xfId="0" applyFill="1" applyBorder="1" applyAlignment="1">
      <alignment horizontal="center" vertical="center" wrapText="1"/>
    </xf>
    <xf numFmtId="0" fontId="0" fillId="28" borderId="2" xfId="0" applyFill="1" applyBorder="1" applyAlignment="1">
      <alignment horizontal="center" vertical="center" wrapText="1"/>
    </xf>
    <xf numFmtId="0" fontId="0" fillId="6" borderId="1" xfId="0" applyFill="1" applyBorder="1" applyAlignment="1">
      <alignment horizontal="center"/>
    </xf>
    <xf numFmtId="0" fontId="30" fillId="44" borderId="1" xfId="4" applyFill="1" applyBorder="1" applyAlignment="1">
      <alignment horizontal="center" vertical="center" wrapText="1"/>
    </xf>
    <xf numFmtId="0" fontId="15" fillId="0" borderId="1" xfId="0" applyFont="1" applyBorder="1" applyAlignment="1">
      <alignment horizontal="center" vertical="center"/>
    </xf>
    <xf numFmtId="0" fontId="14" fillId="6" borderId="1" xfId="0" applyFont="1" applyFill="1" applyBorder="1" applyAlignment="1">
      <alignment horizontal="center" vertical="center"/>
    </xf>
    <xf numFmtId="0" fontId="14" fillId="6" borderId="1" xfId="0" applyFont="1" applyFill="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14" fillId="19" borderId="7" xfId="0" applyFont="1" applyFill="1" applyBorder="1" applyAlignment="1">
      <alignment horizontal="center" vertical="center"/>
    </xf>
    <xf numFmtId="0" fontId="14" fillId="19" borderId="2" xfId="0" applyFont="1" applyFill="1" applyBorder="1" applyAlignment="1">
      <alignment horizontal="center" vertical="center"/>
    </xf>
    <xf numFmtId="0" fontId="14" fillId="0" borderId="7" xfId="0" applyFont="1" applyBorder="1" applyAlignment="1">
      <alignment horizontal="center" vertical="center" wrapText="1"/>
    </xf>
    <xf numFmtId="0" fontId="14" fillId="0" borderId="2" xfId="0" applyFont="1" applyBorder="1" applyAlignment="1">
      <alignment horizontal="center" vertical="center" wrapText="1"/>
    </xf>
    <xf numFmtId="0" fontId="14" fillId="23" borderId="7" xfId="0" applyFont="1" applyFill="1" applyBorder="1" applyAlignment="1">
      <alignment horizontal="center" vertical="center"/>
    </xf>
    <xf numFmtId="0" fontId="14" fillId="23" borderId="2" xfId="0" applyFont="1" applyFill="1" applyBorder="1" applyAlignment="1">
      <alignment horizontal="center" vertical="center"/>
    </xf>
    <xf numFmtId="0" fontId="14" fillId="10" borderId="7"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6" fillId="22" borderId="1" xfId="0" applyFont="1" applyFill="1" applyBorder="1" applyAlignment="1">
      <alignment horizontal="center" vertical="center"/>
    </xf>
    <xf numFmtId="0" fontId="15" fillId="22" borderId="1" xfId="0" applyFont="1" applyFill="1" applyBorder="1" applyAlignment="1">
      <alignment horizontal="center" vertical="center"/>
    </xf>
    <xf numFmtId="0" fontId="11" fillId="6" borderId="7"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5" fillId="0" borderId="10" xfId="0" applyFont="1" applyBorder="1" applyAlignment="1">
      <alignment horizontal="center" wrapText="1"/>
    </xf>
    <xf numFmtId="0" fontId="15" fillId="0" borderId="0" xfId="0" applyFont="1" applyAlignment="1">
      <alignment horizontal="center" wrapText="1"/>
    </xf>
    <xf numFmtId="0" fontId="14" fillId="19" borderId="7" xfId="0" applyFont="1" applyFill="1" applyBorder="1" applyAlignment="1">
      <alignment horizontal="center" vertical="center" wrapText="1"/>
    </xf>
    <xf numFmtId="0" fontId="14" fillId="19"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10" borderId="1" xfId="0" applyFont="1" applyFill="1" applyBorder="1" applyAlignment="1">
      <alignment horizontal="center" vertical="center" wrapText="1"/>
    </xf>
    <xf numFmtId="0" fontId="14" fillId="23" borderId="1" xfId="0" applyFont="1" applyFill="1" applyBorder="1" applyAlignment="1">
      <alignment horizontal="center" vertical="center" wrapText="1"/>
    </xf>
    <xf numFmtId="0" fontId="14" fillId="23" borderId="7" xfId="0" applyFont="1" applyFill="1" applyBorder="1" applyAlignment="1">
      <alignment horizontal="center" vertical="center" wrapText="1"/>
    </xf>
    <xf numFmtId="0" fontId="14" fillId="23" borderId="2"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5" fillId="20" borderId="1" xfId="0" applyFont="1" applyFill="1" applyBorder="1" applyAlignment="1">
      <alignment horizontal="center" vertical="center"/>
    </xf>
    <xf numFmtId="0" fontId="15" fillId="6" borderId="1" xfId="0" applyFont="1" applyFill="1" applyBorder="1" applyAlignment="1">
      <alignment horizontal="center" vertical="center"/>
    </xf>
    <xf numFmtId="0" fontId="41" fillId="6" borderId="7" xfId="0" applyFont="1" applyFill="1" applyBorder="1" applyAlignment="1">
      <alignment horizontal="center" vertical="center" wrapText="1"/>
    </xf>
    <xf numFmtId="0" fontId="41" fillId="6" borderId="2" xfId="0" applyFont="1" applyFill="1" applyBorder="1" applyAlignment="1">
      <alignment horizontal="center" vertical="center" wrapText="1"/>
    </xf>
    <xf numFmtId="0" fontId="0" fillId="24" borderId="1" xfId="0" applyFill="1" applyBorder="1" applyAlignment="1">
      <alignment horizontal="center" wrapText="1"/>
    </xf>
    <xf numFmtId="0" fontId="0" fillId="24" borderId="7" xfId="0" applyFill="1" applyBorder="1" applyAlignment="1">
      <alignment horizontal="center" wrapText="1"/>
    </xf>
    <xf numFmtId="0" fontId="0" fillId="24" borderId="1" xfId="0" applyFill="1" applyBorder="1" applyAlignment="1">
      <alignment horizontal="center"/>
    </xf>
    <xf numFmtId="0" fontId="0" fillId="24" borderId="7" xfId="0" applyFill="1" applyBorder="1" applyAlignment="1">
      <alignment horizontal="center"/>
    </xf>
    <xf numFmtId="0" fontId="0" fillId="19" borderId="1" xfId="0" applyFill="1" applyBorder="1" applyAlignment="1">
      <alignment horizontal="center" vertical="center"/>
    </xf>
    <xf numFmtId="0" fontId="15" fillId="6" borderId="1" xfId="0" applyFont="1" applyFill="1" applyBorder="1" applyAlignment="1">
      <alignment horizontal="center"/>
    </xf>
    <xf numFmtId="0" fontId="2" fillId="60" borderId="1" xfId="0" applyFont="1" applyFill="1" applyBorder="1" applyAlignment="1">
      <alignment horizontal="center" vertical="center"/>
    </xf>
    <xf numFmtId="0" fontId="55" fillId="47" borderId="2" xfId="0" applyFont="1" applyFill="1" applyBorder="1" applyAlignment="1">
      <alignment horizontal="center" vertical="center" wrapText="1"/>
    </xf>
    <xf numFmtId="3" fontId="55" fillId="47" borderId="2" xfId="0" applyNumberFormat="1" applyFont="1" applyFill="1" applyBorder="1" applyAlignment="1">
      <alignment horizontal="center" vertical="center" wrapText="1"/>
    </xf>
    <xf numFmtId="0" fontId="14" fillId="24" borderId="1" xfId="0" applyFont="1" applyFill="1" applyBorder="1" applyAlignment="1">
      <alignment horizontal="center" vertical="center"/>
    </xf>
    <xf numFmtId="3" fontId="14" fillId="18" borderId="1" xfId="0" applyNumberFormat="1" applyFont="1" applyFill="1" applyBorder="1" applyAlignment="1">
      <alignment horizontal="center" vertical="center" wrapText="1"/>
    </xf>
    <xf numFmtId="0" fontId="14" fillId="24" borderId="7" xfId="0" applyFont="1" applyFill="1" applyBorder="1" applyAlignment="1">
      <alignment horizontal="center" vertical="center"/>
    </xf>
    <xf numFmtId="0" fontId="14" fillId="24" borderId="0" xfId="0" applyFont="1" applyFill="1" applyAlignment="1">
      <alignment horizontal="center"/>
    </xf>
    <xf numFmtId="0" fontId="14" fillId="11" borderId="7" xfId="0" applyFont="1" applyFill="1" applyBorder="1" applyAlignment="1">
      <alignment horizontal="center" vertical="center" wrapText="1"/>
    </xf>
    <xf numFmtId="0" fontId="14" fillId="24" borderId="1" xfId="0" applyFont="1" applyFill="1" applyBorder="1" applyAlignment="1">
      <alignment horizontal="center"/>
    </xf>
    <xf numFmtId="0" fontId="14" fillId="10" borderId="0" xfId="0" applyFont="1" applyFill="1" applyAlignment="1">
      <alignment horizontal="center" vertical="center" wrapText="1"/>
    </xf>
  </cellXfs>
  <cellStyles count="7">
    <cellStyle name="Hipervínculo" xfId="1" builtinId="8"/>
    <cellStyle name="Hipervínculo 2" xfId="5" xr:uid="{097697ED-1726-4DCB-8734-AF5808AE1FBF}"/>
    <cellStyle name="Normal" xfId="0" builtinId="0"/>
    <cellStyle name="Normal 2" xfId="3" xr:uid="{3A6D5708-3A60-46F6-B16E-50C25D661F28}"/>
    <cellStyle name="Normal 3" xfId="4" xr:uid="{AE6F4863-1664-492B-BD76-2F5E8364347B}"/>
    <cellStyle name="Normal 3 2" xfId="6" xr:uid="{D94A2BDC-53E1-4395-887E-DA92BFBB3E48}"/>
    <cellStyle name="Normal 4" xfId="2" xr:uid="{1909216D-550E-48C7-A26D-C89FBAA5AF4F}"/>
  </cellStyles>
  <dxfs count="0"/>
  <tableStyles count="0" defaultTableStyle="TableStyleMedium2" defaultPivotStyle="PivotStyleLight16"/>
  <colors>
    <mruColors>
      <color rgb="FFF28C54"/>
      <color rgb="FFCF3131"/>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de Ataques detectados por Táctica (TALOS)</a:t>
            </a:r>
          </a:p>
        </c:rich>
      </c:tx>
      <c:layout>
        <c:manualLayout>
          <c:xMode val="edge"/>
          <c:yMode val="edge"/>
          <c:x val="0.28403673693940745"/>
          <c:y val="1.9952666416648782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00-F46A-4342-A3F6-0BF57CC5A03F}"/>
            </c:ext>
          </c:extLst>
        </c:ser>
        <c:ser>
          <c:idx val="1"/>
          <c:order val="1"/>
          <c:tx>
            <c:v>Ataques no detectados</c:v>
          </c:tx>
          <c:spPr>
            <a:solidFill>
              <a:schemeClr val="accent2"/>
            </a:solidFill>
            <a:ln>
              <a:noFill/>
            </a:ln>
            <a:effectLst/>
          </c:spPr>
          <c:invertIfNegative val="0"/>
          <c:dLbls>
            <c:dLbl>
              <c:idx val="1"/>
              <c:layout>
                <c:manualLayout>
                  <c:x val="-2.2242827384259103E-17"/>
                  <c:y val="-2.18749973086863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91-4930-9A12-3D7AA6DCAE34}"/>
                </c:ext>
              </c:extLst>
            </c:dLbl>
            <c:dLbl>
              <c:idx val="2"/>
              <c:layout>
                <c:manualLayout>
                  <c:x val="-4.0008656609356562E-2"/>
                  <c:y val="-4.15505285399890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91-4930-9A12-3D7AA6DCAE34}"/>
                </c:ext>
              </c:extLst>
            </c:dLbl>
            <c:dLbl>
              <c:idx val="6"/>
              <c:layout>
                <c:manualLayout>
                  <c:x val="4.8530365822470764E-2"/>
                  <c:y val="-1.5312498116080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91-4930-9A12-3D7AA6DCAE34}"/>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Resultados_Snort_TALOS!$D$54:$D$63</c:f>
              <c:numCache>
                <c:formatCode>General</c:formatCode>
                <c:ptCount val="10"/>
                <c:pt idx="0">
                  <c:v>1</c:v>
                </c:pt>
                <c:pt idx="1">
                  <c:v>0</c:v>
                </c:pt>
                <c:pt idx="2">
                  <c:v>0</c:v>
                </c:pt>
                <c:pt idx="3">
                  <c:v>7</c:v>
                </c:pt>
                <c:pt idx="4">
                  <c:v>2</c:v>
                </c:pt>
                <c:pt idx="5">
                  <c:v>2</c:v>
                </c:pt>
                <c:pt idx="6">
                  <c:v>0</c:v>
                </c:pt>
                <c:pt idx="7">
                  <c:v>3</c:v>
                </c:pt>
                <c:pt idx="8">
                  <c:v>1</c:v>
                </c:pt>
                <c:pt idx="9">
                  <c:v>2</c:v>
                </c:pt>
              </c:numCache>
            </c:numRef>
          </c:val>
          <c:extLst>
            <c:ext xmlns:c16="http://schemas.microsoft.com/office/drawing/2014/chart" uri="{C3380CC4-5D6E-409C-BE32-E72D297353CC}">
              <c16:uniqueId val="{00000001-F46A-4342-A3F6-0BF57CC5A03F}"/>
            </c:ext>
          </c:extLst>
        </c:ser>
        <c:dLbls>
          <c:dLblPos val="ctr"/>
          <c:showLegendKey val="0"/>
          <c:showVal val="1"/>
          <c:showCatName val="0"/>
          <c:showSerName val="0"/>
          <c:showPercent val="0"/>
          <c:showBubbleSize val="0"/>
        </c:dLbls>
        <c:gapWidth val="150"/>
        <c:overlap val="100"/>
        <c:axId val="1216441407"/>
        <c:axId val="1216433727"/>
      </c:barChart>
      <c:catAx>
        <c:axId val="12164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33727"/>
        <c:crosses val="autoZero"/>
        <c:auto val="1"/>
        <c:lblAlgn val="ctr"/>
        <c:lblOffset val="100"/>
        <c:noMultiLvlLbl val="0"/>
      </c:catAx>
      <c:valAx>
        <c:axId val="12164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216441407"/>
        <c:crosses val="autoZero"/>
        <c:crossBetween val="between"/>
      </c:valAx>
      <c:spPr>
        <a:noFill/>
        <a:ln>
          <a:noFill/>
        </a:ln>
        <a:effectLst/>
      </c:spPr>
    </c:plotArea>
    <c:legend>
      <c:legendPos val="b"/>
      <c:layout>
        <c:manualLayout>
          <c:xMode val="edge"/>
          <c:yMode val="edge"/>
          <c:x val="0.17560411305409623"/>
          <c:y val="0.91496068959637189"/>
          <c:w val="0.65240964091204467"/>
          <c:h val="7.4101811749284985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QuickDraw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00-D936-46BE-9754-383D7C551F72}"/>
            </c:ext>
          </c:extLst>
        </c:ser>
        <c:ser>
          <c:idx val="1"/>
          <c:order val="1"/>
          <c:tx>
            <c:v>Ataques no detectados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Resultados_Snort_QuickDraw!$D$56:$D$65</c:f>
              <c:numCache>
                <c:formatCode>General</c:formatCode>
                <c:ptCount val="10"/>
                <c:pt idx="0">
                  <c:v>3</c:v>
                </c:pt>
                <c:pt idx="1">
                  <c:v>1</c:v>
                </c:pt>
                <c:pt idx="2">
                  <c:v>1</c:v>
                </c:pt>
                <c:pt idx="3">
                  <c:v>6</c:v>
                </c:pt>
                <c:pt idx="4">
                  <c:v>2</c:v>
                </c:pt>
                <c:pt idx="5">
                  <c:v>2</c:v>
                </c:pt>
                <c:pt idx="6">
                  <c:v>1</c:v>
                </c:pt>
                <c:pt idx="7">
                  <c:v>5</c:v>
                </c:pt>
                <c:pt idx="8">
                  <c:v>2</c:v>
                </c:pt>
                <c:pt idx="9">
                  <c:v>2</c:v>
                </c:pt>
              </c:numCache>
            </c:numRef>
          </c:val>
          <c:extLst>
            <c:ext xmlns:c16="http://schemas.microsoft.com/office/drawing/2014/chart" uri="{C3380CC4-5D6E-409C-BE32-E72D297353CC}">
              <c16:uniqueId val="{00000001-D936-46BE-9754-383D7C551F72}"/>
            </c:ext>
          </c:extLst>
        </c:ser>
        <c:dLbls>
          <c:dLblPos val="ctr"/>
          <c:showLegendKey val="0"/>
          <c:showVal val="1"/>
          <c:showCatName val="0"/>
          <c:showSerName val="0"/>
          <c:showPercent val="0"/>
          <c:showBubbleSize val="0"/>
        </c:dLbls>
        <c:gapWidth val="150"/>
        <c:overlap val="100"/>
        <c:axId val="103234816"/>
        <c:axId val="103236256"/>
      </c:barChart>
      <c:catAx>
        <c:axId val="10323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256"/>
        <c:crosses val="autoZero"/>
        <c:auto val="1"/>
        <c:lblAlgn val="ctr"/>
        <c:lblOffset val="100"/>
        <c:noMultiLvlLbl val="0"/>
      </c:catAx>
      <c:valAx>
        <c:axId val="103236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Resultados_Snort_QuickDraw!$B$72:$B$83</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Resultados_Snort_QuickDraw!$C$72:$C$83</c:f>
              <c:numCache>
                <c:formatCode>General</c:formatCode>
                <c:ptCount val="12"/>
                <c:pt idx="0">
                  <c:v>0</c:v>
                </c:pt>
                <c:pt idx="1">
                  <c:v>0</c:v>
                </c:pt>
                <c:pt idx="2">
                  <c:v>2</c:v>
                </c:pt>
                <c:pt idx="3">
                  <c:v>0</c:v>
                </c:pt>
                <c:pt idx="4">
                  <c:v>0</c:v>
                </c:pt>
                <c:pt idx="5">
                  <c:v>1</c:v>
                </c:pt>
                <c:pt idx="6">
                  <c:v>2</c:v>
                </c:pt>
                <c:pt idx="7">
                  <c:v>0</c:v>
                </c:pt>
                <c:pt idx="8">
                  <c:v>5</c:v>
                </c:pt>
                <c:pt idx="9">
                  <c:v>6</c:v>
                </c:pt>
                <c:pt idx="10">
                  <c:v>0</c:v>
                </c:pt>
                <c:pt idx="11">
                  <c:v>0</c:v>
                </c:pt>
              </c:numCache>
            </c:numRef>
          </c:val>
          <c:extLst>
            <c:ext xmlns:c16="http://schemas.microsoft.com/office/drawing/2014/chart" uri="{C3380CC4-5D6E-409C-BE32-E72D297353CC}">
              <c16:uniqueId val="{00000000-840D-4CC4-A0D0-A36DA77D7ABF}"/>
            </c:ext>
          </c:extLst>
        </c:ser>
        <c:dLbls>
          <c:showLegendKey val="0"/>
          <c:showVal val="0"/>
          <c:showCatName val="0"/>
          <c:showSerName val="0"/>
          <c:showPercent val="0"/>
          <c:showBubbleSize val="0"/>
        </c:dLbls>
        <c:gapWidth val="219"/>
        <c:overlap val="-27"/>
        <c:axId val="103250176"/>
        <c:axId val="103250656"/>
      </c:barChart>
      <c:catAx>
        <c:axId val="1032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656"/>
        <c:crosses val="autoZero"/>
        <c:auto val="1"/>
        <c:lblAlgn val="ctr"/>
        <c:lblOffset val="100"/>
        <c:noMultiLvlLbl val="0"/>
      </c:catAx>
      <c:valAx>
        <c:axId val="1032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5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QuickDraw</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304673001560622"/>
          <c:y val="5.3731958762886604E-2"/>
          <c:w val="0.74132369155325051"/>
          <c:h val="0.902453445896582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1B-41A9-9727-D2F8DB8FB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1B-41A9-9727-D2F8DB8FB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1B-41A9-9727-D2F8DB8FB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1B-41A9-9727-D2F8DB8FB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1B-41A9-9727-D2F8DB8FB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1B-41A9-9727-D2F8DB8FBE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1B-41A9-9727-D2F8DB8FBE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1B-41A9-9727-D2F8DB8FBE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1B-41A9-9727-D2F8DB8FBE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1B-41A9-9727-D2F8DB8FBE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Resultados_Snort_QuickDraw!$B$56:$B$65</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Resultados_Snort_QuickDraw!$C$56:$C$65</c:f>
              <c:numCache>
                <c:formatCode>General</c:formatCode>
                <c:ptCount val="10"/>
                <c:pt idx="0">
                  <c:v>1</c:v>
                </c:pt>
                <c:pt idx="1">
                  <c:v>0</c:v>
                </c:pt>
                <c:pt idx="2">
                  <c:v>0</c:v>
                </c:pt>
                <c:pt idx="3">
                  <c:v>6</c:v>
                </c:pt>
                <c:pt idx="4">
                  <c:v>2</c:v>
                </c:pt>
                <c:pt idx="5">
                  <c:v>1</c:v>
                </c:pt>
                <c:pt idx="6">
                  <c:v>3</c:v>
                </c:pt>
                <c:pt idx="7">
                  <c:v>2</c:v>
                </c:pt>
                <c:pt idx="8">
                  <c:v>1</c:v>
                </c:pt>
                <c:pt idx="9">
                  <c:v>2</c:v>
                </c:pt>
              </c:numCache>
            </c:numRef>
          </c:val>
          <c:extLst>
            <c:ext xmlns:c16="http://schemas.microsoft.com/office/drawing/2014/chart" uri="{C3380CC4-5D6E-409C-BE32-E72D297353CC}">
              <c16:uniqueId val="{00000014-A61B-41A9-9727-D2F8DB8FBE9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s-ES"/>
              <a:t>Porcentaje Ataques detectados por PaloAlto</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2</c:v>
                </c:pt>
                <c:pt idx="7">
                  <c:v>2</c:v>
                </c:pt>
                <c:pt idx="8">
                  <c:v>2</c:v>
                </c:pt>
                <c:pt idx="9">
                  <c:v>4</c:v>
                </c:pt>
              </c:numCache>
            </c:numRef>
          </c:val>
          <c:extLst>
            <c:ext xmlns:c16="http://schemas.microsoft.com/office/drawing/2014/chart" uri="{C3380CC4-5D6E-409C-BE32-E72D297353CC}">
              <c16:uniqueId val="{00000000-5749-41FE-811E-5F5FE5475410}"/>
            </c:ext>
          </c:extLst>
        </c:ser>
        <c:ser>
          <c:idx val="1"/>
          <c:order val="1"/>
          <c:tx>
            <c:v>Ataques no detectados</c:v>
          </c:tx>
          <c:spPr>
            <a:solidFill>
              <a:schemeClr val="accent2"/>
            </a:solidFill>
            <a:ln>
              <a:noFill/>
            </a:ln>
            <a:effectLst/>
          </c:spPr>
          <c:invertIfNegative val="0"/>
          <c:dLbls>
            <c:dLbl>
              <c:idx val="0"/>
              <c:layout>
                <c:manualLayout>
                  <c:x val="1.3705334234791801E-3"/>
                  <c:y val="-3.698523879547695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49-41FE-811E-5F5FE5475410}"/>
                </c:ext>
              </c:extLst>
            </c:dLbl>
            <c:dLbl>
              <c:idx val="2"/>
              <c:layout>
                <c:manualLayout>
                  <c:x val="-1.0977163071051574E-2"/>
                  <c:y val="-3.251277128963572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49-41FE-811E-5F5FE5475410}"/>
                </c:ext>
              </c:extLst>
            </c:dLbl>
            <c:dLbl>
              <c:idx val="9"/>
              <c:layout>
                <c:manualLayout>
                  <c:x val="-1.6465744606577286E-2"/>
                  <c:y val="-3.46802893756114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49-41FE-811E-5F5FE5475410}"/>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Resultados_PaloAlto!$E$50:$E$59</c:f>
              <c:numCache>
                <c:formatCode>General</c:formatCode>
                <c:ptCount val="10"/>
                <c:pt idx="0">
                  <c:v>0</c:v>
                </c:pt>
                <c:pt idx="1">
                  <c:v>1</c:v>
                </c:pt>
                <c:pt idx="2">
                  <c:v>0</c:v>
                </c:pt>
                <c:pt idx="3">
                  <c:v>6</c:v>
                </c:pt>
                <c:pt idx="4">
                  <c:v>1</c:v>
                </c:pt>
                <c:pt idx="5">
                  <c:v>3</c:v>
                </c:pt>
                <c:pt idx="6">
                  <c:v>2</c:v>
                </c:pt>
                <c:pt idx="7">
                  <c:v>5</c:v>
                </c:pt>
                <c:pt idx="8">
                  <c:v>1</c:v>
                </c:pt>
                <c:pt idx="9">
                  <c:v>0</c:v>
                </c:pt>
              </c:numCache>
            </c:numRef>
          </c:val>
          <c:extLst>
            <c:ext xmlns:c16="http://schemas.microsoft.com/office/drawing/2014/chart" uri="{C3380CC4-5D6E-409C-BE32-E72D297353CC}">
              <c16:uniqueId val="{00000001-5749-41FE-811E-5F5FE5475410}"/>
            </c:ext>
          </c:extLst>
        </c:ser>
        <c:dLbls>
          <c:dLblPos val="ctr"/>
          <c:showLegendKey val="0"/>
          <c:showVal val="1"/>
          <c:showCatName val="0"/>
          <c:showSerName val="0"/>
          <c:showPercent val="0"/>
          <c:showBubbleSize val="0"/>
        </c:dLbls>
        <c:gapWidth val="150"/>
        <c:overlap val="100"/>
        <c:axId val="182181791"/>
        <c:axId val="182184191"/>
      </c:barChart>
      <c:catAx>
        <c:axId val="1821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4191"/>
        <c:crosses val="autoZero"/>
        <c:auto val="1"/>
        <c:lblAlgn val="ctr"/>
        <c:lblOffset val="100"/>
        <c:noMultiLvlLbl val="0"/>
      </c:catAx>
      <c:valAx>
        <c:axId val="1821841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8218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90-44E5-BEBB-3A24B0CB8D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90-44E5-BEBB-3A24B0CB8D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90-44E5-BEBB-3A24B0CB8D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90-44E5-BEBB-3A24B0CB8D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90-44E5-BEBB-3A24B0CB8D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90-44E5-BEBB-3A24B0CB8D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90-44E5-BEBB-3A24B0CB8D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90-44E5-BEBB-3A24B0CB8D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90-44E5-BEBB-3A24B0CB8D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90-44E5-BEBB-3A24B0CB8D2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Resultados_PaloAlto!$C$50:$C$59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Resultados_PaloAlto!$D$50:$D$59</c:f>
              <c:numCache>
                <c:formatCode>General</c:formatCode>
                <c:ptCount val="10"/>
                <c:pt idx="0">
                  <c:v>4</c:v>
                </c:pt>
                <c:pt idx="1">
                  <c:v>0</c:v>
                </c:pt>
                <c:pt idx="2">
                  <c:v>1</c:v>
                </c:pt>
                <c:pt idx="3">
                  <c:v>6</c:v>
                </c:pt>
                <c:pt idx="4">
                  <c:v>3</c:v>
                </c:pt>
                <c:pt idx="5">
                  <c:v>0</c:v>
                </c:pt>
                <c:pt idx="6">
                  <c:v>2</c:v>
                </c:pt>
                <c:pt idx="7">
                  <c:v>2</c:v>
                </c:pt>
                <c:pt idx="8">
                  <c:v>2</c:v>
                </c:pt>
                <c:pt idx="9">
                  <c:v>4</c:v>
                </c:pt>
              </c:numCache>
            </c:numRef>
          </c:val>
          <c:extLst>
            <c:ext xmlns:c16="http://schemas.microsoft.com/office/drawing/2014/chart" uri="{C3380CC4-5D6E-409C-BE32-E72D297353CC}">
              <c16:uniqueId val="{00000000-B7B2-46F5-8F20-5E50B12EAB6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s-ES"/>
              <a:t>% Ataques detectados por firmas IPS Fortigate</a:t>
            </a:r>
          </a:p>
          <a:p>
            <a:pPr>
              <a:defRPr/>
            </a:pPr>
            <a:endParaRPr lang="es-ES"/>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strRef>
              <c:f>Resultados_FortiGate!$D$49</c:f>
              <c:strCache>
                <c:ptCount val="1"/>
                <c:pt idx="0">
                  <c:v>Nº ataques detectados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Resultados_FortiGate!$D$50:$D$59</c:f>
              <c:numCache>
                <c:formatCode>General</c:formatCode>
                <c:ptCount val="10"/>
                <c:pt idx="0">
                  <c:v>2</c:v>
                </c:pt>
                <c:pt idx="1">
                  <c:v>1</c:v>
                </c:pt>
                <c:pt idx="2">
                  <c:v>1</c:v>
                </c:pt>
                <c:pt idx="3">
                  <c:v>2</c:v>
                </c:pt>
                <c:pt idx="4">
                  <c:v>0</c:v>
                </c:pt>
                <c:pt idx="5">
                  <c:v>0</c:v>
                </c:pt>
                <c:pt idx="6">
                  <c:v>0</c:v>
                </c:pt>
                <c:pt idx="7">
                  <c:v>3</c:v>
                </c:pt>
                <c:pt idx="8">
                  <c:v>0</c:v>
                </c:pt>
                <c:pt idx="9">
                  <c:v>0</c:v>
                </c:pt>
              </c:numCache>
            </c:numRef>
          </c:val>
          <c:extLst>
            <c:ext xmlns:c16="http://schemas.microsoft.com/office/drawing/2014/chart" uri="{C3380CC4-5D6E-409C-BE32-E72D297353CC}">
              <c16:uniqueId val="{00000000-F9DB-4B6C-9A42-1D6428EBF4F9}"/>
            </c:ext>
          </c:extLst>
        </c:ser>
        <c:ser>
          <c:idx val="1"/>
          <c:order val="1"/>
          <c:tx>
            <c:strRef>
              <c:f>Resultados_FortiGate!$E$49</c:f>
              <c:strCache>
                <c:ptCount val="1"/>
                <c:pt idx="0">
                  <c:v>Nº Ataques No Detectados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Resultados_FortiGate!$C$50:$C$59</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Resultados_FortiGate!$E$50:$E$59</c:f>
              <c:numCache>
                <c:formatCode>General</c:formatCode>
                <c:ptCount val="10"/>
                <c:pt idx="0">
                  <c:v>2</c:v>
                </c:pt>
                <c:pt idx="1">
                  <c:v>0</c:v>
                </c:pt>
                <c:pt idx="2">
                  <c:v>0</c:v>
                </c:pt>
                <c:pt idx="3">
                  <c:v>10</c:v>
                </c:pt>
                <c:pt idx="4">
                  <c:v>1</c:v>
                </c:pt>
                <c:pt idx="5">
                  <c:v>3</c:v>
                </c:pt>
                <c:pt idx="6">
                  <c:v>2</c:v>
                </c:pt>
                <c:pt idx="7">
                  <c:v>4</c:v>
                </c:pt>
                <c:pt idx="8">
                  <c:v>1</c:v>
                </c:pt>
                <c:pt idx="9">
                  <c:v>4</c:v>
                </c:pt>
              </c:numCache>
            </c:numRef>
          </c:val>
          <c:extLst>
            <c:ext xmlns:c16="http://schemas.microsoft.com/office/drawing/2014/chart" uri="{C3380CC4-5D6E-409C-BE32-E72D297353CC}">
              <c16:uniqueId val="{00000001-F9DB-4B6C-9A42-1D6428EBF4F9}"/>
            </c:ext>
          </c:extLst>
        </c:ser>
        <c:dLbls>
          <c:dLblPos val="ctr"/>
          <c:showLegendKey val="0"/>
          <c:showVal val="1"/>
          <c:showCatName val="0"/>
          <c:showSerName val="0"/>
          <c:showPercent val="0"/>
          <c:showBubbleSize val="0"/>
        </c:dLbls>
        <c:gapWidth val="150"/>
        <c:overlap val="100"/>
        <c:axId val="127513616"/>
        <c:axId val="127521296"/>
      </c:barChart>
      <c:catAx>
        <c:axId val="12751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21296"/>
        <c:crosses val="autoZero"/>
        <c:auto val="1"/>
        <c:lblAlgn val="ctr"/>
        <c:lblOffset val="100"/>
        <c:noMultiLvlLbl val="0"/>
      </c:catAx>
      <c:valAx>
        <c:axId val="127521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2751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a:t>
            </a:r>
            <a:r>
              <a:rPr lang="es-ES" baseline="0"/>
              <a:t> detectados con el conjunto de IDS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9</c:v>
                </c:pt>
                <c:pt idx="4">
                  <c:v>3</c:v>
                </c:pt>
                <c:pt idx="5">
                  <c:v>2</c:v>
                </c:pt>
                <c:pt idx="6">
                  <c:v>4</c:v>
                </c:pt>
                <c:pt idx="7">
                  <c:v>6</c:v>
                </c:pt>
                <c:pt idx="8">
                  <c:v>3</c:v>
                </c:pt>
                <c:pt idx="9">
                  <c:v>4</c:v>
                </c:pt>
              </c:numCache>
            </c:numRef>
          </c:val>
          <c:extLst>
            <c:ext xmlns:c16="http://schemas.microsoft.com/office/drawing/2014/chart" uri="{C3380CC4-5D6E-409C-BE32-E72D297353CC}">
              <c16:uniqueId val="{00000000-23DB-41A0-8AD0-67B98451FF4F}"/>
            </c:ext>
          </c:extLst>
        </c:ser>
        <c:ser>
          <c:idx val="1"/>
          <c:order val="1"/>
          <c:tx>
            <c:v>Ataques no detectados</c:v>
          </c:tx>
          <c:spPr>
            <a:solidFill>
              <a:schemeClr val="accent2"/>
            </a:solidFill>
            <a:ln>
              <a:noFill/>
            </a:ln>
            <a:effectLst/>
          </c:spPr>
          <c:invertIfNegative val="0"/>
          <c:dLbls>
            <c:dLbl>
              <c:idx val="0"/>
              <c:layout>
                <c:manualLayout>
                  <c:x val="-1.6414510228198478E-2"/>
                  <c:y val="-6.329272803655584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E6F-45A8-BC02-64B23BC16C6A}"/>
                </c:ext>
              </c:extLst>
            </c:dLbl>
            <c:dLbl>
              <c:idx val="1"/>
              <c:layout>
                <c:manualLayout>
                  <c:x val="-8.8385824305684119E-3"/>
                  <c:y val="-5.626020269916074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E6F-45A8-BC02-64B23BC16C6A}"/>
                </c:ext>
              </c:extLst>
            </c:dLbl>
            <c:dLbl>
              <c:idx val="2"/>
              <c:layout>
                <c:manualLayout>
                  <c:x val="-1.8939819494075166E-2"/>
                  <c:y val="-4.21951520243705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E6F-45A8-BC02-64B23BC16C6A}"/>
                </c:ext>
              </c:extLst>
            </c:dLbl>
            <c:dLbl>
              <c:idx val="6"/>
              <c:layout>
                <c:manualLayout>
                  <c:x val="3.0303711190520173E-2"/>
                  <c:y val="-2.1097576012185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F-45A8-BC02-64B23BC16C6A}"/>
                </c:ext>
              </c:extLst>
            </c:dLbl>
            <c:dLbl>
              <c:idx val="8"/>
              <c:layout>
                <c:manualLayout>
                  <c:x val="-1.8939819494075076E-2"/>
                  <c:y val="-3.985097691190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E6F-45A8-BC02-64B23BC16C6A}"/>
                </c:ext>
              </c:extLst>
            </c:dLbl>
            <c:dLbl>
              <c:idx val="9"/>
              <c:layout>
                <c:manualLayout>
                  <c:x val="-2.7778401924643578E-2"/>
                  <c:y val="-6.094855292409081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E6F-45A8-BC02-64B23BC16C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Resultados_Detecciones_Conjunto!$D$52:$D$61</c:f>
              <c:numCache>
                <c:formatCode>General</c:formatCode>
                <c:ptCount val="10"/>
                <c:pt idx="0">
                  <c:v>0</c:v>
                </c:pt>
                <c:pt idx="1">
                  <c:v>0</c:v>
                </c:pt>
                <c:pt idx="2">
                  <c:v>0</c:v>
                </c:pt>
                <c:pt idx="3">
                  <c:v>2</c:v>
                </c:pt>
                <c:pt idx="4">
                  <c:v>1</c:v>
                </c:pt>
                <c:pt idx="5">
                  <c:v>1</c:v>
                </c:pt>
                <c:pt idx="6">
                  <c:v>0</c:v>
                </c:pt>
                <c:pt idx="7">
                  <c:v>1</c:v>
                </c:pt>
                <c:pt idx="8">
                  <c:v>0</c:v>
                </c:pt>
                <c:pt idx="9">
                  <c:v>0</c:v>
                </c:pt>
              </c:numCache>
            </c:numRef>
          </c:val>
          <c:extLst>
            <c:ext xmlns:c16="http://schemas.microsoft.com/office/drawing/2014/chart" uri="{C3380CC4-5D6E-409C-BE32-E72D297353CC}">
              <c16:uniqueId val="{00000001-23DB-41A0-8AD0-67B98451FF4F}"/>
            </c:ext>
          </c:extLst>
        </c:ser>
        <c:dLbls>
          <c:dLblPos val="ctr"/>
          <c:showLegendKey val="0"/>
          <c:showVal val="1"/>
          <c:showCatName val="0"/>
          <c:showSerName val="0"/>
          <c:showPercent val="0"/>
          <c:showBubbleSize val="0"/>
        </c:dLbls>
        <c:gapWidth val="150"/>
        <c:overlap val="100"/>
        <c:axId val="1037862959"/>
        <c:axId val="1037861519"/>
      </c:barChart>
      <c:catAx>
        <c:axId val="103786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1519"/>
        <c:crosses val="autoZero"/>
        <c:auto val="1"/>
        <c:lblAlgn val="ctr"/>
        <c:lblOffset val="100"/>
        <c:noMultiLvlLbl val="0"/>
      </c:catAx>
      <c:valAx>
        <c:axId val="103786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786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por trafico específico de Protocolo</a:t>
            </a:r>
          </a:p>
          <a:p>
            <a:pPr>
              <a:defRPr/>
            </a:pP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Resultados_Detecciones_Conjunto!$B$68:$B$79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Resultados_Detecciones_Conjunto!$C$68:$C$79</c:f>
              <c:numCache>
                <c:formatCode>General</c:formatCode>
                <c:ptCount val="12"/>
                <c:pt idx="0">
                  <c:v>5</c:v>
                </c:pt>
                <c:pt idx="1">
                  <c:v>4</c:v>
                </c:pt>
                <c:pt idx="2">
                  <c:v>2</c:v>
                </c:pt>
                <c:pt idx="3">
                  <c:v>0</c:v>
                </c:pt>
                <c:pt idx="4">
                  <c:v>0</c:v>
                </c:pt>
                <c:pt idx="5">
                  <c:v>1</c:v>
                </c:pt>
                <c:pt idx="6">
                  <c:v>2</c:v>
                </c:pt>
                <c:pt idx="7">
                  <c:v>0</c:v>
                </c:pt>
                <c:pt idx="8">
                  <c:v>5</c:v>
                </c:pt>
                <c:pt idx="9">
                  <c:v>6</c:v>
                </c:pt>
                <c:pt idx="10">
                  <c:v>1</c:v>
                </c:pt>
                <c:pt idx="11">
                  <c:v>1</c:v>
                </c:pt>
              </c:numCache>
            </c:numRef>
          </c:val>
          <c:extLst>
            <c:ext xmlns:c16="http://schemas.microsoft.com/office/drawing/2014/chart" uri="{C3380CC4-5D6E-409C-BE32-E72D297353CC}">
              <c16:uniqueId val="{00000000-E1A4-48A7-83DD-C328076A8D23}"/>
            </c:ext>
          </c:extLst>
        </c:ser>
        <c:dLbls>
          <c:showLegendKey val="0"/>
          <c:showVal val="0"/>
          <c:showCatName val="0"/>
          <c:showSerName val="0"/>
          <c:showPercent val="0"/>
          <c:showBubbleSize val="0"/>
        </c:dLbls>
        <c:gapWidth val="219"/>
        <c:overlap val="-27"/>
        <c:axId val="1055169024"/>
        <c:axId val="1046654127"/>
      </c:barChart>
      <c:catAx>
        <c:axId val="105516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654127"/>
        <c:crosses val="autoZero"/>
        <c:auto val="1"/>
        <c:lblAlgn val="ctr"/>
        <c:lblOffset val="100"/>
        <c:noMultiLvlLbl val="0"/>
      </c:catAx>
      <c:valAx>
        <c:axId val="104665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5516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Total</a:t>
            </a:r>
            <a:r>
              <a:rPr lang="es-ES" baseline="0"/>
              <a:t> de Ataques detectados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15-4FAB-9197-E0E04A1B34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15-4FAB-9197-E0E04A1B34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15-4FAB-9197-E0E04A1B34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615-4FAB-9197-E0E04A1B341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615-4FAB-9197-E0E04A1B341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615-4FAB-9197-E0E04A1B341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615-4FAB-9197-E0E04A1B341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615-4FAB-9197-E0E04A1B341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615-4FAB-9197-E0E04A1B341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615-4FAB-9197-E0E04A1B341A}"/>
              </c:ext>
            </c:extLst>
          </c:dPt>
          <c:dLbls>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25719576455407"/>
                      <c:h val="3.3508859672321735E-2"/>
                    </c:manualLayout>
                  </c15:layout>
                </c:ext>
                <c:ext xmlns:c16="http://schemas.microsoft.com/office/drawing/2014/chart" uri="{C3380CC4-5D6E-409C-BE32-E72D297353CC}">
                  <c16:uniqueId val="{00000005-D615-4FAB-9197-E0E04A1B341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Resultados_Detecciones_Conjunto!$B$52:$B$61</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Resultados_Detecciones_Conjunto!$C$52:$C$61</c:f>
              <c:numCache>
                <c:formatCode>General</c:formatCode>
                <c:ptCount val="10"/>
                <c:pt idx="0">
                  <c:v>4</c:v>
                </c:pt>
                <c:pt idx="1">
                  <c:v>1</c:v>
                </c:pt>
                <c:pt idx="2">
                  <c:v>1</c:v>
                </c:pt>
                <c:pt idx="3">
                  <c:v>9</c:v>
                </c:pt>
                <c:pt idx="4">
                  <c:v>3</c:v>
                </c:pt>
                <c:pt idx="5">
                  <c:v>2</c:v>
                </c:pt>
                <c:pt idx="6">
                  <c:v>4</c:v>
                </c:pt>
                <c:pt idx="7">
                  <c:v>6</c:v>
                </c:pt>
                <c:pt idx="8">
                  <c:v>3</c:v>
                </c:pt>
                <c:pt idx="9">
                  <c:v>4</c:v>
                </c:pt>
              </c:numCache>
            </c:numRef>
          </c:val>
          <c:extLst>
            <c:ext xmlns:c16="http://schemas.microsoft.com/office/drawing/2014/chart" uri="{C3380CC4-5D6E-409C-BE32-E72D297353CC}">
              <c16:uniqueId val="{00000014-D615-4FAB-9197-E0E04A1B341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tráfico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Resultados_Snort_TALOS!$B$70:$B$81</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Resultados_Snort_TALOS!$C$70:$C$81</c:f>
              <c:numCache>
                <c:formatCode>General</c:formatCode>
                <c:ptCount val="12"/>
                <c:pt idx="0">
                  <c:v>5</c:v>
                </c:pt>
                <c:pt idx="1">
                  <c:v>3</c:v>
                </c:pt>
                <c:pt idx="2">
                  <c:v>0</c:v>
                </c:pt>
                <c:pt idx="3">
                  <c:v>0</c:v>
                </c:pt>
                <c:pt idx="4">
                  <c:v>0</c:v>
                </c:pt>
                <c:pt idx="5">
                  <c:v>0</c:v>
                </c:pt>
                <c:pt idx="6">
                  <c:v>2</c:v>
                </c:pt>
                <c:pt idx="7">
                  <c:v>0</c:v>
                </c:pt>
                <c:pt idx="8">
                  <c:v>0</c:v>
                </c:pt>
                <c:pt idx="9">
                  <c:v>8</c:v>
                </c:pt>
                <c:pt idx="10">
                  <c:v>0</c:v>
                </c:pt>
                <c:pt idx="11">
                  <c:v>1</c:v>
                </c:pt>
              </c:numCache>
            </c:numRef>
          </c:val>
          <c:extLst>
            <c:ext xmlns:c16="http://schemas.microsoft.com/office/drawing/2014/chart" uri="{C3380CC4-5D6E-409C-BE32-E72D297353CC}">
              <c16:uniqueId val="{00000000-9D12-477F-9222-B6F3ACFB97E7}"/>
            </c:ext>
          </c:extLst>
        </c:ser>
        <c:dLbls>
          <c:showLegendKey val="0"/>
          <c:showVal val="0"/>
          <c:showCatName val="0"/>
          <c:showSerName val="0"/>
          <c:showPercent val="0"/>
          <c:showBubbleSize val="0"/>
        </c:dLbls>
        <c:gapWidth val="219"/>
        <c:overlap val="-27"/>
        <c:axId val="1046195087"/>
        <c:axId val="1046195567"/>
      </c:barChart>
      <c:catAx>
        <c:axId val="104619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567"/>
        <c:crosses val="autoZero"/>
        <c:auto val="1"/>
        <c:lblAlgn val="ctr"/>
        <c:lblOffset val="100"/>
        <c:noMultiLvlLbl val="0"/>
      </c:catAx>
      <c:valAx>
        <c:axId val="104619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4619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TALOS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F2-40A2-9035-9984B95073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F2-40A2-9035-9984B95073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F2-40A2-9035-9984B95073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F2-40A2-9035-9984B95073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F2-40A2-9035-9984B950732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F2-40A2-9035-9984B950732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F2-40A2-9035-9984B950732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F2-40A2-9035-9984B950732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F2-40A2-9035-9984B950732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F2-40A2-9035-9984B950732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Resultados_Snort_TALOS!$B$54:$B$63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Resultados_Snort_TALOS!$C$54:$C$63</c:f>
              <c:numCache>
                <c:formatCode>General</c:formatCode>
                <c:ptCount val="10"/>
                <c:pt idx="0">
                  <c:v>3</c:v>
                </c:pt>
                <c:pt idx="1">
                  <c:v>1</c:v>
                </c:pt>
                <c:pt idx="2">
                  <c:v>1</c:v>
                </c:pt>
                <c:pt idx="3">
                  <c:v>5</c:v>
                </c:pt>
                <c:pt idx="4">
                  <c:v>2</c:v>
                </c:pt>
                <c:pt idx="5">
                  <c:v>1</c:v>
                </c:pt>
                <c:pt idx="6">
                  <c:v>4</c:v>
                </c:pt>
                <c:pt idx="7">
                  <c:v>4</c:v>
                </c:pt>
                <c:pt idx="8">
                  <c:v>2</c:v>
                </c:pt>
                <c:pt idx="9">
                  <c:v>2</c:v>
                </c:pt>
              </c:numCache>
            </c:numRef>
          </c:val>
          <c:extLst>
            <c:ext xmlns:c16="http://schemas.microsoft.com/office/drawing/2014/chart" uri="{C3380CC4-5D6E-409C-BE32-E72D297353CC}">
              <c16:uniqueId val="{00000014-48F2-40A2-9035-9984B950732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 detectados con ETopen 22-24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6671076556931796E-2"/>
          <c:y val="8.4199467331724343E-2"/>
          <c:w val="0.94649970280825124"/>
          <c:h val="0.78034781790813257"/>
        </c:manualLayout>
      </c:layout>
      <c:barChart>
        <c:barDir val="col"/>
        <c:grouping val="percentStacked"/>
        <c:varyColors val="0"/>
        <c:ser>
          <c:idx val="0"/>
          <c:order val="0"/>
          <c:tx>
            <c:v>Ataques detectados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00-5450-439A-AF32-60850F2FDF7C}"/>
            </c:ext>
          </c:extLst>
        </c:ser>
        <c:ser>
          <c:idx val="1"/>
          <c:order val="1"/>
          <c:tx>
            <c:v>Ataques no detectados</c:v>
          </c:tx>
          <c:spPr>
            <a:solidFill>
              <a:schemeClr val="accent2"/>
            </a:solidFill>
            <a:ln>
              <a:noFill/>
            </a:ln>
            <a:effectLst/>
          </c:spPr>
          <c:invertIfNegative val="0"/>
          <c:dLbls>
            <c:dLbl>
              <c:idx val="2"/>
              <c:layout>
                <c:manualLayout>
                  <c:x val="0"/>
                  <c:y val="-3.38164319812204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0B0-4688-B6AD-F8192F20B9F7}"/>
                </c:ext>
              </c:extLst>
            </c:dLbl>
            <c:dLbl>
              <c:idx val="6"/>
              <c:layout>
                <c:manualLayout>
                  <c:x val="1.0502132160236806E-2"/>
                  <c:y val="-2.04545491149873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B0-4688-B6AD-F8192F20B9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Resultados_Snort_ETopen!$D$54:$D$63</c:f>
              <c:numCache>
                <c:formatCode>General</c:formatCode>
                <c:ptCount val="10"/>
                <c:pt idx="0">
                  <c:v>1</c:v>
                </c:pt>
                <c:pt idx="1">
                  <c:v>1</c:v>
                </c:pt>
                <c:pt idx="2">
                  <c:v>0</c:v>
                </c:pt>
                <c:pt idx="3">
                  <c:v>11</c:v>
                </c:pt>
                <c:pt idx="4">
                  <c:v>3</c:v>
                </c:pt>
                <c:pt idx="5">
                  <c:v>2</c:v>
                </c:pt>
                <c:pt idx="6">
                  <c:v>0</c:v>
                </c:pt>
                <c:pt idx="7">
                  <c:v>6</c:v>
                </c:pt>
                <c:pt idx="8">
                  <c:v>3</c:v>
                </c:pt>
                <c:pt idx="9">
                  <c:v>2</c:v>
                </c:pt>
              </c:numCache>
            </c:numRef>
          </c:val>
          <c:extLst>
            <c:ext xmlns:c16="http://schemas.microsoft.com/office/drawing/2014/chart" uri="{C3380CC4-5D6E-409C-BE32-E72D297353CC}">
              <c16:uniqueId val="{00000001-5450-439A-AF32-60850F2FDF7C}"/>
            </c:ext>
          </c:extLst>
        </c:ser>
        <c:dLbls>
          <c:dLblPos val="ctr"/>
          <c:showLegendKey val="0"/>
          <c:showVal val="1"/>
          <c:showCatName val="0"/>
          <c:showSerName val="0"/>
          <c:showPercent val="0"/>
          <c:showBubbleSize val="0"/>
        </c:dLbls>
        <c:gapWidth val="150"/>
        <c:overlap val="100"/>
        <c:axId val="103236736"/>
        <c:axId val="103249696"/>
      </c:barChart>
      <c:catAx>
        <c:axId val="10323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49696"/>
        <c:crosses val="autoZero"/>
        <c:auto val="1"/>
        <c:lblAlgn val="ctr"/>
        <c:lblOffset val="100"/>
        <c:noMultiLvlLbl val="0"/>
      </c:catAx>
      <c:valAx>
        <c:axId val="10324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3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especifico del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Resultados_Snort_ETopen!$B$68:$B$79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Resultados_Snort_ETopen!$C$68:$C$79</c:f>
              <c:numCache>
                <c:formatCode>General</c:formatCode>
                <c:ptCount val="12"/>
                <c:pt idx="0">
                  <c:v>4</c:v>
                </c:pt>
                <c:pt idx="1">
                  <c:v>0</c:v>
                </c:pt>
                <c:pt idx="2">
                  <c:v>0</c:v>
                </c:pt>
                <c:pt idx="3">
                  <c:v>0</c:v>
                </c:pt>
                <c:pt idx="4">
                  <c:v>0</c:v>
                </c:pt>
                <c:pt idx="5">
                  <c:v>0</c:v>
                </c:pt>
                <c:pt idx="6">
                  <c:v>1</c:v>
                </c:pt>
                <c:pt idx="7">
                  <c:v>0</c:v>
                </c:pt>
                <c:pt idx="8">
                  <c:v>0</c:v>
                </c:pt>
                <c:pt idx="9">
                  <c:v>0</c:v>
                </c:pt>
                <c:pt idx="10">
                  <c:v>1</c:v>
                </c:pt>
                <c:pt idx="11">
                  <c:v>0</c:v>
                </c:pt>
              </c:numCache>
            </c:numRef>
          </c:val>
          <c:extLst>
            <c:ext xmlns:c16="http://schemas.microsoft.com/office/drawing/2014/chart" uri="{C3380CC4-5D6E-409C-BE32-E72D297353CC}">
              <c16:uniqueId val="{00000000-6932-40D9-BC06-6EA117BEB3C7}"/>
            </c:ext>
          </c:extLst>
        </c:ser>
        <c:dLbls>
          <c:showLegendKey val="0"/>
          <c:showVal val="0"/>
          <c:showCatName val="0"/>
          <c:showSerName val="0"/>
          <c:showPercent val="0"/>
          <c:showBubbleSize val="0"/>
        </c:dLbls>
        <c:gapWidth val="219"/>
        <c:overlap val="-27"/>
        <c:axId val="1216428927"/>
        <c:axId val="1216429887"/>
      </c:barChart>
      <c:catAx>
        <c:axId val="121642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887"/>
        <c:crosses val="autoZero"/>
        <c:auto val="1"/>
        <c:lblAlgn val="ctr"/>
        <c:lblOffset val="100"/>
        <c:noMultiLvlLbl val="0"/>
      </c:catAx>
      <c:valAx>
        <c:axId val="121642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8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Porcentaje de Ataques detectados con ETopen Optimizada</a:t>
            </a:r>
          </a:p>
        </c:rich>
      </c:tx>
      <c:layout>
        <c:manualLayout>
          <c:xMode val="edge"/>
          <c:yMode val="edge"/>
          <c:x val="0.26996405048623373"/>
          <c:y val="1.40289379063006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percentStacked"/>
        <c:varyColors val="0"/>
        <c:ser>
          <c:idx val="0"/>
          <c:order val="0"/>
          <c:tx>
            <c:v>Ataques detectatos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00-3B18-411F-9CE5-E2F3127DCA41}"/>
            </c:ext>
          </c:extLst>
        </c:ser>
        <c:ser>
          <c:idx val="1"/>
          <c:order val="1"/>
          <c:tx>
            <c:v>Ataques no detectados</c:v>
          </c:tx>
          <c:spPr>
            <a:solidFill>
              <a:schemeClr val="accent2"/>
            </a:solidFill>
            <a:ln>
              <a:noFill/>
            </a:ln>
            <a:effectLst/>
          </c:spPr>
          <c:invertIfNegative val="0"/>
          <c:dLbls>
            <c:dLbl>
              <c:idx val="2"/>
              <c:layout>
                <c:manualLayout>
                  <c:x val="-4.2155683322402965E-2"/>
                  <c:y val="3.50723447657516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779-4F31-8C36-FF7E41BB5E27}"/>
                </c:ext>
              </c:extLst>
            </c:dLbl>
            <c:dLbl>
              <c:idx val="6"/>
              <c:layout>
                <c:manualLayout>
                  <c:x val="5.1097797966549049E-2"/>
                  <c:y val="3.03960321303181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79-4F31-8C36-FF7E41BB5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Resultados_Snort_ETopen!$K$54:$K$63</c:f>
              <c:numCache>
                <c:formatCode>General</c:formatCode>
                <c:ptCount val="10"/>
                <c:pt idx="0">
                  <c:v>1</c:v>
                </c:pt>
                <c:pt idx="1">
                  <c:v>1</c:v>
                </c:pt>
                <c:pt idx="2">
                  <c:v>0</c:v>
                </c:pt>
                <c:pt idx="3">
                  <c:v>10</c:v>
                </c:pt>
                <c:pt idx="4">
                  <c:v>3</c:v>
                </c:pt>
                <c:pt idx="5">
                  <c:v>2</c:v>
                </c:pt>
                <c:pt idx="6">
                  <c:v>0</c:v>
                </c:pt>
                <c:pt idx="7">
                  <c:v>5</c:v>
                </c:pt>
                <c:pt idx="8">
                  <c:v>3</c:v>
                </c:pt>
                <c:pt idx="9">
                  <c:v>2</c:v>
                </c:pt>
              </c:numCache>
            </c:numRef>
          </c:val>
          <c:extLst>
            <c:ext xmlns:c16="http://schemas.microsoft.com/office/drawing/2014/chart" uri="{C3380CC4-5D6E-409C-BE32-E72D297353CC}">
              <c16:uniqueId val="{00000001-3B18-411F-9CE5-E2F3127DCA41}"/>
            </c:ext>
          </c:extLst>
        </c:ser>
        <c:dLbls>
          <c:dLblPos val="ctr"/>
          <c:showLegendKey val="0"/>
          <c:showVal val="1"/>
          <c:showCatName val="0"/>
          <c:showSerName val="0"/>
          <c:showPercent val="0"/>
          <c:showBubbleSize val="0"/>
        </c:dLbls>
        <c:gapWidth val="150"/>
        <c:overlap val="100"/>
        <c:axId val="103223776"/>
        <c:axId val="103225696"/>
      </c:barChart>
      <c:catAx>
        <c:axId val="10322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5696"/>
        <c:crosses val="autoZero"/>
        <c:auto val="1"/>
        <c:lblAlgn val="ctr"/>
        <c:lblOffset val="100"/>
        <c:noMultiLvlLbl val="0"/>
      </c:catAx>
      <c:valAx>
        <c:axId val="10322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322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Nº</a:t>
            </a:r>
            <a:r>
              <a:rPr lang="es-ES" baseline="0"/>
              <a:t> de Ataques Detectados por trafico específico de  Protocolo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1.8455504721686923E-2"/>
          <c:y val="7.2958801498127349E-2"/>
          <c:w val="0.9610513776175621"/>
          <c:h val="0.87097213971849019"/>
        </c:manualLayout>
      </c:layout>
      <c:barChart>
        <c:barDir val="col"/>
        <c:grouping val="clustered"/>
        <c:varyColors val="0"/>
        <c:ser>
          <c:idx val="0"/>
          <c:order val="0"/>
          <c:spPr>
            <a:solidFill>
              <a:schemeClr val="accent1"/>
            </a:solidFill>
            <a:ln>
              <a:noFill/>
            </a:ln>
            <a:effectLst/>
          </c:spPr>
          <c:invertIfNegative val="0"/>
          <c:cat>
            <c:strRef>
              <c:f>Resultados_Snort_ETopen!$I$68:$I$79</c:f>
              <c:strCache>
                <c:ptCount val="12"/>
                <c:pt idx="0">
                  <c:v>IEC-104</c:v>
                </c:pt>
                <c:pt idx="1">
                  <c:v>FINS </c:v>
                </c:pt>
                <c:pt idx="2">
                  <c:v>BacNet/IP</c:v>
                </c:pt>
                <c:pt idx="3">
                  <c:v>MQTT</c:v>
                </c:pt>
                <c:pt idx="4">
                  <c:v>OPC UA</c:v>
                </c:pt>
                <c:pt idx="5">
                  <c:v>Ethernet/IP</c:v>
                </c:pt>
                <c:pt idx="6">
                  <c:v>SNMP</c:v>
                </c:pt>
                <c:pt idx="7">
                  <c:v>S7comm</c:v>
                </c:pt>
                <c:pt idx="8">
                  <c:v>DPN3</c:v>
                </c:pt>
                <c:pt idx="9">
                  <c:v>Modbus</c:v>
                </c:pt>
                <c:pt idx="10">
                  <c:v>PCCC</c:v>
                </c:pt>
                <c:pt idx="11">
                  <c:v>CIP</c:v>
                </c:pt>
              </c:strCache>
            </c:strRef>
          </c:cat>
          <c:val>
            <c:numRef>
              <c:f>Resultados_Snort_ETopen!$J$68:$J$79</c:f>
              <c:numCache>
                <c:formatCode>General</c:formatCode>
                <c:ptCount val="12"/>
                <c:pt idx="0">
                  <c:v>4</c:v>
                </c:pt>
                <c:pt idx="1">
                  <c:v>0</c:v>
                </c:pt>
                <c:pt idx="2">
                  <c:v>0</c:v>
                </c:pt>
                <c:pt idx="3">
                  <c:v>0</c:v>
                </c:pt>
                <c:pt idx="4">
                  <c:v>0</c:v>
                </c:pt>
                <c:pt idx="5">
                  <c:v>0</c:v>
                </c:pt>
                <c:pt idx="6">
                  <c:v>2</c:v>
                </c:pt>
                <c:pt idx="7">
                  <c:v>0</c:v>
                </c:pt>
                <c:pt idx="8">
                  <c:v>0</c:v>
                </c:pt>
                <c:pt idx="9">
                  <c:v>0</c:v>
                </c:pt>
                <c:pt idx="10">
                  <c:v>1</c:v>
                </c:pt>
                <c:pt idx="11">
                  <c:v>0</c:v>
                </c:pt>
              </c:numCache>
            </c:numRef>
          </c:val>
          <c:extLst>
            <c:ext xmlns:c16="http://schemas.microsoft.com/office/drawing/2014/chart" uri="{C3380CC4-5D6E-409C-BE32-E72D297353CC}">
              <c16:uniqueId val="{00000000-7663-42E0-99B1-317C4BEC9BF7}"/>
            </c:ext>
          </c:extLst>
        </c:ser>
        <c:dLbls>
          <c:showLegendKey val="0"/>
          <c:showVal val="0"/>
          <c:showCatName val="0"/>
          <c:showSerName val="0"/>
          <c:showPercent val="0"/>
          <c:showBubbleSize val="0"/>
        </c:dLbls>
        <c:gapWidth val="219"/>
        <c:overlap val="-27"/>
        <c:axId val="1216429407"/>
        <c:axId val="1216423167"/>
      </c:barChart>
      <c:catAx>
        <c:axId val="121642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3167"/>
        <c:crosses val="autoZero"/>
        <c:auto val="1"/>
        <c:lblAlgn val="ctr"/>
        <c:lblOffset val="100"/>
        <c:noMultiLvlLbl val="0"/>
      </c:catAx>
      <c:valAx>
        <c:axId val="12164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1642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22-24</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B0C-8AEA-2D85E686C1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AA-4B0C-8AEA-2D85E686C1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AA-4B0C-8AEA-2D85E686C1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AA-4B0C-8AEA-2D85E686C1B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AA-4B0C-8AEA-2D85E686C1B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5AA-4B0C-8AEA-2D85E686C1B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AA-4B0C-8AEA-2D85E686C1B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5AA-4B0C-8AEA-2D85E686C1B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5AA-4B0C-8AEA-2D85E686C1B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5AA-4B0C-8AEA-2D85E686C1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Resultados_Snort_ETopen!$B$54:$B$63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Resultados_Snort_ETopen!$C$54:$C$63</c:f>
              <c:numCache>
                <c:formatCode>General</c:formatCode>
                <c:ptCount val="10"/>
                <c:pt idx="0">
                  <c:v>3</c:v>
                </c:pt>
                <c:pt idx="1">
                  <c:v>0</c:v>
                </c:pt>
                <c:pt idx="2">
                  <c:v>1</c:v>
                </c:pt>
                <c:pt idx="3">
                  <c:v>1</c:v>
                </c:pt>
                <c:pt idx="4">
                  <c:v>1</c:v>
                </c:pt>
                <c:pt idx="5">
                  <c:v>1</c:v>
                </c:pt>
                <c:pt idx="6">
                  <c:v>4</c:v>
                </c:pt>
                <c:pt idx="7">
                  <c:v>1</c:v>
                </c:pt>
                <c:pt idx="8">
                  <c:v>0</c:v>
                </c:pt>
                <c:pt idx="9">
                  <c:v>2</c:v>
                </c:pt>
              </c:numCache>
            </c:numRef>
          </c:val>
          <c:extLst>
            <c:ext xmlns:c16="http://schemas.microsoft.com/office/drawing/2014/chart" uri="{C3380CC4-5D6E-409C-BE32-E72D297353CC}">
              <c16:uniqueId val="{00000014-A5AA-4B0C-8AEA-2D85E686C1B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Ataques</a:t>
            </a:r>
            <a:r>
              <a:rPr lang="es-ES" baseline="0"/>
              <a:t> Detectados con ETopen Optimizada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E-48C0-9D1C-F42058C9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E-48C0-9D1C-F42058C9E9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BE-48C0-9D1C-F42058C9E9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BE-48C0-9D1C-F42058C9E9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BE-48C0-9D1C-F42058C9E9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BE-48C0-9D1C-F42058C9E93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BE-48C0-9D1C-F42058C9E93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BE-48C0-9D1C-F42058C9E93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BE-48C0-9D1C-F42058C9E93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BE-48C0-9D1C-F42058C9E93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E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Resultados_Snort_ETopen!$I$54:$I$63</c:f>
              <c:strCache>
                <c:ptCount val="10"/>
                <c:pt idx="0">
                  <c:v>Initial Access</c:v>
                </c:pt>
                <c:pt idx="1">
                  <c:v>Execution</c:v>
                </c:pt>
                <c:pt idx="2">
                  <c:v>Privilege Escalation</c:v>
                </c:pt>
                <c:pt idx="3">
                  <c:v>Discovery</c:v>
                </c:pt>
                <c:pt idx="4">
                  <c:v>Lateral Movement</c:v>
                </c:pt>
                <c:pt idx="5">
                  <c:v>Collection</c:v>
                </c:pt>
                <c:pt idx="6">
                  <c:v>Command and Control</c:v>
                </c:pt>
                <c:pt idx="7">
                  <c:v>Inhibit Response Function</c:v>
                </c:pt>
                <c:pt idx="8">
                  <c:v>Impair Process Control</c:v>
                </c:pt>
                <c:pt idx="9">
                  <c:v>Impact</c:v>
                </c:pt>
              </c:strCache>
            </c:strRef>
          </c:cat>
          <c:val>
            <c:numRef>
              <c:f>Resultados_Snort_ETopen!$J$54:$J$63</c:f>
              <c:numCache>
                <c:formatCode>General</c:formatCode>
                <c:ptCount val="10"/>
                <c:pt idx="0">
                  <c:v>3</c:v>
                </c:pt>
                <c:pt idx="1">
                  <c:v>0</c:v>
                </c:pt>
                <c:pt idx="2">
                  <c:v>1</c:v>
                </c:pt>
                <c:pt idx="3">
                  <c:v>2</c:v>
                </c:pt>
                <c:pt idx="4">
                  <c:v>1</c:v>
                </c:pt>
                <c:pt idx="5">
                  <c:v>1</c:v>
                </c:pt>
                <c:pt idx="6">
                  <c:v>4</c:v>
                </c:pt>
                <c:pt idx="7">
                  <c:v>2</c:v>
                </c:pt>
                <c:pt idx="8">
                  <c:v>0</c:v>
                </c:pt>
                <c:pt idx="9">
                  <c:v>2</c:v>
                </c:pt>
              </c:numCache>
            </c:numRef>
          </c:val>
          <c:extLst>
            <c:ext xmlns:c16="http://schemas.microsoft.com/office/drawing/2014/chart" uri="{C3380CC4-5D6E-409C-BE32-E72D297353CC}">
              <c16:uniqueId val="{00000014-D7BE-48C0-9D1C-F42058C9E93C}"/>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312963</xdr:colOff>
      <xdr:row>49</xdr:row>
      <xdr:rowOff>644071</xdr:rowOff>
    </xdr:from>
    <xdr:to>
      <xdr:col>11</xdr:col>
      <xdr:colOff>705303</xdr:colOff>
      <xdr:row>64</xdr:row>
      <xdr:rowOff>99786</xdr:rowOff>
    </xdr:to>
    <xdr:graphicFrame macro="">
      <xdr:nvGraphicFramePr>
        <xdr:cNvPr id="2" name="Gráfico 1">
          <a:extLst>
            <a:ext uri="{FF2B5EF4-FFF2-40B4-BE49-F238E27FC236}">
              <a16:creationId xmlns:a16="http://schemas.microsoft.com/office/drawing/2014/main" id="{6243A41B-4522-42AD-AC49-1E072A6A0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346982</xdr:colOff>
      <xdr:row>64</xdr:row>
      <xdr:rowOff>215899</xdr:rowOff>
    </xdr:from>
    <xdr:to>
      <xdr:col>11</xdr:col>
      <xdr:colOff>635000</xdr:colOff>
      <xdr:row>89</xdr:row>
      <xdr:rowOff>36285</xdr:rowOff>
    </xdr:to>
    <xdr:graphicFrame macro="">
      <xdr:nvGraphicFramePr>
        <xdr:cNvPr id="3" name="Gráfico 2">
          <a:extLst>
            <a:ext uri="{FF2B5EF4-FFF2-40B4-BE49-F238E27FC236}">
              <a16:creationId xmlns:a16="http://schemas.microsoft.com/office/drawing/2014/main" id="{785793AD-713B-413C-BDBB-F269D6437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1829024</xdr:colOff>
      <xdr:row>49</xdr:row>
      <xdr:rowOff>674688</xdr:rowOff>
    </xdr:from>
    <xdr:to>
      <xdr:col>18</xdr:col>
      <xdr:colOff>762000</xdr:colOff>
      <xdr:row>88</xdr:row>
      <xdr:rowOff>161018</xdr:rowOff>
    </xdr:to>
    <xdr:graphicFrame macro="">
      <xdr:nvGraphicFramePr>
        <xdr:cNvPr id="4" name="Gráfico 3">
          <a:extLst>
            <a:ext uri="{FF2B5EF4-FFF2-40B4-BE49-F238E27FC236}">
              <a16:creationId xmlns:a16="http://schemas.microsoft.com/office/drawing/2014/main" id="{F26C5502-9770-4CA8-9A84-D7E6B496F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1676399</xdr:colOff>
      <xdr:row>82</xdr:row>
      <xdr:rowOff>762000</xdr:rowOff>
    </xdr:from>
    <xdr:to>
      <xdr:col>4</xdr:col>
      <xdr:colOff>523875</xdr:colOff>
      <xdr:row>88</xdr:row>
      <xdr:rowOff>761999</xdr:rowOff>
    </xdr:to>
    <xdr:graphicFrame macro="">
      <xdr:nvGraphicFramePr>
        <xdr:cNvPr id="2" name="Gráfico 1">
          <a:extLst>
            <a:ext uri="{FF2B5EF4-FFF2-40B4-BE49-F238E27FC236}">
              <a16:creationId xmlns:a16="http://schemas.microsoft.com/office/drawing/2014/main" id="{5DA25560-38F3-4471-9D5F-425939EBE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1690688</xdr:colOff>
      <xdr:row>89</xdr:row>
      <xdr:rowOff>9523</xdr:rowOff>
    </xdr:from>
    <xdr:to>
      <xdr:col>4</xdr:col>
      <xdr:colOff>476250</xdr:colOff>
      <xdr:row>95</xdr:row>
      <xdr:rowOff>214311</xdr:rowOff>
    </xdr:to>
    <xdr:graphicFrame macro="">
      <xdr:nvGraphicFramePr>
        <xdr:cNvPr id="3" name="Gráfico 2">
          <a:extLst>
            <a:ext uri="{FF2B5EF4-FFF2-40B4-BE49-F238E27FC236}">
              <a16:creationId xmlns:a16="http://schemas.microsoft.com/office/drawing/2014/main" id="{98BA180B-1739-42C0-9BC2-A24038BE3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297654</xdr:colOff>
      <xdr:row>81</xdr:row>
      <xdr:rowOff>762000</xdr:rowOff>
    </xdr:from>
    <xdr:to>
      <xdr:col>10</xdr:col>
      <xdr:colOff>2166937</xdr:colOff>
      <xdr:row>87</xdr:row>
      <xdr:rowOff>785812</xdr:rowOff>
    </xdr:to>
    <xdr:graphicFrame macro="">
      <xdr:nvGraphicFramePr>
        <xdr:cNvPr id="4" name="Gráfico 3">
          <a:extLst>
            <a:ext uri="{FF2B5EF4-FFF2-40B4-BE49-F238E27FC236}">
              <a16:creationId xmlns:a16="http://schemas.microsoft.com/office/drawing/2014/main" id="{C156DA00-F623-494D-8157-35B0680DC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490538</xdr:colOff>
      <xdr:row>87</xdr:row>
      <xdr:rowOff>876299</xdr:rowOff>
    </xdr:from>
    <xdr:to>
      <xdr:col>11</xdr:col>
      <xdr:colOff>23812</xdr:colOff>
      <xdr:row>94</xdr:row>
      <xdr:rowOff>309561</xdr:rowOff>
    </xdr:to>
    <xdr:graphicFrame macro="">
      <xdr:nvGraphicFramePr>
        <xdr:cNvPr id="5" name="Gráfico 4">
          <a:extLst>
            <a:ext uri="{FF2B5EF4-FFF2-40B4-BE49-F238E27FC236}">
              <a16:creationId xmlns:a16="http://schemas.microsoft.com/office/drawing/2014/main" id="{60760153-1260-4175-AED0-87E3D32B4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706437</xdr:colOff>
      <xdr:row>48</xdr:row>
      <xdr:rowOff>936625</xdr:rowOff>
    </xdr:from>
    <xdr:to>
      <xdr:col>22</xdr:col>
      <xdr:colOff>1714501</xdr:colOff>
      <xdr:row>76</xdr:row>
      <xdr:rowOff>30162</xdr:rowOff>
    </xdr:to>
    <xdr:graphicFrame macro="">
      <xdr:nvGraphicFramePr>
        <xdr:cNvPr id="6" name="Gráfico 5">
          <a:extLst>
            <a:ext uri="{FF2B5EF4-FFF2-40B4-BE49-F238E27FC236}">
              <a16:creationId xmlns:a16="http://schemas.microsoft.com/office/drawing/2014/main" id="{F0C1D593-4BF3-4A91-BD3F-9DA8BB7C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730246</xdr:colOff>
      <xdr:row>78</xdr:row>
      <xdr:rowOff>95250</xdr:rowOff>
    </xdr:from>
    <xdr:to>
      <xdr:col>22</xdr:col>
      <xdr:colOff>1904999</xdr:colOff>
      <xdr:row>88</xdr:row>
      <xdr:rowOff>666750</xdr:rowOff>
    </xdr:to>
    <xdr:graphicFrame macro="">
      <xdr:nvGraphicFramePr>
        <xdr:cNvPr id="7" name="Gráfico 6">
          <a:extLst>
            <a:ext uri="{FF2B5EF4-FFF2-40B4-BE49-F238E27FC236}">
              <a16:creationId xmlns:a16="http://schemas.microsoft.com/office/drawing/2014/main" id="{8F6B4CE0-CCF4-437A-82C7-A4786AA99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460375</xdr:colOff>
      <xdr:row>50</xdr:row>
      <xdr:rowOff>1349375</xdr:rowOff>
    </xdr:from>
    <xdr:to>
      <xdr:col>10</xdr:col>
      <xdr:colOff>492125</xdr:colOff>
      <xdr:row>69</xdr:row>
      <xdr:rowOff>77787</xdr:rowOff>
    </xdr:to>
    <xdr:graphicFrame macro="">
      <xdr:nvGraphicFramePr>
        <xdr:cNvPr id="2" name="Gráfico 1">
          <a:extLst>
            <a:ext uri="{FF2B5EF4-FFF2-40B4-BE49-F238E27FC236}">
              <a16:creationId xmlns:a16="http://schemas.microsoft.com/office/drawing/2014/main" id="{FDA85ED1-C1F8-4093-B922-7017C7370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484187</xdr:colOff>
      <xdr:row>69</xdr:row>
      <xdr:rowOff>176212</xdr:rowOff>
    </xdr:from>
    <xdr:to>
      <xdr:col>10</xdr:col>
      <xdr:colOff>682625</xdr:colOff>
      <xdr:row>85</xdr:row>
      <xdr:rowOff>0</xdr:rowOff>
    </xdr:to>
    <xdr:graphicFrame macro="">
      <xdr:nvGraphicFramePr>
        <xdr:cNvPr id="3" name="Gráfico 2">
          <a:extLst>
            <a:ext uri="{FF2B5EF4-FFF2-40B4-BE49-F238E27FC236}">
              <a16:creationId xmlns:a16="http://schemas.microsoft.com/office/drawing/2014/main" id="{263C1A81-0075-4ADB-9E96-212043BB4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960436</xdr:colOff>
      <xdr:row>50</xdr:row>
      <xdr:rowOff>1206499</xdr:rowOff>
    </xdr:from>
    <xdr:to>
      <xdr:col>17</xdr:col>
      <xdr:colOff>15875</xdr:colOff>
      <xdr:row>88</xdr:row>
      <xdr:rowOff>111125</xdr:rowOff>
    </xdr:to>
    <xdr:graphicFrame macro="">
      <xdr:nvGraphicFramePr>
        <xdr:cNvPr id="4" name="Gráfico 3">
          <a:extLst>
            <a:ext uri="{FF2B5EF4-FFF2-40B4-BE49-F238E27FC236}">
              <a16:creationId xmlns:a16="http://schemas.microsoft.com/office/drawing/2014/main" id="{1A2838D0-E34D-4CEF-8CC9-35B2F19E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517071</xdr:colOff>
      <xdr:row>47</xdr:row>
      <xdr:rowOff>340178</xdr:rowOff>
    </xdr:from>
    <xdr:to>
      <xdr:col>12</xdr:col>
      <xdr:colOff>762000</xdr:colOff>
      <xdr:row>61</xdr:row>
      <xdr:rowOff>408214</xdr:rowOff>
    </xdr:to>
    <xdr:graphicFrame macro="">
      <xdr:nvGraphicFramePr>
        <xdr:cNvPr id="5" name="Gráfico 4">
          <a:extLst>
            <a:ext uri="{FF2B5EF4-FFF2-40B4-BE49-F238E27FC236}">
              <a16:creationId xmlns:a16="http://schemas.microsoft.com/office/drawing/2014/main" id="{28932299-7753-FDE9-523B-FF1AE5E72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1204231</xdr:colOff>
      <xdr:row>47</xdr:row>
      <xdr:rowOff>68035</xdr:rowOff>
    </xdr:from>
    <xdr:to>
      <xdr:col>18</xdr:col>
      <xdr:colOff>2000250</xdr:colOff>
      <xdr:row>61</xdr:row>
      <xdr:rowOff>408215</xdr:rowOff>
    </xdr:to>
    <xdr:graphicFrame macro="">
      <xdr:nvGraphicFramePr>
        <xdr:cNvPr id="7" name="Gráfico 6">
          <a:extLst>
            <a:ext uri="{FF2B5EF4-FFF2-40B4-BE49-F238E27FC236}">
              <a16:creationId xmlns:a16="http://schemas.microsoft.com/office/drawing/2014/main" id="{86126EB6-8748-EF69-3099-09E268069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485774</xdr:colOff>
      <xdr:row>48</xdr:row>
      <xdr:rowOff>38100</xdr:rowOff>
    </xdr:from>
    <xdr:to>
      <xdr:col>17</xdr:col>
      <xdr:colOff>19050</xdr:colOff>
      <xdr:row>61</xdr:row>
      <xdr:rowOff>419100</xdr:rowOff>
    </xdr:to>
    <xdr:graphicFrame macro="">
      <xdr:nvGraphicFramePr>
        <xdr:cNvPr id="3" name="Gráfico 2">
          <a:extLst>
            <a:ext uri="{FF2B5EF4-FFF2-40B4-BE49-F238E27FC236}">
              <a16:creationId xmlns:a16="http://schemas.microsoft.com/office/drawing/2014/main" id="{5919A223-7BE7-8447-B8F6-D465D37C7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385763</xdr:colOff>
      <xdr:row>61</xdr:row>
      <xdr:rowOff>78581</xdr:rowOff>
    </xdr:from>
    <xdr:to>
      <xdr:col>11</xdr:col>
      <xdr:colOff>850901</xdr:colOff>
      <xdr:row>72</xdr:row>
      <xdr:rowOff>407193</xdr:rowOff>
    </xdr:to>
    <xdr:graphicFrame macro="">
      <xdr:nvGraphicFramePr>
        <xdr:cNvPr id="2" name="Gráfico 1">
          <a:extLst>
            <a:ext uri="{FF2B5EF4-FFF2-40B4-BE49-F238E27FC236}">
              <a16:creationId xmlns:a16="http://schemas.microsoft.com/office/drawing/2014/main" id="{6D573495-99E7-4577-9D74-DF315588F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73</xdr:row>
      <xdr:rowOff>190500</xdr:rowOff>
    </xdr:from>
    <xdr:to>
      <xdr:col>11</xdr:col>
      <xdr:colOff>830035</xdr:colOff>
      <xdr:row>84</xdr:row>
      <xdr:rowOff>19050</xdr:rowOff>
    </xdr:to>
    <xdr:graphicFrame macro="">
      <xdr:nvGraphicFramePr>
        <xdr:cNvPr id="3" name="Gráfico 2">
          <a:extLst>
            <a:ext uri="{FF2B5EF4-FFF2-40B4-BE49-F238E27FC236}">
              <a16:creationId xmlns:a16="http://schemas.microsoft.com/office/drawing/2014/main" id="{41FC68E2-37D8-4720-90F7-22B8F6E87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1071562</xdr:colOff>
      <xdr:row>50</xdr:row>
      <xdr:rowOff>233363</xdr:rowOff>
    </xdr:from>
    <xdr:to>
      <xdr:col>21</xdr:col>
      <xdr:colOff>333375</xdr:colOff>
      <xdr:row>73</xdr:row>
      <xdr:rowOff>285749</xdr:rowOff>
    </xdr:to>
    <xdr:graphicFrame macro="">
      <xdr:nvGraphicFramePr>
        <xdr:cNvPr id="4" name="Gráfico 3">
          <a:extLst>
            <a:ext uri="{FF2B5EF4-FFF2-40B4-BE49-F238E27FC236}">
              <a16:creationId xmlns:a16="http://schemas.microsoft.com/office/drawing/2014/main" id="{5F250F6E-8BF0-49C6-8238-218CEB395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dus.us.es/handle/11441/143565"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10.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5.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prosysopc.com/products/opc-ua-simulation-server/"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nmap.org/nsedoc/scripts/mqtt-subscribe.html" TargetMode="External"/><Relationship Id="rId42" Type="http://schemas.openxmlformats.org/officeDocument/2006/relationships/hyperlink" Target="https://www.youtube.com/watch?v=_3qtlt0VR64" TargetMode="External"/><Relationship Id="rId47" Type="http://schemas.openxmlformats.org/officeDocument/2006/relationships/hyperlink" Target="https://github.com/thiagoralves/EtherSploit-IP" TargetMode="External"/><Relationship Id="rId63" Type="http://schemas.openxmlformats.org/officeDocument/2006/relationships/hyperlink" Target="https://github.com/FreyrSCADA/IEC-60870-5-104" TargetMode="External"/><Relationship Id="rId68" Type="http://schemas.openxmlformats.org/officeDocument/2006/relationships/hyperlink" Target="https://www.hackers-arise.com/post/scada-hacking-attacking-scada-ics-systems-through-the-human-machine-interface-hmi"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support.industry.siemens.com/cs/document/109758848/descarga-del-simatic-s7-plcsim-advanced-v2-0-sp1-de-prueba-(trial)?dti=0&amp;lc=es-WW" TargetMode="External"/><Relationship Id="rId112" Type="http://schemas.openxmlformats.org/officeDocument/2006/relationships/hyperlink" Target="https://github.com/Hilscher/node-red-contrib-s7comm/blob/master/USAGE.md"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sourceforge.net/projects/modbuspal/" TargetMode="External"/><Relationship Id="rId11" Type="http://schemas.openxmlformats.org/officeDocument/2006/relationships/hyperlink" Target="youtube.com/watch%3fv=xTPNtadF-xU" TargetMode="External"/><Relationship Id="rId32" Type="http://schemas.openxmlformats.org/officeDocument/2006/relationships/hyperlink" Target="https://vulners.com/nmap/NMAP:OMRON-INFO.NSE" TargetMode="External"/><Relationship Id="rId37" Type="http://schemas.openxmlformats.org/officeDocument/2006/relationships/hyperlink" Target="https://mosquitto.org/download/" TargetMode="External"/><Relationship Id="rId53" Type="http://schemas.openxmlformats.org/officeDocument/2006/relationships/hyperlink" Target="https://github.com/thiagoralves/EtherSploit-IP" TargetMode="External"/><Relationship Id="rId58" Type="http://schemas.openxmlformats.org/officeDocument/2006/relationships/hyperlink" Target="github.com/hiroeorz/omron-fins-simulator/blob/master/omron_plc.rb" TargetMode="External"/><Relationship Id="rId74" Type="http://schemas.openxmlformats.org/officeDocument/2006/relationships/hyperlink" Target="https://sourceforge.net/projects/modbuspal/" TargetMode="External"/><Relationship Id="rId79" Type="http://schemas.openxmlformats.org/officeDocument/2006/relationships/hyperlink" Target="https://www.hackers-arise.com/post/2018/10/22/metasploit-basics-part-16-metasploit-scada-hacking" TargetMode="External"/><Relationship Id="rId102" Type="http://schemas.openxmlformats.org/officeDocument/2006/relationships/hyperlink" Target="https://www.infosecmatter.com/metasploit-module-library/?mm=auxiliary/dos/scada/allen_bradley_pccc" TargetMode="External"/><Relationship Id="rId5" Type="http://schemas.openxmlformats.org/officeDocument/2006/relationships/hyperlink" Target="https://github.com/rapid7/metasploit-framework/blob/master/modules/exploits/multi/vnc/vnc_keyboard_exec.rb"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nmap.org/nsedoc/scripts/mqtt-subscribe.html" TargetMode="External"/><Relationship Id="rId27" Type="http://schemas.openxmlformats.org/officeDocument/2006/relationships/hyperlink" Target="https://github.com/wavestone-cdt/opcua-scan" TargetMode="External"/><Relationship Id="rId43" Type="http://schemas.openxmlformats.org/officeDocument/2006/relationships/hyperlink" Target="https://www.scadaengine.com/downloads.php?product=bacnet_simulator" TargetMode="External"/><Relationship Id="rId48" Type="http://schemas.openxmlformats.org/officeDocument/2006/relationships/hyperlink" Target="https://github.com/EmreEkin/ICS-Pcaps" TargetMode="External"/><Relationship Id="rId64" Type="http://schemas.openxmlformats.org/officeDocument/2006/relationships/hyperlink" Target="https://github.com/FreyrSCADA/IEC-60870-5-104" TargetMode="External"/><Relationship Id="rId69" Type="http://schemas.openxmlformats.org/officeDocument/2006/relationships/hyperlink" Target="https://support.industry.siemens.com/cs/document/109758848/descarga-del-simatic-s7-plcsim-advanced-v2-0-sp1-de-prueba-(trial)?dti=0&amp;lc=es-WW" TargetMode="External"/><Relationship Id="rId113" Type="http://schemas.openxmlformats.org/officeDocument/2006/relationships/hyperlink" Target="https://www.freyrscada.com/dnp3-ieee-1815-Client-Simulator.ph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freyrscada.com/dnp3-ieee-1815-Client-Simulator.php"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https://nmap.org/nsedoc/scripts/omron-info.html" TargetMode="External"/><Relationship Id="rId38" Type="http://schemas.openxmlformats.org/officeDocument/2006/relationships/hyperlink" Target="nmap.org/ncrack/" TargetMode="External"/><Relationship Id="rId59" Type="http://schemas.openxmlformats.org/officeDocument/2006/relationships/hyperlink" Target="https://flows.nodered.org/node/node-red-contrib-omron-fins" TargetMode="External"/><Relationship Id="rId103" Type="http://schemas.openxmlformats.org/officeDocument/2006/relationships/hyperlink" Target="https://www.infosecmatter.com/metasploit-module-library/?mm=auxiliary/admin/scada/multi_cip_command" TargetMode="External"/><Relationship Id="rId108" Type="http://schemas.openxmlformats.org/officeDocument/2006/relationships/hyperlink" Target="https://www.metasploit.com/download" TargetMode="External"/><Relationship Id="rId54" Type="http://schemas.openxmlformats.org/officeDocument/2006/relationships/hyperlink" Target="https://github.com/thiagoralves/EtherSploit-IP?tab=readme-ov-file" TargetMode="External"/><Relationship Id="rId70" Type="http://schemas.openxmlformats.org/officeDocument/2006/relationships/hyperlink" Target="https://nmap.org/nsedoc/scripts/s7-info.html" TargetMode="External"/><Relationship Id="rId75" Type="http://schemas.openxmlformats.org/officeDocument/2006/relationships/hyperlink" Target="https://www.metasploit.com/download" TargetMode="External"/><Relationship Id="rId91" Type="http://schemas.openxmlformats.org/officeDocument/2006/relationships/hyperlink" Target="https://www.offensive-security.com/metasploit-unleashed/scanner-snmp-auxiliary-modules/" TargetMode="External"/><Relationship Id="rId96" Type="http://schemas.openxmlformats.org/officeDocument/2006/relationships/hyperlink" Target="https://www.infosecmatter.com/metasploit-module-library/?mm=exploit/multi/scada/inductive_ignition_rce" TargetMode="External"/><Relationship Id="rId1" Type="http://schemas.openxmlformats.org/officeDocument/2006/relationships/hyperlink" Target="https://github.com/Telefonica/Eternalblue-Doublepulsar-Metasploit" TargetMode="External"/><Relationship Id="rId6" Type="http://schemas.openxmlformats.org/officeDocument/2006/relationships/hyperlink" Target="https://github.com/FreyrSCADA/IEC-60870-5-104" TargetMode="External"/><Relationship Id="rId23" Type="http://schemas.openxmlformats.org/officeDocument/2006/relationships/hyperlink" Target="https://prosysopc.com/products/opc-ua-simulation-server/" TargetMode="External"/><Relationship Id="rId28" Type="http://schemas.openxmlformats.org/officeDocument/2006/relationships/hyperlink" Target="https://github.com/wavestone-cdt/opcua-scan" TargetMode="External"/><Relationship Id="rId49" Type="http://schemas.openxmlformats.org/officeDocument/2006/relationships/hyperlink" Target="https://github.com/FreeOpcUa/opcua-asyncio"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11.bin"/><Relationship Id="rId10" Type="http://schemas.openxmlformats.org/officeDocument/2006/relationships/hyperlink" Target="flows.nodered.org/node/node-red-contrib-omron-fins" TargetMode="External"/><Relationship Id="rId31" Type="http://schemas.openxmlformats.org/officeDocument/2006/relationships/hyperlink" Target="https://nmap.org/nsedoc/scripts/enip-info.html" TargetMode="External"/><Relationship Id="rId44" Type="http://schemas.openxmlformats.org/officeDocument/2006/relationships/hyperlink" Target="sourceforge.net/projects/yetanotherbacnetexplorer/" TargetMode="External"/><Relationship Id="rId52" Type="http://schemas.openxmlformats.org/officeDocument/2006/relationships/hyperlink" Target="https://rockwellautomation.custhelp.com/app/products/detail/categoryRecordID/RN_PRODUCT_331/p/331/~/rslogix-5000" TargetMode="External"/><Relationship Id="rId60" Type="http://schemas.openxmlformats.org/officeDocument/2006/relationships/hyperlink" Target="https://github.com/FreyrSCADA/IEC-60870-5-104" TargetMode="External"/><Relationship Id="rId65" Type="http://schemas.openxmlformats.org/officeDocument/2006/relationships/hyperlink" Target="freyrscada.com/IEC-60870-5-104-Server-Client-File-Transfer-video.html" TargetMode="External"/><Relationship Id="rId73" Type="http://schemas.openxmlformats.org/officeDocument/2006/relationships/hyperlink" Target="https://nmap.org/nsedoc/scripts/modbus-discover.html" TargetMode="External"/><Relationship Id="rId78" Type="http://schemas.openxmlformats.org/officeDocument/2006/relationships/hyperlink" Target="https://www.metasploit.com/download"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sourceforge.net/projects/modbuspal/" TargetMode="External"/><Relationship Id="rId94" Type="http://schemas.openxmlformats.org/officeDocument/2006/relationships/hyperlink" Target="https://inductiveautomation.com/downloads/archive/8.0.0" TargetMode="External"/><Relationship Id="rId99" Type="http://schemas.openxmlformats.org/officeDocument/2006/relationships/hyperlink" Target="https://inductiveautomation.com/downloads/archive/8.0.0" TargetMode="External"/><Relationship Id="rId101" Type="http://schemas.openxmlformats.org/officeDocument/2006/relationships/hyperlink" Target="https://www.infosecmatter.com/metasploit-module-library/?mm=exploit/multi/scada/inductive_ignition_rce"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https://github.com/hiroeorz/omron-fins-simulator/tree/master"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www.securityartwork.es/2022/02/24/atacando-el-protocolo-mqtt/" TargetMode="External"/><Relationship Id="rId109" Type="http://schemas.openxmlformats.org/officeDocument/2006/relationships/hyperlink" Target="https://www.hackers-arise.com/post/2018/10/22/metasploit-basics-part-16-metasploit-scada-hacking" TargetMode="External"/><Relationship Id="rId34" Type="http://schemas.openxmlformats.org/officeDocument/2006/relationships/hyperlink" Target="https://github.com/FreyrSCADA/IEC-60870-5-104" TargetMode="External"/><Relationship Id="rId50" Type="http://schemas.openxmlformats.org/officeDocument/2006/relationships/hyperlink" Target="https://github.com/claroty/opcua-exploit-framework" TargetMode="External"/><Relationship Id="rId55" Type="http://schemas.openxmlformats.org/officeDocument/2006/relationships/hyperlink" Target="https://support.industry.siemens.com/cs/document/109758848/descarga-del-simatic-s7-plcsim-advanced-v2-0-sp1-de-prueba-(trial)?dti=0&amp;lc=es-WW" TargetMode="External"/><Relationship Id="rId76" Type="http://schemas.openxmlformats.org/officeDocument/2006/relationships/hyperlink" Target="https://www.hackers-arise.com/post/2018/10/22/metasploit-basics-part-16-metasploit-scada-hacking" TargetMode="External"/><Relationship Id="rId97" Type="http://schemas.openxmlformats.org/officeDocument/2006/relationships/hyperlink" Target="https://www.metasploit.com/download" TargetMode="External"/><Relationship Id="rId104" Type="http://schemas.openxmlformats.org/officeDocument/2006/relationships/hyperlink" Target="https://sourceforge.net/projects/modbuspal/" TargetMode="External"/><Relationship Id="rId120" Type="http://schemas.openxmlformats.org/officeDocument/2006/relationships/drawing" Target="../drawings/drawing6.xml"/><Relationship Id="rId7" Type="http://schemas.openxmlformats.org/officeDocument/2006/relationships/hyperlink" Target="https://github.com/FreyrSCADA/IEC-60870-5-104" TargetMode="External"/><Relationship Id="rId71" Type="http://schemas.openxmlformats.org/officeDocument/2006/relationships/hyperlink" Target="https://nmap.org/nsedoc/scripts/s7-info.html" TargetMode="External"/><Relationship Id="rId92" Type="http://schemas.openxmlformats.org/officeDocument/2006/relationships/hyperlink" Target="https://www.metasploit.com/download" TargetMode="External"/><Relationship Id="rId2" Type="http://schemas.openxmlformats.org/officeDocument/2006/relationships/hyperlink" Target="https://medium.com/dark-roast-security/eternal-blue-doublepulsar-exploit-36b66f3edb44" TargetMode="External"/><Relationship Id="rId29" Type="http://schemas.openxmlformats.org/officeDocument/2006/relationships/hyperlink" Target="https://www.freyrscada.com/dnp3-ieee-1815-Client-Simulator.php" TargetMode="External"/><Relationship Id="rId24" Type="http://schemas.openxmlformats.org/officeDocument/2006/relationships/hyperlink" Target="nmap.org" TargetMode="External"/><Relationship Id="rId40" Type="http://schemas.openxmlformats.org/officeDocument/2006/relationships/hyperlink" Target="https://support.industry.siemens.com/cs/document/109772889/descarga-del-simatic-s7-plcsim-advanced-v3-0-de-prueba-(trial)?dti=0&amp;lc=es-DO" TargetMode="External"/><Relationship Id="rId45" Type="http://schemas.openxmlformats.org/officeDocument/2006/relationships/hyperlink" Target="https://www.youtube.com/watch?v=cmvRHYHwNDI" TargetMode="External"/><Relationship Id="rId66" Type="http://schemas.openxmlformats.org/officeDocument/2006/relationships/hyperlink" Target="https://www.freyrscada.com/dnp3-ieee-1815-Client-Simulator.php" TargetMode="External"/><Relationship Id="rId87" Type="http://schemas.openxmlformats.org/officeDocument/2006/relationships/hyperlink" Target="https://github.com/BorjaMerino/PlcInjector" TargetMode="External"/><Relationship Id="rId110" Type="http://schemas.openxmlformats.org/officeDocument/2006/relationships/hyperlink" Target="https://support.industry.siemens.com/cs/document/109758848/descarga-del-simatic-s7-plcsim-advanced-v2-0-sp1-de-prueba-(trial)?dti=0&amp;lc=es-WW"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github.com/FreyrSCADA/IEC-60870-5-104"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freyrscada.com/dnp3-ieee-1815-Client-Simulator.php" TargetMode="External"/><Relationship Id="rId35" Type="http://schemas.openxmlformats.org/officeDocument/2006/relationships/hyperlink" Target="https://github.com/FreyrSCADA/IEC-60870-5-104" TargetMode="External"/><Relationship Id="rId56" Type="http://schemas.openxmlformats.org/officeDocument/2006/relationships/hyperlink" Target="https://www.metasploit.com/download" TargetMode="External"/><Relationship Id="rId77" Type="http://schemas.openxmlformats.org/officeDocument/2006/relationships/hyperlink" Target="https://sourceforge.net/projects/modbuspal/" TargetMode="External"/><Relationship Id="rId100" Type="http://schemas.openxmlformats.org/officeDocument/2006/relationships/hyperlink" Target="https://www.metasploit.com/download" TargetMode="External"/><Relationship Id="rId105" Type="http://schemas.openxmlformats.org/officeDocument/2006/relationships/hyperlink" Target="https://www.metasploit.com/download"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https://claroty.com/team82/research/opc-ua-deep-dive-series-part-7-practical-denial-of-service-attacks"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hackers-arise.com/post/scada-hacking-attacking-scada-ics-systems-through-the-human-machine-interface-hmi" TargetMode="External"/><Relationship Id="rId98" Type="http://schemas.openxmlformats.org/officeDocument/2006/relationships/hyperlink" Target="https://www.hackers-arise.com/post/scada-hacking-attacking-scada-ics-systems-through-the-human-machine-interface-hmi" TargetMode="External"/><Relationship Id="rId3" Type="http://schemas.openxmlformats.org/officeDocument/2006/relationships/hyperlink" Target="https://www.tightvnc.com/download-old.php" TargetMode="External"/><Relationship Id="rId25" Type="http://schemas.openxmlformats.org/officeDocument/2006/relationships/hyperlink" Target="https://github.com/gnebbia/nmap_tutorial/blob/master/sections/ics_scada.md" TargetMode="External"/><Relationship Id="rId46" Type="http://schemas.openxmlformats.org/officeDocument/2006/relationships/hyperlink" Target="industrial.omron.es/es/products/cx-one" TargetMode="External"/><Relationship Id="rId67" Type="http://schemas.openxmlformats.org/officeDocument/2006/relationships/hyperlink" Target="https://www.freyrscada.com/dnp3-ieee-1815-Client-Simulator.php" TargetMode="External"/><Relationship Id="rId116" Type="http://schemas.openxmlformats.org/officeDocument/2006/relationships/hyperlink" Target="https://www.freyrscada.com/dnp3-ieee-1815-Client-Simulator.php" TargetMode="External"/><Relationship Id="rId20" Type="http://schemas.openxmlformats.org/officeDocument/2006/relationships/hyperlink" Target="https://mosquitto.org/download/" TargetMode="External"/><Relationship Id="rId41" Type="http://schemas.openxmlformats.org/officeDocument/2006/relationships/hyperlink" Target="https://www.unified-automation.com/products/development-tools/uaexpert.html" TargetMode="External"/><Relationship Id="rId62" Type="http://schemas.openxmlformats.org/officeDocument/2006/relationships/hyperlink" Target="https://www.freyrscada.com/iec-60870-5-104-video.html"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shelliscoming.com/2016/12/modbus-stager-using-plcs-as.html" TargetMode="External"/><Relationship Id="rId111" Type="http://schemas.openxmlformats.org/officeDocument/2006/relationships/hyperlink" Target="https://github.com/Hilscher/node-red-contrib-s7comm" TargetMode="External"/><Relationship Id="rId15" Type="http://schemas.openxmlformats.org/officeDocument/2006/relationships/hyperlink" Target="nmap.org/nsedoc/scripts/bacnet-info.html" TargetMode="External"/><Relationship Id="rId36" Type="http://schemas.openxmlformats.org/officeDocument/2006/relationships/hyperlink" Target="https://www.freyrscada.com/IEC104-Filetransfer-controldirection.html" TargetMode="External"/><Relationship Id="rId57" Type="http://schemas.openxmlformats.org/officeDocument/2006/relationships/hyperlink" Target="https://github.com/RoseSecurity/SIMATIC-SMACKDOWN" TargetMode="External"/><Relationship Id="rId106" Type="http://schemas.openxmlformats.org/officeDocument/2006/relationships/hyperlink" Target="https://www.hackers-arise.com/post/2018/10/22/metasploit-basics-part-16-metasploit-scada-hack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ules.emergingthreats.net/" TargetMode="External"/><Relationship Id="rId7" Type="http://schemas.openxmlformats.org/officeDocument/2006/relationships/hyperlink" Target="https://github.com/digitalbond/Quickdraw-Snort" TargetMode="External"/><Relationship Id="rId2" Type="http://schemas.openxmlformats.org/officeDocument/2006/relationships/hyperlink" Target="https://www.snort.org/downloads/registered/snortrules-snapshot-3200.tar.gz" TargetMode="External"/><Relationship Id="rId1" Type="http://schemas.openxmlformats.org/officeDocument/2006/relationships/hyperlink" Target="https://www.snort.org/downloads/community/snort3-community-rules.tar.gz" TargetMode="External"/><Relationship Id="rId6" Type="http://schemas.openxmlformats.org/officeDocument/2006/relationships/hyperlink" Target="https://rules.emergingthreats.net/" TargetMode="External"/><Relationship Id="rId5" Type="http://schemas.openxmlformats.org/officeDocument/2006/relationships/hyperlink" Target="https://www.snort.org/downloads/registered/snortrules-snapshot-3200.tar.gz" TargetMode="External"/><Relationship Id="rId4" Type="http://schemas.openxmlformats.org/officeDocument/2006/relationships/hyperlink" Target="https://rules.emergingthreats.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4.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6.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1.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industrial.omron.es/es/products/cx-one"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nmap.org/nsedoc/scripts/enip-info.html" TargetMode="External"/><Relationship Id="rId118" Type="http://schemas.openxmlformats.org/officeDocument/2006/relationships/hyperlink" Target="https://github.com/EmreEkin/ICS-Pcaps"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https://www.freyrscada.com/dnp3-ieee-1815-Client-Simulator.php" TargetMode="External"/><Relationship Id="rId119" Type="http://schemas.openxmlformats.org/officeDocument/2006/relationships/printerSettings" Target="../printerSettings/printerSettings7.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2.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www.freyrscada.com/dnp3-ieee-1815-Client-Simulator.php"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github.com/thiagoralves/EtherSploit-IP"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8.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3.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nmap.org/ncrack/" TargetMode="External"/><Relationship Id="rId117" Type="http://schemas.openxmlformats.org/officeDocument/2006/relationships/hyperlink" Target="https://www.freyrscada.com/dnp3-ieee-1815-Client-Simulator.php" TargetMode="External"/><Relationship Id="rId21" Type="http://schemas.openxmlformats.org/officeDocument/2006/relationships/hyperlink" Target="https://github.com/wavestone-cdt/opcua-scan" TargetMode="External"/><Relationship Id="rId42" Type="http://schemas.openxmlformats.org/officeDocument/2006/relationships/hyperlink" Target="https://support.industry.siemens.com/cs/document/109758848/descarga-del-simatic-s7-plcsim-advanced-v2-0-sp1-de-prueba-(trial)?dti=0&amp;lc=es-WW" TargetMode="External"/><Relationship Id="rId47" Type="http://schemas.openxmlformats.org/officeDocument/2006/relationships/hyperlink" Target="https://github.com/FreyrSCADA/IEC-60870-5-104" TargetMode="External"/><Relationship Id="rId63" Type="http://schemas.openxmlformats.org/officeDocument/2006/relationships/hyperlink" Target="https://nmap.org/nsedoc/scripts/s7-info.html" TargetMode="External"/><Relationship Id="rId68" Type="http://schemas.openxmlformats.org/officeDocument/2006/relationships/hyperlink" Target="https://sourceforge.net/projects/modbuspal/" TargetMode="External"/><Relationship Id="rId84" Type="http://schemas.openxmlformats.org/officeDocument/2006/relationships/hyperlink" Target="https://www.freyrscada.com/dnp3-ieee-1815-Client-Simulator.php" TargetMode="External"/><Relationship Id="rId89" Type="http://schemas.openxmlformats.org/officeDocument/2006/relationships/hyperlink" Target="https://www.freyrscada.com/dnp3-ieee-1815-Client-Simulator.php" TargetMode="External"/><Relationship Id="rId112" Type="http://schemas.openxmlformats.org/officeDocument/2006/relationships/hyperlink" Target="https://www.infosecmatter.com/metasploit-module-library/?mm=exploit/multi/scada/inductive_ignition_rce" TargetMode="External"/><Relationship Id="rId16" Type="http://schemas.openxmlformats.org/officeDocument/2006/relationships/hyperlink" Target="https://nmap.org/nsedoc/scripts/bacnet-info.html" TargetMode="External"/><Relationship Id="rId107" Type="http://schemas.openxmlformats.org/officeDocument/2006/relationships/hyperlink" Target="https://inductiveautomation.com/downloads/archive/8.0.0" TargetMode="External"/><Relationship Id="rId11" Type="http://schemas.openxmlformats.org/officeDocument/2006/relationships/hyperlink" Target="youtube.com\watch?v=xTPNtadF-xU" TargetMode="External"/><Relationship Id="rId32" Type="http://schemas.openxmlformats.org/officeDocument/2006/relationships/hyperlink" Target="https://www.scadaengine.com/downloads.php?product=bacnet_simulator" TargetMode="External"/><Relationship Id="rId37" Type="http://schemas.openxmlformats.org/officeDocument/2006/relationships/hyperlink" Target="https://claroty.com/team82/research/opc-ua-deep-dive-series-part-7-practical-denial-of-service-attacks" TargetMode="External"/><Relationship Id="rId53" Type="http://schemas.openxmlformats.org/officeDocument/2006/relationships/hyperlink" Target="https://nmap.org/nsedoc/scripts/mqtt-subscribe.html" TargetMode="External"/><Relationship Id="rId58" Type="http://schemas.openxmlformats.org/officeDocument/2006/relationships/hyperlink" Target="https://vulners.com/nmap/NMAP:OMRON-INFO.NSE" TargetMode="External"/><Relationship Id="rId74" Type="http://schemas.openxmlformats.org/officeDocument/2006/relationships/hyperlink" Target="https://www.shelliscoming.com/2016/12/modbus-stager-using-plcs-as.html" TargetMode="External"/><Relationship Id="rId79" Type="http://schemas.openxmlformats.org/officeDocument/2006/relationships/hyperlink" Target="https://www.infosecmatter.com/metasploit-module-library/?mm=auxiliary/admin/scada/multi_cip_command" TargetMode="External"/><Relationship Id="rId102" Type="http://schemas.openxmlformats.org/officeDocument/2006/relationships/hyperlink" Target="https://www.hackers-arise.com/post/2018/10/22/metasploit-basics-part-16-metasploit-scada-hacking" TargetMode="External"/><Relationship Id="rId5" Type="http://schemas.openxmlformats.org/officeDocument/2006/relationships/hyperlink" Target="https://www.tightvnc.com/download-old.php" TargetMode="External"/><Relationship Id="rId90" Type="http://schemas.openxmlformats.org/officeDocument/2006/relationships/hyperlink" Target="https://www.metasploit.com/download" TargetMode="External"/><Relationship Id="rId95" Type="http://schemas.openxmlformats.org/officeDocument/2006/relationships/hyperlink" Target="https://www.metasploit.com/download" TargetMode="External"/><Relationship Id="rId22" Type="http://schemas.openxmlformats.org/officeDocument/2006/relationships/hyperlink" Target="https://github.com/wavestone-cdt/opcua-scan" TargetMode="External"/><Relationship Id="rId27" Type="http://schemas.openxmlformats.org/officeDocument/2006/relationships/hyperlink" Target="https://www.securityartwork.es/2022/02/24/atacando-el-protocolo-mqtt/" TargetMode="External"/><Relationship Id="rId43" Type="http://schemas.openxmlformats.org/officeDocument/2006/relationships/hyperlink" Target="https://www.metasploit.com/download" TargetMode="External"/><Relationship Id="rId48" Type="http://schemas.openxmlformats.org/officeDocument/2006/relationships/hyperlink" Target="https://www.freyrscada.com/iec-60870-5-104-video.html" TargetMode="External"/><Relationship Id="rId64" Type="http://schemas.openxmlformats.org/officeDocument/2006/relationships/hyperlink" Target="https://sourceforge.net/projects/modbuspal/" TargetMode="External"/><Relationship Id="rId69" Type="http://schemas.openxmlformats.org/officeDocument/2006/relationships/hyperlink" Target="https://www.hackers-arise.com/post/2018/10/22/metasploit-basics-part-16-metasploit-scada-hacking" TargetMode="External"/><Relationship Id="rId113" Type="http://schemas.openxmlformats.org/officeDocument/2006/relationships/hyperlink" Target="https://github.com/thiagoralves/EtherSploit-IP" TargetMode="External"/><Relationship Id="rId118" Type="http://schemas.openxmlformats.org/officeDocument/2006/relationships/hyperlink" Target="https://www.freyrscada.com/dnp3-ieee-1815-Client-Simulator.php" TargetMode="External"/><Relationship Id="rId80" Type="http://schemas.openxmlformats.org/officeDocument/2006/relationships/hyperlink" Target="https://www.infosecmatter.com/metasploit-module-library/?mm=auxiliary/dos/scada/allen_bradley_pccc" TargetMode="External"/><Relationship Id="rId85" Type="http://schemas.openxmlformats.org/officeDocument/2006/relationships/hyperlink" Target="https://www.freyrscada.com/dnp3-ieee-1815-Client-Simulator.php" TargetMode="External"/><Relationship Id="rId12" Type="http://schemas.openxmlformats.org/officeDocument/2006/relationships/hyperlink" Target="github.com/thatonesecguy/zerologon-CVE-2020-1472" TargetMode="External"/><Relationship Id="rId17" Type="http://schemas.openxmlformats.org/officeDocument/2006/relationships/hyperlink" Target="https://github.com/FreyrSCADA/IEC-60870-5-104" TargetMode="External"/><Relationship Id="rId33" Type="http://schemas.openxmlformats.org/officeDocument/2006/relationships/hyperlink" Target="sourceforge.net/projects/yetanotherbacnetexplorer/" TargetMode="External"/><Relationship Id="rId38" Type="http://schemas.openxmlformats.org/officeDocument/2006/relationships/hyperlink" Target="https://rockwellautomation.custhelp.com/app/products/detail/categoryRecordID/RN_PRODUCT_331/p/331/~/rslogix-5000" TargetMode="External"/><Relationship Id="rId59" Type="http://schemas.openxmlformats.org/officeDocument/2006/relationships/hyperlink" Target="https://nmap.org/nsedoc/scripts/omron-info.html" TargetMode="External"/><Relationship Id="rId103" Type="http://schemas.openxmlformats.org/officeDocument/2006/relationships/hyperlink" Target="https://www.metasploit.com/download" TargetMode="External"/><Relationship Id="rId108" Type="http://schemas.openxmlformats.org/officeDocument/2006/relationships/hyperlink" Target="https://www.metasploit.com/download" TargetMode="External"/><Relationship Id="rId54" Type="http://schemas.openxmlformats.org/officeDocument/2006/relationships/hyperlink" Target="https://mosquitto.org/download/" TargetMode="External"/><Relationship Id="rId70" Type="http://schemas.openxmlformats.org/officeDocument/2006/relationships/hyperlink" Target="https://www.hackers-arise.com/post/2018/10/22/metasploit-basics-part-16-metasploit-scada-hacking" TargetMode="External"/><Relationship Id="rId75" Type="http://schemas.openxmlformats.org/officeDocument/2006/relationships/hyperlink" Target="https://github.com/BorjaMerino/PlcInjector" TargetMode="External"/><Relationship Id="rId91" Type="http://schemas.openxmlformats.org/officeDocument/2006/relationships/hyperlink" Target="https://www.freyrscada.com/dnp3-ieee-1815-Client-Simulator.php" TargetMode="External"/><Relationship Id="rId96" Type="http://schemas.openxmlformats.org/officeDocument/2006/relationships/hyperlink" Target="https://www.hackers-arise.com/post/2018/10/22/metasploit-basics-part-16-metasploit-scada-hacking" TargetMode="External"/><Relationship Id="rId1" Type="http://schemas.openxmlformats.org/officeDocument/2006/relationships/hyperlink" Target="https://medium.com/dark-roast-security/eternal-blue-doublepulsar-exploit-36b66f3edb44" TargetMode="External"/><Relationship Id="rId6" Type="http://schemas.openxmlformats.org/officeDocument/2006/relationships/hyperlink" Target="https://github.com/FreyrSCADA/IEC-60870-5-104" TargetMode="External"/><Relationship Id="rId23" Type="http://schemas.openxmlformats.org/officeDocument/2006/relationships/hyperlink" Target="https://mosquitto.org/download/" TargetMode="External"/><Relationship Id="rId28" Type="http://schemas.openxmlformats.org/officeDocument/2006/relationships/hyperlink" Target="https://www.freyrscada.com/IEC104-Filetransfer-controldirection.html" TargetMode="External"/><Relationship Id="rId49" Type="http://schemas.openxmlformats.org/officeDocument/2006/relationships/hyperlink" Target="https://github.com/FreyrSCADA/IEC-60870-5-104" TargetMode="External"/><Relationship Id="rId114" Type="http://schemas.openxmlformats.org/officeDocument/2006/relationships/hyperlink" Target="industrial.omron.es/es/products/cx-one" TargetMode="External"/><Relationship Id="rId119" Type="http://schemas.openxmlformats.org/officeDocument/2006/relationships/printerSettings" Target="../printerSettings/printerSettings9.bin"/><Relationship Id="rId10" Type="http://schemas.openxmlformats.org/officeDocument/2006/relationships/hyperlink" Target="https://github.com/hiroeorz/omron-fins-simulator/tree/master" TargetMode="External"/><Relationship Id="rId31" Type="http://schemas.openxmlformats.org/officeDocument/2006/relationships/hyperlink" Target="https://www.youtube.com/watch?v=_3qtlt0VR64" TargetMode="External"/><Relationship Id="rId44" Type="http://schemas.openxmlformats.org/officeDocument/2006/relationships/hyperlink" Target="github.com/hiroeorz/omron-fins-simulator/blob/master/omron_plc.rb" TargetMode="External"/><Relationship Id="rId52" Type="http://schemas.openxmlformats.org/officeDocument/2006/relationships/hyperlink" Target="https://nmap.org/nsedoc/scripts/mqtt-subscribe.html" TargetMode="External"/><Relationship Id="rId60" Type="http://schemas.openxmlformats.org/officeDocument/2006/relationships/hyperlink" Target="https://www.hackers-arise.com/post/scada-hacking-attacking-scada-ics-systems-through-the-human-machine-interface-hmi" TargetMode="External"/><Relationship Id="rId65" Type="http://schemas.openxmlformats.org/officeDocument/2006/relationships/hyperlink" Target="https://nmap.org/nsedoc/scripts/modbus-discover.html" TargetMode="External"/><Relationship Id="rId73" Type="http://schemas.openxmlformats.org/officeDocument/2006/relationships/hyperlink" Target="https://sourceforge.net/projects/modbuspal/" TargetMode="External"/><Relationship Id="rId78" Type="http://schemas.openxmlformats.org/officeDocument/2006/relationships/hyperlink" Target="https://www.offensive-security.com/metasploit-unleashed/scanner-snmp-auxiliary-modules/" TargetMode="External"/><Relationship Id="rId81" Type="http://schemas.openxmlformats.org/officeDocument/2006/relationships/hyperlink" Target="https://www.freyrscada.com/dnp3-ieee-1815-Client-Simulator.php" TargetMode="External"/><Relationship Id="rId86" Type="http://schemas.openxmlformats.org/officeDocument/2006/relationships/hyperlink" Target="https://www.freyrscada.com/dnp3-ieee-1815-Client-Simulator.php" TargetMode="External"/><Relationship Id="rId94" Type="http://schemas.openxmlformats.org/officeDocument/2006/relationships/hyperlink" Target="https://sourceforge.net/projects/modbuspal/" TargetMode="External"/><Relationship Id="rId99" Type="http://schemas.openxmlformats.org/officeDocument/2006/relationships/hyperlink" Target="https://github.com/Hilscher/node-red-contrib-s7comm/blob/master/USAGE.md" TargetMode="External"/><Relationship Id="rId101" Type="http://schemas.openxmlformats.org/officeDocument/2006/relationships/hyperlink" Target="https://www.metasploit.com/download" TargetMode="External"/><Relationship Id="rId4" Type="http://schemas.openxmlformats.org/officeDocument/2006/relationships/hyperlink" Target="https://github.com/rapid7/metasploit-framework/blob/master/modules/exploits/multi/vnc/vnc_keyboard_exec.rb" TargetMode="External"/><Relationship Id="rId9" Type="http://schemas.openxmlformats.org/officeDocument/2006/relationships/hyperlink" Target="flows.nodered.org\node\node-red-contrib-omron-fins" TargetMode="External"/><Relationship Id="rId13" Type="http://schemas.openxmlformats.org/officeDocument/2006/relationships/hyperlink" Target="https://medium.com/mii-cybersec/zerologon-easy-way-to-take-over-active-directory-exploitation-c4b38c63a915" TargetMode="External"/><Relationship Id="rId18" Type="http://schemas.openxmlformats.org/officeDocument/2006/relationships/hyperlink" Target="https://nmap.org/nsedoc/scripts/iec-identify.html" TargetMode="External"/><Relationship Id="rId39" Type="http://schemas.openxmlformats.org/officeDocument/2006/relationships/hyperlink" Target="https://github.com/thiagoralves/EtherSploit-IP" TargetMode="External"/><Relationship Id="rId109" Type="http://schemas.openxmlformats.org/officeDocument/2006/relationships/hyperlink" Target="https://www.infosecmatter.com/metasploit-module-library/?mm=exploit/multi/scada/inductive_ignition_rce" TargetMode="External"/><Relationship Id="rId34" Type="http://schemas.openxmlformats.org/officeDocument/2006/relationships/hyperlink" Target="https://www.youtube.com/watch?v=cmvRHYHwNDI" TargetMode="External"/><Relationship Id="rId50" Type="http://schemas.openxmlformats.org/officeDocument/2006/relationships/hyperlink" Target="https://github.com/FreyrSCADA/IEC-60870-5-104" TargetMode="External"/><Relationship Id="rId55" Type="http://schemas.openxmlformats.org/officeDocument/2006/relationships/hyperlink" Target="https://prosysopc.com/products/opc-ua-simulation-server/" TargetMode="External"/><Relationship Id="rId76" Type="http://schemas.openxmlformats.org/officeDocument/2006/relationships/hyperlink" Target="https://support.industry.siemens.com/cs/document/109758848/descarga-del-simatic-s7-plcsim-advanced-v2-0-sp1-de-prueba-(trial)?dti=0&amp;lc=es-WW" TargetMode="External"/><Relationship Id="rId97" Type="http://schemas.openxmlformats.org/officeDocument/2006/relationships/hyperlink" Target="https://github.com/Hilscher/node-red-contrib-s7comm" TargetMode="External"/><Relationship Id="rId104" Type="http://schemas.openxmlformats.org/officeDocument/2006/relationships/hyperlink" Target="https://www.hackers-arise.com/post/scada-hacking-attacking-scada-ics-systems-through-the-human-machine-interface-hmi" TargetMode="External"/><Relationship Id="rId120" Type="http://schemas.openxmlformats.org/officeDocument/2006/relationships/drawing" Target="../drawings/drawing4.xml"/><Relationship Id="rId7" Type="http://schemas.openxmlformats.org/officeDocument/2006/relationships/hyperlink" Target="https://github.com/FreyrSCADA/IEC-60870-5-104" TargetMode="External"/><Relationship Id="rId71" Type="http://schemas.openxmlformats.org/officeDocument/2006/relationships/hyperlink" Target="https://www.metasploit.com/download" TargetMode="External"/><Relationship Id="rId92" Type="http://schemas.openxmlformats.org/officeDocument/2006/relationships/hyperlink" Target="https://www.freyrscada.com/dnp3-ieee-1815-Client-Simulator.php" TargetMode="External"/><Relationship Id="rId2" Type="http://schemas.openxmlformats.org/officeDocument/2006/relationships/hyperlink" Target="https://github.com/Telefonica/Eternalblue-Doublepulsar-Metasploit" TargetMode="External"/><Relationship Id="rId29" Type="http://schemas.openxmlformats.org/officeDocument/2006/relationships/hyperlink" Target="https://support.industry.siemens.com/cs/document/109772889/descarga-del-simatic-s7-plcsim-advanced-v3-0-de-prueba-(trial)?dti=0&amp;lc=es-DO" TargetMode="External"/><Relationship Id="rId24" Type="http://schemas.openxmlformats.org/officeDocument/2006/relationships/hyperlink" Target="https://github.com/FreyrSCADA/IEC-60870-5-104" TargetMode="External"/><Relationship Id="rId40" Type="http://schemas.openxmlformats.org/officeDocument/2006/relationships/hyperlink" Target="https://github.com/thiagoralves/EtherSploit-IP?tab=readme-ov-file" TargetMode="External"/><Relationship Id="rId45" Type="http://schemas.openxmlformats.org/officeDocument/2006/relationships/hyperlink" Target="https://flows.nodered.org/node/node-red-contrib-omron-fins" TargetMode="External"/><Relationship Id="rId66" Type="http://schemas.openxmlformats.org/officeDocument/2006/relationships/hyperlink" Target="https://nmap.org/nsedoc/scripts/s7-info.html" TargetMode="External"/><Relationship Id="rId87" Type="http://schemas.openxmlformats.org/officeDocument/2006/relationships/hyperlink" Target="https://www.freyrscada.com/dnp3-ieee-1815-Client-Simulator.php" TargetMode="External"/><Relationship Id="rId110" Type="http://schemas.openxmlformats.org/officeDocument/2006/relationships/hyperlink" Target="https://inductiveautomation.com/downloads/archive/8.0.0" TargetMode="External"/><Relationship Id="rId115" Type="http://schemas.openxmlformats.org/officeDocument/2006/relationships/hyperlink" Target="https://github.com/EmreEkin/ICS-Pcaps" TargetMode="External"/><Relationship Id="rId61" Type="http://schemas.openxmlformats.org/officeDocument/2006/relationships/hyperlink" Target="https://www.freyrscada.com/dnp3-ieee-1815-Client-Simulator.php" TargetMode="External"/><Relationship Id="rId82" Type="http://schemas.openxmlformats.org/officeDocument/2006/relationships/hyperlink" Target="https://www.freyrscada.com/dnp3-ieee-1815-Client-Simulator.php" TargetMode="External"/><Relationship Id="rId19" Type="http://schemas.openxmlformats.org/officeDocument/2006/relationships/hyperlink" Target="https://nmap.org/nsedoc/scripts/iec-identify.html" TargetMode="External"/><Relationship Id="rId14" Type="http://schemas.openxmlformats.org/officeDocument/2006/relationships/hyperlink" Target="https://www.scadaengine.com/downloads.php" TargetMode="External"/><Relationship Id="rId30" Type="http://schemas.openxmlformats.org/officeDocument/2006/relationships/hyperlink" Target="https://www.unified-automation.com/products/development-tools/uaexpert.html" TargetMode="External"/><Relationship Id="rId35" Type="http://schemas.openxmlformats.org/officeDocument/2006/relationships/hyperlink" Target="https://github.com/FreeOpcUa/opcua-asyncio" TargetMode="External"/><Relationship Id="rId56" Type="http://schemas.openxmlformats.org/officeDocument/2006/relationships/hyperlink" Target="nmap.org" TargetMode="External"/><Relationship Id="rId77" Type="http://schemas.openxmlformats.org/officeDocument/2006/relationships/hyperlink" Target="https://www.metasploit.com/download" TargetMode="External"/><Relationship Id="rId100" Type="http://schemas.openxmlformats.org/officeDocument/2006/relationships/hyperlink" Target="https://sourceforge.net/projects/modbuspal/" TargetMode="External"/><Relationship Id="rId105" Type="http://schemas.openxmlformats.org/officeDocument/2006/relationships/hyperlink" Target="https://www.hackers-arise.com/post/scada-hacking-attacking-scada-ics-systems-through-the-human-machine-interface-hmi" TargetMode="External"/><Relationship Id="rId8" Type="http://schemas.openxmlformats.org/officeDocument/2006/relationships/hyperlink" Target="https://www.freyrscada.com/iec-60870-5-104-Windows-Software-Development-Kit(SDK).php" TargetMode="External"/><Relationship Id="rId51" Type="http://schemas.openxmlformats.org/officeDocument/2006/relationships/hyperlink" Target="freyrscada.com/IEC-60870-5-104-Server-Client-File-Transfer-video.html" TargetMode="External"/><Relationship Id="rId72" Type="http://schemas.openxmlformats.org/officeDocument/2006/relationships/hyperlink" Target="https://sourceforge.net/projects/modbuspal/" TargetMode="External"/><Relationship Id="rId93" Type="http://schemas.openxmlformats.org/officeDocument/2006/relationships/hyperlink" Target="https://www.freyrscada.com/dnp3-ieee-1815-Client-Simulator.php" TargetMode="External"/><Relationship Id="rId98" Type="http://schemas.openxmlformats.org/officeDocument/2006/relationships/hyperlink" Target="https://support.industry.siemens.com/cs/document/109758848/descarga-del-simatic-s7-plcsim-advanced-v2-0-sp1-de-prueba-(trial)?dti=0&amp;lc=es-WW" TargetMode="External"/><Relationship Id="rId3" Type="http://schemas.openxmlformats.org/officeDocument/2006/relationships/hyperlink" Target="https://github.com/rapid7/metasploit-framework/blob/master/modules/exploits/multi/vnc/vnc_keyboard_exec.rb" TargetMode="External"/><Relationship Id="rId25" Type="http://schemas.openxmlformats.org/officeDocument/2006/relationships/hyperlink" Target="https://github.com/FreyrSCADA/IEC-60870-5-104" TargetMode="External"/><Relationship Id="rId46" Type="http://schemas.openxmlformats.org/officeDocument/2006/relationships/hyperlink" Target="https://github.com/FreyrSCADA/IEC-60870-5-104" TargetMode="External"/><Relationship Id="rId67" Type="http://schemas.openxmlformats.org/officeDocument/2006/relationships/hyperlink" Target="https://support.industry.siemens.com/cs/document/109758848/descarga-del-simatic-s7-plcsim-advanced-v2-0-sp1-de-prueba-(trial)?dti=0&amp;lc=es-WW" TargetMode="External"/><Relationship Id="rId116" Type="http://schemas.openxmlformats.org/officeDocument/2006/relationships/hyperlink" Target="https://nmap.org/nsedoc/scripts/enip-info.html" TargetMode="External"/><Relationship Id="rId20" Type="http://schemas.openxmlformats.org/officeDocument/2006/relationships/hyperlink" Target="https://prosysopc.com/products/opc-ua-simulation-server/" TargetMode="External"/><Relationship Id="rId41" Type="http://schemas.openxmlformats.org/officeDocument/2006/relationships/hyperlink" Target="https://github.com/RoseSecurity/SIMATIC-SMACKDOWN" TargetMode="External"/><Relationship Id="rId62" Type="http://schemas.openxmlformats.org/officeDocument/2006/relationships/hyperlink" Target="https://www.freyrscada.com/dnp3-ieee-1815-Client-Simulator.php" TargetMode="External"/><Relationship Id="rId83" Type="http://schemas.openxmlformats.org/officeDocument/2006/relationships/hyperlink" Target="https://www.freyrscada.com/dnp3-ieee-1815-Client-Simulator.php" TargetMode="External"/><Relationship Id="rId88" Type="http://schemas.openxmlformats.org/officeDocument/2006/relationships/hyperlink" Target="https://www.freyrscada.com/dnp3-ieee-1815-Client-Simulator.php" TargetMode="External"/><Relationship Id="rId111" Type="http://schemas.openxmlformats.org/officeDocument/2006/relationships/hyperlink" Target="https://www.metasploit.com/download" TargetMode="External"/><Relationship Id="rId15" Type="http://schemas.openxmlformats.org/officeDocument/2006/relationships/hyperlink" Target="nmap.org/nsedoc/scripts/bacnet-info.html" TargetMode="External"/><Relationship Id="rId36" Type="http://schemas.openxmlformats.org/officeDocument/2006/relationships/hyperlink" Target="https://github.com/claroty/opcua-exploit-framework" TargetMode="External"/><Relationship Id="rId57" Type="http://schemas.openxmlformats.org/officeDocument/2006/relationships/hyperlink" Target="https://github.com/gnebbia/nmap_tutorial/blob/master/sections/ics_scada.md" TargetMode="External"/><Relationship Id="rId106" Type="http://schemas.openxmlformats.org/officeDocument/2006/relationships/hyperlink" Target="https://www.metasploit.com/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A2153-BE5D-4B86-AB31-F0DD1604591B}">
  <dimension ref="B3:F5"/>
  <sheetViews>
    <sheetView workbookViewId="0">
      <selection activeCell="E10" sqref="E10"/>
    </sheetView>
  </sheetViews>
  <sheetFormatPr baseColWidth="10" defaultRowHeight="15" x14ac:dyDescent="0.25"/>
  <cols>
    <col min="2" max="2" width="19" customWidth="1"/>
    <col min="3" max="3" width="108.85546875" customWidth="1"/>
    <col min="4" max="4" width="19" customWidth="1"/>
    <col min="5" max="5" width="42.85546875" customWidth="1"/>
    <col min="6" max="6" width="34.140625" customWidth="1"/>
  </cols>
  <sheetData>
    <row r="3" spans="2:6" ht="20.25" customHeight="1" x14ac:dyDescent="0.25">
      <c r="B3" s="183" t="s">
        <v>331</v>
      </c>
      <c r="C3" s="183" t="s">
        <v>332</v>
      </c>
      <c r="D3" s="183" t="s">
        <v>334</v>
      </c>
      <c r="E3" s="183" t="s">
        <v>333</v>
      </c>
      <c r="F3" s="183" t="s">
        <v>335</v>
      </c>
    </row>
    <row r="4" spans="2:6" ht="37.5" x14ac:dyDescent="0.25">
      <c r="B4" s="185" t="s">
        <v>336</v>
      </c>
      <c r="C4" s="185" t="s">
        <v>338</v>
      </c>
      <c r="D4" s="185">
        <v>2022</v>
      </c>
      <c r="E4" s="185" t="s">
        <v>339</v>
      </c>
      <c r="F4" s="186" t="s">
        <v>340</v>
      </c>
    </row>
    <row r="5" spans="2:6" ht="37.5" x14ac:dyDescent="0.25">
      <c r="B5" s="185" t="s">
        <v>337</v>
      </c>
      <c r="C5" s="185" t="s">
        <v>338</v>
      </c>
      <c r="D5" s="185">
        <v>2024</v>
      </c>
      <c r="E5" s="185" t="s">
        <v>341</v>
      </c>
      <c r="F5" s="187" t="s">
        <v>552</v>
      </c>
    </row>
  </sheetData>
  <hyperlinks>
    <hyperlink ref="F4" r:id="rId1" xr:uid="{688AFFC8-01EB-49B2-B792-05FE5802885D}"/>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CBA52-6EB0-4009-9C98-FF61B958092D}">
  <dimension ref="C3:S60"/>
  <sheetViews>
    <sheetView topLeftCell="A15" zoomScale="50" zoomScaleNormal="50" workbookViewId="0">
      <selection activeCell="N15" sqref="N15"/>
    </sheetView>
  </sheetViews>
  <sheetFormatPr baseColWidth="10" defaultRowHeight="49.5" customHeight="1" x14ac:dyDescent="0.25"/>
  <cols>
    <col min="3" max="3" width="34.42578125" customWidth="1"/>
    <col min="4" max="4" width="37" customWidth="1"/>
    <col min="5" max="5" width="20.5703125" customWidth="1"/>
    <col min="6" max="6" width="40.140625" customWidth="1"/>
    <col min="8" max="8" width="20.85546875" customWidth="1"/>
    <col min="10" max="10" width="35.5703125" customWidth="1"/>
    <col min="11" max="11" width="28.85546875" customWidth="1"/>
    <col min="12" max="12" width="23.42578125" customWidth="1"/>
    <col min="13" max="13" width="26" customWidth="1"/>
    <col min="14" max="14" width="22.5703125" customWidth="1"/>
    <col min="15" max="15" width="18.85546875" customWidth="1"/>
    <col min="16" max="16" width="20.7109375" customWidth="1"/>
    <col min="17" max="17" width="26.42578125" customWidth="1"/>
    <col min="18" max="18" width="18.28515625" customWidth="1"/>
    <col min="19" max="19" width="51.7109375" customWidth="1"/>
  </cols>
  <sheetData>
    <row r="3" spans="3:19" ht="49.5" customHeight="1" x14ac:dyDescent="0.25">
      <c r="R3" s="481" t="s">
        <v>745</v>
      </c>
      <c r="S3" s="481"/>
    </row>
    <row r="4" spans="3:19" ht="49.5" customHeight="1" x14ac:dyDescent="0.25">
      <c r="C4" s="65" t="s">
        <v>95</v>
      </c>
      <c r="D4" s="65" t="s">
        <v>100</v>
      </c>
      <c r="E4" s="65" t="s">
        <v>101</v>
      </c>
      <c r="F4" s="65" t="s">
        <v>102</v>
      </c>
      <c r="G4" s="65" t="s">
        <v>103</v>
      </c>
      <c r="H4" s="65" t="s">
        <v>190</v>
      </c>
      <c r="I4" s="65" t="s">
        <v>56</v>
      </c>
      <c r="J4" s="65" t="s">
        <v>27</v>
      </c>
      <c r="K4" s="65" t="s">
        <v>30</v>
      </c>
      <c r="L4" s="65" t="s">
        <v>28</v>
      </c>
      <c r="M4" s="65" t="s">
        <v>29</v>
      </c>
      <c r="N4" s="65" t="s">
        <v>28</v>
      </c>
      <c r="O4" s="65" t="s">
        <v>20</v>
      </c>
      <c r="P4" s="65" t="s">
        <v>12</v>
      </c>
      <c r="Q4" s="75" t="s">
        <v>104</v>
      </c>
      <c r="R4" s="75" t="s">
        <v>779</v>
      </c>
      <c r="S4" s="65" t="s">
        <v>829</v>
      </c>
    </row>
    <row r="5" spans="3:19" ht="49.5" customHeight="1" x14ac:dyDescent="0.25">
      <c r="C5" s="12" t="s">
        <v>16</v>
      </c>
      <c r="D5" s="2" t="s">
        <v>26</v>
      </c>
      <c r="E5" s="2" t="s">
        <v>105</v>
      </c>
      <c r="F5" s="2" t="s">
        <v>187</v>
      </c>
      <c r="G5" s="4" t="s">
        <v>21</v>
      </c>
      <c r="H5" s="13" t="s">
        <v>15</v>
      </c>
      <c r="I5" s="2">
        <v>3</v>
      </c>
      <c r="J5" s="4" t="s">
        <v>61</v>
      </c>
      <c r="K5" s="2" t="s">
        <v>121</v>
      </c>
      <c r="L5" s="2" t="s">
        <v>122</v>
      </c>
      <c r="M5" s="3" t="s">
        <v>52</v>
      </c>
      <c r="N5" s="2" t="s">
        <v>34</v>
      </c>
      <c r="O5" s="2" t="s">
        <v>33</v>
      </c>
      <c r="P5" s="1" t="s">
        <v>12</v>
      </c>
      <c r="Q5" s="105" t="s">
        <v>191</v>
      </c>
      <c r="R5" s="83" t="s">
        <v>256</v>
      </c>
      <c r="S5" s="376" t="s">
        <v>823</v>
      </c>
    </row>
    <row r="6" spans="3:19" ht="49.5" customHeight="1" x14ac:dyDescent="0.25">
      <c r="C6" s="12" t="s">
        <v>16</v>
      </c>
      <c r="D6" s="2" t="s">
        <v>26</v>
      </c>
      <c r="E6" s="2" t="s">
        <v>105</v>
      </c>
      <c r="F6" s="2" t="s">
        <v>187</v>
      </c>
      <c r="G6" s="4" t="s">
        <v>21</v>
      </c>
      <c r="H6" s="13" t="s">
        <v>15</v>
      </c>
      <c r="I6" s="2">
        <v>6</v>
      </c>
      <c r="J6" s="10" t="s">
        <v>53</v>
      </c>
      <c r="K6" s="1" t="s">
        <v>125</v>
      </c>
      <c r="L6" s="2" t="s">
        <v>126</v>
      </c>
      <c r="M6" s="1" t="s">
        <v>54</v>
      </c>
      <c r="N6" s="2" t="s">
        <v>34</v>
      </c>
      <c r="O6" s="2" t="s">
        <v>55</v>
      </c>
      <c r="P6" s="1" t="s">
        <v>12</v>
      </c>
      <c r="Q6" s="105" t="s">
        <v>192</v>
      </c>
      <c r="R6" s="83" t="s">
        <v>256</v>
      </c>
      <c r="S6" s="377">
        <v>12449</v>
      </c>
    </row>
    <row r="7" spans="3:19" ht="49.5" customHeight="1" x14ac:dyDescent="0.25">
      <c r="C7" s="13" t="s">
        <v>16</v>
      </c>
      <c r="D7" s="4" t="s">
        <v>78</v>
      </c>
      <c r="E7" s="2" t="s">
        <v>106</v>
      </c>
      <c r="F7" s="2" t="s">
        <v>187</v>
      </c>
      <c r="G7" s="4" t="s">
        <v>21</v>
      </c>
      <c r="H7" s="4" t="s">
        <v>21</v>
      </c>
      <c r="I7" s="2">
        <v>7</v>
      </c>
      <c r="J7" s="10" t="s">
        <v>161</v>
      </c>
      <c r="K7" s="1" t="s">
        <v>145</v>
      </c>
      <c r="L7" s="2" t="s">
        <v>134</v>
      </c>
      <c r="M7" s="1" t="s">
        <v>151</v>
      </c>
      <c r="N7" s="2" t="s">
        <v>134</v>
      </c>
      <c r="O7" s="4" t="s">
        <v>147</v>
      </c>
      <c r="P7" s="3" t="s">
        <v>12</v>
      </c>
      <c r="Q7" s="105" t="s">
        <v>193</v>
      </c>
      <c r="R7" s="72" t="s">
        <v>255</v>
      </c>
      <c r="S7" s="377" t="s">
        <v>21</v>
      </c>
    </row>
    <row r="8" spans="3:19" ht="49.5" customHeight="1" x14ac:dyDescent="0.25">
      <c r="C8" s="53" t="s">
        <v>17</v>
      </c>
      <c r="D8" s="14" t="s">
        <v>46</v>
      </c>
      <c r="E8" s="14" t="s">
        <v>107</v>
      </c>
      <c r="F8" s="14" t="s">
        <v>187</v>
      </c>
      <c r="G8" s="14" t="s">
        <v>21</v>
      </c>
      <c r="H8" s="53" t="s">
        <v>19</v>
      </c>
      <c r="I8" s="14">
        <v>8</v>
      </c>
      <c r="J8" s="14" t="s">
        <v>175</v>
      </c>
      <c r="K8" s="54" t="s">
        <v>171</v>
      </c>
      <c r="L8" s="14" t="s">
        <v>163</v>
      </c>
      <c r="M8" s="54" t="s">
        <v>172</v>
      </c>
      <c r="N8" s="14" t="s">
        <v>122</v>
      </c>
      <c r="O8" s="14" t="s">
        <v>176</v>
      </c>
      <c r="P8" s="54" t="s">
        <v>12</v>
      </c>
      <c r="Q8" s="112" t="s">
        <v>194</v>
      </c>
      <c r="R8" s="83" t="s">
        <v>256</v>
      </c>
      <c r="S8" s="376">
        <v>52730</v>
      </c>
    </row>
    <row r="9" spans="3:19" ht="49.5" customHeight="1" x14ac:dyDescent="0.25">
      <c r="C9" s="55" t="s">
        <v>18</v>
      </c>
      <c r="D9" s="15" t="s">
        <v>127</v>
      </c>
      <c r="E9" s="15" t="s">
        <v>110</v>
      </c>
      <c r="F9" s="15" t="s">
        <v>187</v>
      </c>
      <c r="G9" s="17" t="s">
        <v>21</v>
      </c>
      <c r="H9" s="17" t="s">
        <v>21</v>
      </c>
      <c r="I9" s="15">
        <v>10</v>
      </c>
      <c r="J9" s="16" t="s">
        <v>128</v>
      </c>
      <c r="K9" s="17" t="s">
        <v>129</v>
      </c>
      <c r="L9" s="15" t="s">
        <v>124</v>
      </c>
      <c r="M9" s="27" t="s">
        <v>130</v>
      </c>
      <c r="N9" s="15" t="s">
        <v>62</v>
      </c>
      <c r="O9" s="15" t="s">
        <v>131</v>
      </c>
      <c r="P9" s="27" t="s">
        <v>12</v>
      </c>
      <c r="Q9" s="120" t="s">
        <v>210</v>
      </c>
      <c r="R9" s="83" t="s">
        <v>256</v>
      </c>
      <c r="S9" s="377">
        <v>49499</v>
      </c>
    </row>
    <row r="10" spans="3:19" ht="49.5" customHeight="1" x14ac:dyDescent="0.25">
      <c r="C10" s="31" t="s">
        <v>4</v>
      </c>
      <c r="D10" s="28" t="s">
        <v>139</v>
      </c>
      <c r="E10" s="28" t="s">
        <v>108</v>
      </c>
      <c r="F10" s="28" t="s">
        <v>187</v>
      </c>
      <c r="G10" s="30" t="s">
        <v>21</v>
      </c>
      <c r="H10" s="30" t="s">
        <v>21</v>
      </c>
      <c r="I10" s="28">
        <v>14</v>
      </c>
      <c r="J10" s="30" t="s">
        <v>140</v>
      </c>
      <c r="K10" s="29" t="s">
        <v>141</v>
      </c>
      <c r="L10" s="28" t="s">
        <v>134</v>
      </c>
      <c r="M10" s="29" t="s">
        <v>142</v>
      </c>
      <c r="N10" s="28" t="s">
        <v>123</v>
      </c>
      <c r="O10" s="28" t="s">
        <v>143</v>
      </c>
      <c r="P10" s="32" t="s">
        <v>12</v>
      </c>
      <c r="Q10" s="123" t="s">
        <v>711</v>
      </c>
      <c r="R10" s="72" t="s">
        <v>255</v>
      </c>
      <c r="S10" s="358" t="s">
        <v>21</v>
      </c>
    </row>
    <row r="11" spans="3:19" ht="49.5" customHeight="1" x14ac:dyDescent="0.25">
      <c r="C11" s="31" t="s">
        <v>4</v>
      </c>
      <c r="D11" s="28" t="s">
        <v>139</v>
      </c>
      <c r="E11" s="28" t="s">
        <v>108</v>
      </c>
      <c r="F11" s="28" t="s">
        <v>187</v>
      </c>
      <c r="G11" s="30" t="s">
        <v>21</v>
      </c>
      <c r="H11" s="30" t="s">
        <v>21</v>
      </c>
      <c r="I11" s="28">
        <v>15</v>
      </c>
      <c r="J11" s="30" t="s">
        <v>144</v>
      </c>
      <c r="K11" s="29" t="s">
        <v>145</v>
      </c>
      <c r="L11" s="28" t="s">
        <v>134</v>
      </c>
      <c r="M11" s="29" t="s">
        <v>146</v>
      </c>
      <c r="N11" s="28" t="s">
        <v>123</v>
      </c>
      <c r="O11" s="28" t="s">
        <v>147</v>
      </c>
      <c r="P11" s="32" t="s">
        <v>12</v>
      </c>
      <c r="Q11" s="123" t="s">
        <v>195</v>
      </c>
      <c r="R11" s="83" t="s">
        <v>256</v>
      </c>
      <c r="S11" s="376">
        <v>45360</v>
      </c>
    </row>
    <row r="12" spans="3:19" ht="49.5" customHeight="1" x14ac:dyDescent="0.25">
      <c r="C12" s="31" t="s">
        <v>4</v>
      </c>
      <c r="D12" s="28" t="s">
        <v>10</v>
      </c>
      <c r="E12" s="28" t="s">
        <v>109</v>
      </c>
      <c r="F12" s="28" t="s">
        <v>187</v>
      </c>
      <c r="G12" s="30" t="s">
        <v>21</v>
      </c>
      <c r="H12" s="30" t="s">
        <v>21</v>
      </c>
      <c r="I12" s="28">
        <v>18</v>
      </c>
      <c r="J12" s="30" t="s">
        <v>148</v>
      </c>
      <c r="K12" s="29" t="s">
        <v>180</v>
      </c>
      <c r="L12" s="28" t="s">
        <v>163</v>
      </c>
      <c r="M12" s="29" t="s">
        <v>181</v>
      </c>
      <c r="N12" s="28" t="s">
        <v>123</v>
      </c>
      <c r="O12" s="28" t="s">
        <v>149</v>
      </c>
      <c r="P12" s="32" t="s">
        <v>12</v>
      </c>
      <c r="Q12" s="123" t="s">
        <v>699</v>
      </c>
      <c r="R12" s="72" t="s">
        <v>255</v>
      </c>
      <c r="S12" s="377" t="s">
        <v>21</v>
      </c>
    </row>
    <row r="13" spans="3:19" ht="49.5" customHeight="1" x14ac:dyDescent="0.25">
      <c r="C13" s="31" t="s">
        <v>4</v>
      </c>
      <c r="D13" s="28" t="s">
        <v>10</v>
      </c>
      <c r="E13" s="28" t="s">
        <v>109</v>
      </c>
      <c r="F13" s="28" t="s">
        <v>187</v>
      </c>
      <c r="G13" s="30" t="s">
        <v>21</v>
      </c>
      <c r="H13" s="30" t="s">
        <v>21</v>
      </c>
      <c r="I13" s="28">
        <v>19</v>
      </c>
      <c r="J13" s="30" t="s">
        <v>132</v>
      </c>
      <c r="K13" s="29" t="s">
        <v>133</v>
      </c>
      <c r="L13" s="28" t="s">
        <v>134</v>
      </c>
      <c r="M13" s="29" t="s">
        <v>182</v>
      </c>
      <c r="N13" s="28" t="s">
        <v>123</v>
      </c>
      <c r="O13" s="28" t="s">
        <v>135</v>
      </c>
      <c r="P13" s="32" t="s">
        <v>12</v>
      </c>
      <c r="Q13" s="123" t="s">
        <v>196</v>
      </c>
      <c r="R13" s="83" t="s">
        <v>256</v>
      </c>
      <c r="S13" s="377" t="s">
        <v>824</v>
      </c>
    </row>
    <row r="14" spans="3:19" ht="49.5" customHeight="1" thickBot="1" x14ac:dyDescent="0.3">
      <c r="C14" s="33" t="s">
        <v>4</v>
      </c>
      <c r="D14" s="28" t="s">
        <v>10</v>
      </c>
      <c r="E14" s="28" t="s">
        <v>109</v>
      </c>
      <c r="F14" s="28" t="s">
        <v>187</v>
      </c>
      <c r="G14" s="30" t="s">
        <v>21</v>
      </c>
      <c r="H14" s="30" t="s">
        <v>21</v>
      </c>
      <c r="I14" s="28">
        <v>19</v>
      </c>
      <c r="J14" s="30" t="s">
        <v>59</v>
      </c>
      <c r="K14" s="29" t="s">
        <v>133</v>
      </c>
      <c r="L14" s="28" t="s">
        <v>136</v>
      </c>
      <c r="M14" s="29" t="s">
        <v>137</v>
      </c>
      <c r="N14" s="28" t="s">
        <v>123</v>
      </c>
      <c r="O14" s="28" t="s">
        <v>135</v>
      </c>
      <c r="P14" s="32" t="s">
        <v>12</v>
      </c>
      <c r="Q14" s="123" t="s">
        <v>197</v>
      </c>
      <c r="R14" s="72" t="s">
        <v>255</v>
      </c>
      <c r="S14" s="358" t="s">
        <v>21</v>
      </c>
    </row>
    <row r="15" spans="3:19" ht="49.5" customHeight="1" x14ac:dyDescent="0.25">
      <c r="C15" s="82" t="s">
        <v>4</v>
      </c>
      <c r="D15" s="63" t="s">
        <v>10</v>
      </c>
      <c r="E15" s="63" t="s">
        <v>109</v>
      </c>
      <c r="F15" s="63" t="s">
        <v>187</v>
      </c>
      <c r="G15" s="63" t="s">
        <v>21</v>
      </c>
      <c r="H15" s="63" t="s">
        <v>21</v>
      </c>
      <c r="I15" s="30">
        <v>27</v>
      </c>
      <c r="J15" s="80" t="s">
        <v>284</v>
      </c>
      <c r="K15" s="32" t="s">
        <v>285</v>
      </c>
      <c r="L15" s="30" t="s">
        <v>32</v>
      </c>
      <c r="M15" s="32" t="s">
        <v>286</v>
      </c>
      <c r="N15" s="30" t="s">
        <v>163</v>
      </c>
      <c r="O15" s="30" t="s">
        <v>287</v>
      </c>
      <c r="P15" s="32" t="s">
        <v>12</v>
      </c>
      <c r="Q15" s="130" t="s">
        <v>294</v>
      </c>
      <c r="R15" s="72" t="s">
        <v>255</v>
      </c>
      <c r="S15" s="358" t="s">
        <v>21</v>
      </c>
    </row>
    <row r="16" spans="3:19" ht="49.5" customHeight="1" x14ac:dyDescent="0.25">
      <c r="C16" s="31" t="s">
        <v>4</v>
      </c>
      <c r="D16" s="30" t="s">
        <v>10</v>
      </c>
      <c r="E16" s="30" t="s">
        <v>109</v>
      </c>
      <c r="F16" s="28" t="s">
        <v>187</v>
      </c>
      <c r="G16" s="30" t="s">
        <v>21</v>
      </c>
      <c r="H16" s="30" t="s">
        <v>21</v>
      </c>
      <c r="I16" s="30">
        <v>17</v>
      </c>
      <c r="J16" s="30" t="s">
        <v>178</v>
      </c>
      <c r="K16" s="32" t="s">
        <v>171</v>
      </c>
      <c r="L16" s="30" t="s">
        <v>136</v>
      </c>
      <c r="M16" s="32" t="s">
        <v>179</v>
      </c>
      <c r="N16" s="30" t="s">
        <v>123</v>
      </c>
      <c r="O16" s="30" t="s">
        <v>189</v>
      </c>
      <c r="P16" s="32" t="s">
        <v>12</v>
      </c>
      <c r="Q16" s="132" t="s">
        <v>198</v>
      </c>
      <c r="R16" s="72" t="s">
        <v>255</v>
      </c>
      <c r="S16" s="358" t="s">
        <v>21</v>
      </c>
    </row>
    <row r="17" spans="3:19" ht="49.5" customHeight="1" x14ac:dyDescent="0.25">
      <c r="C17" s="44" t="s">
        <v>15</v>
      </c>
      <c r="D17" s="41" t="s">
        <v>38</v>
      </c>
      <c r="E17" s="41" t="s">
        <v>111</v>
      </c>
      <c r="F17" s="41" t="s">
        <v>187</v>
      </c>
      <c r="G17" s="61" t="s">
        <v>21</v>
      </c>
      <c r="H17" s="61" t="s">
        <v>21</v>
      </c>
      <c r="I17" s="41">
        <v>31</v>
      </c>
      <c r="J17" s="45" t="s">
        <v>150</v>
      </c>
      <c r="K17" s="43" t="s">
        <v>145</v>
      </c>
      <c r="L17" s="41" t="s">
        <v>134</v>
      </c>
      <c r="M17" s="43" t="s">
        <v>184</v>
      </c>
      <c r="N17" s="41" t="s">
        <v>134</v>
      </c>
      <c r="O17" s="41" t="s">
        <v>147</v>
      </c>
      <c r="P17" s="43" t="s">
        <v>12</v>
      </c>
      <c r="Q17" s="135" t="s">
        <v>199</v>
      </c>
      <c r="R17" s="72" t="s">
        <v>255</v>
      </c>
      <c r="S17" s="359" t="s">
        <v>21</v>
      </c>
    </row>
    <row r="18" spans="3:19" ht="49.5" customHeight="1" x14ac:dyDescent="0.25">
      <c r="C18" s="46" t="s">
        <v>15</v>
      </c>
      <c r="D18" s="41" t="s">
        <v>24</v>
      </c>
      <c r="E18" s="41" t="s">
        <v>112</v>
      </c>
      <c r="F18" s="41" t="s">
        <v>187</v>
      </c>
      <c r="G18" s="42" t="s">
        <v>21</v>
      </c>
      <c r="H18" s="46" t="s">
        <v>16</v>
      </c>
      <c r="I18" s="41">
        <v>32</v>
      </c>
      <c r="J18" s="42" t="s">
        <v>152</v>
      </c>
      <c r="K18" s="43" t="s">
        <v>180</v>
      </c>
      <c r="L18" s="41" t="s">
        <v>163</v>
      </c>
      <c r="M18" s="43" t="s">
        <v>183</v>
      </c>
      <c r="N18" s="41" t="s">
        <v>62</v>
      </c>
      <c r="O18" s="41" t="s">
        <v>149</v>
      </c>
      <c r="P18" s="47" t="s">
        <v>12</v>
      </c>
      <c r="Q18" s="135" t="s">
        <v>200</v>
      </c>
      <c r="R18" s="72" t="s">
        <v>255</v>
      </c>
      <c r="S18" s="359" t="s">
        <v>21</v>
      </c>
    </row>
    <row r="19" spans="3:19" ht="49.5" customHeight="1" x14ac:dyDescent="0.25">
      <c r="C19" s="18" t="s">
        <v>6</v>
      </c>
      <c r="D19" s="5" t="s">
        <v>39</v>
      </c>
      <c r="E19" s="5" t="s">
        <v>115</v>
      </c>
      <c r="F19" s="5" t="s">
        <v>187</v>
      </c>
      <c r="G19" s="7" t="s">
        <v>21</v>
      </c>
      <c r="H19" s="7" t="s">
        <v>21</v>
      </c>
      <c r="I19" s="5">
        <v>40</v>
      </c>
      <c r="J19" s="11" t="s">
        <v>154</v>
      </c>
      <c r="K19" s="6" t="s">
        <v>138</v>
      </c>
      <c r="L19" s="5" t="s">
        <v>185</v>
      </c>
      <c r="M19" s="6" t="s">
        <v>155</v>
      </c>
      <c r="N19" s="5" t="s">
        <v>124</v>
      </c>
      <c r="O19" s="5" t="s">
        <v>156</v>
      </c>
      <c r="P19" s="6" t="s">
        <v>12</v>
      </c>
      <c r="Q19" s="143" t="s">
        <v>201</v>
      </c>
      <c r="R19" s="72" t="s">
        <v>255</v>
      </c>
      <c r="S19" s="359" t="s">
        <v>21</v>
      </c>
    </row>
    <row r="20" spans="3:19" ht="49.5" customHeight="1" x14ac:dyDescent="0.25">
      <c r="C20" s="18" t="s">
        <v>6</v>
      </c>
      <c r="D20" s="5" t="s">
        <v>157</v>
      </c>
      <c r="E20" s="5" t="s">
        <v>113</v>
      </c>
      <c r="F20" s="5" t="s">
        <v>187</v>
      </c>
      <c r="G20" s="7" t="s">
        <v>21</v>
      </c>
      <c r="H20" s="7" t="s">
        <v>21</v>
      </c>
      <c r="I20" s="5">
        <v>42</v>
      </c>
      <c r="J20" s="11" t="s">
        <v>158</v>
      </c>
      <c r="K20" s="6" t="s">
        <v>141</v>
      </c>
      <c r="L20" s="5" t="s">
        <v>136</v>
      </c>
      <c r="M20" s="6" t="s">
        <v>159</v>
      </c>
      <c r="N20" s="5" t="s">
        <v>62</v>
      </c>
      <c r="O20" s="5" t="s">
        <v>160</v>
      </c>
      <c r="P20" s="6" t="s">
        <v>12</v>
      </c>
      <c r="Q20" s="143" t="s">
        <v>211</v>
      </c>
      <c r="R20" s="72" t="s">
        <v>255</v>
      </c>
      <c r="S20" s="359" t="s">
        <v>21</v>
      </c>
    </row>
    <row r="21" spans="3:19" ht="49.5" customHeight="1" x14ac:dyDescent="0.25">
      <c r="C21" s="20" t="s">
        <v>7</v>
      </c>
      <c r="D21" s="21" t="s">
        <v>177</v>
      </c>
      <c r="E21" s="21" t="s">
        <v>188</v>
      </c>
      <c r="F21" s="21" t="s">
        <v>187</v>
      </c>
      <c r="G21" s="24" t="s">
        <v>21</v>
      </c>
      <c r="H21" s="24" t="s">
        <v>21</v>
      </c>
      <c r="I21" s="21">
        <v>54</v>
      </c>
      <c r="J21" s="24" t="s">
        <v>288</v>
      </c>
      <c r="K21" s="81" t="s">
        <v>289</v>
      </c>
      <c r="L21" s="21" t="s">
        <v>291</v>
      </c>
      <c r="M21" s="23" t="s">
        <v>290</v>
      </c>
      <c r="N21" s="21" t="s">
        <v>123</v>
      </c>
      <c r="O21" s="21" t="s">
        <v>186</v>
      </c>
      <c r="P21" s="23" t="s">
        <v>12</v>
      </c>
      <c r="Q21" s="152" t="s">
        <v>293</v>
      </c>
      <c r="R21" s="83" t="s">
        <v>256</v>
      </c>
      <c r="S21" s="376">
        <v>52730</v>
      </c>
    </row>
    <row r="22" spans="3:19" ht="49.5" customHeight="1" x14ac:dyDescent="0.25">
      <c r="C22" s="20" t="s">
        <v>7</v>
      </c>
      <c r="D22" s="25" t="s">
        <v>8</v>
      </c>
      <c r="E22" s="25" t="s">
        <v>117</v>
      </c>
      <c r="F22" s="25" t="s">
        <v>187</v>
      </c>
      <c r="G22" s="24" t="s">
        <v>21</v>
      </c>
      <c r="H22" s="24" t="s">
        <v>21</v>
      </c>
      <c r="I22" s="25">
        <v>57</v>
      </c>
      <c r="J22" s="24" t="s">
        <v>162</v>
      </c>
      <c r="K22" s="26" t="s">
        <v>153</v>
      </c>
      <c r="L22" s="25" t="s">
        <v>163</v>
      </c>
      <c r="M22" s="23" t="s">
        <v>164</v>
      </c>
      <c r="N22" s="21" t="s">
        <v>163</v>
      </c>
      <c r="O22" s="21" t="s">
        <v>135</v>
      </c>
      <c r="P22" s="23" t="s">
        <v>12</v>
      </c>
      <c r="Q22" s="147" t="s">
        <v>202</v>
      </c>
      <c r="R22" s="72" t="s">
        <v>255</v>
      </c>
      <c r="S22" s="377" t="s">
        <v>21</v>
      </c>
    </row>
    <row r="23" spans="3:19" ht="49.5" customHeight="1" x14ac:dyDescent="0.25">
      <c r="C23" s="20" t="s">
        <v>7</v>
      </c>
      <c r="D23" s="21" t="s">
        <v>11</v>
      </c>
      <c r="E23" s="21" t="s">
        <v>118</v>
      </c>
      <c r="F23" s="25" t="s">
        <v>187</v>
      </c>
      <c r="G23" s="24" t="s">
        <v>21</v>
      </c>
      <c r="H23" s="24" t="s">
        <v>21</v>
      </c>
      <c r="I23" s="21">
        <v>63</v>
      </c>
      <c r="J23" s="24" t="s">
        <v>165</v>
      </c>
      <c r="K23" s="23" t="s">
        <v>166</v>
      </c>
      <c r="L23" s="21" t="s">
        <v>167</v>
      </c>
      <c r="M23" s="23" t="s">
        <v>168</v>
      </c>
      <c r="N23" s="21" t="s">
        <v>123</v>
      </c>
      <c r="O23" s="21" t="s">
        <v>72</v>
      </c>
      <c r="P23" s="23" t="s">
        <v>12</v>
      </c>
      <c r="Q23" s="147" t="s">
        <v>203</v>
      </c>
      <c r="R23" s="83" t="s">
        <v>256</v>
      </c>
      <c r="S23" s="377">
        <v>43629</v>
      </c>
    </row>
    <row r="24" spans="3:19" ht="49.5" customHeight="1" x14ac:dyDescent="0.25">
      <c r="C24" s="56" t="s">
        <v>7</v>
      </c>
      <c r="D24" s="25" t="s">
        <v>11</v>
      </c>
      <c r="E24" s="21" t="s">
        <v>118</v>
      </c>
      <c r="F24" s="25" t="s">
        <v>187</v>
      </c>
      <c r="G24" s="21" t="s">
        <v>21</v>
      </c>
      <c r="H24" s="21" t="s">
        <v>21</v>
      </c>
      <c r="I24" s="25">
        <v>64</v>
      </c>
      <c r="J24" s="22" t="s">
        <v>58</v>
      </c>
      <c r="K24" s="26" t="s">
        <v>50</v>
      </c>
      <c r="L24" s="25" t="s">
        <v>31</v>
      </c>
      <c r="M24" s="26" t="s">
        <v>169</v>
      </c>
      <c r="N24" s="25" t="s">
        <v>45</v>
      </c>
      <c r="O24" s="25" t="s">
        <v>5</v>
      </c>
      <c r="P24" s="26" t="s">
        <v>12</v>
      </c>
      <c r="Q24" s="147" t="s">
        <v>204</v>
      </c>
      <c r="R24" s="83" t="s">
        <v>256</v>
      </c>
      <c r="S24" s="377">
        <v>49359</v>
      </c>
    </row>
    <row r="25" spans="3:19" ht="49.5" customHeight="1" x14ac:dyDescent="0.25">
      <c r="C25" s="50" t="s">
        <v>22</v>
      </c>
      <c r="D25" s="57" t="s">
        <v>23</v>
      </c>
      <c r="E25" s="57" t="s">
        <v>119</v>
      </c>
      <c r="F25" s="59" t="s">
        <v>187</v>
      </c>
      <c r="G25" s="60" t="s">
        <v>21</v>
      </c>
      <c r="H25" s="60" t="s">
        <v>21</v>
      </c>
      <c r="I25" s="57">
        <v>70</v>
      </c>
      <c r="J25" s="58" t="s">
        <v>170</v>
      </c>
      <c r="K25" s="64" t="s">
        <v>171</v>
      </c>
      <c r="L25" s="57" t="s">
        <v>36</v>
      </c>
      <c r="M25" s="64" t="s">
        <v>172</v>
      </c>
      <c r="N25" s="57" t="s">
        <v>43</v>
      </c>
      <c r="O25" s="57" t="s">
        <v>186</v>
      </c>
      <c r="P25" s="49" t="s">
        <v>12</v>
      </c>
      <c r="Q25" s="165" t="s">
        <v>205</v>
      </c>
      <c r="R25" s="72" t="s">
        <v>255</v>
      </c>
      <c r="S25" s="359" t="s">
        <v>21</v>
      </c>
    </row>
    <row r="26" spans="3:19" ht="49.5" customHeight="1" x14ac:dyDescent="0.25">
      <c r="C26" s="37" t="s">
        <v>49</v>
      </c>
      <c r="D26" s="34" t="s">
        <v>51</v>
      </c>
      <c r="E26" s="34" t="s">
        <v>114</v>
      </c>
      <c r="F26" s="34" t="s">
        <v>187</v>
      </c>
      <c r="G26" s="62" t="s">
        <v>21</v>
      </c>
      <c r="H26" s="62" t="s">
        <v>21</v>
      </c>
      <c r="I26" s="34">
        <v>77</v>
      </c>
      <c r="J26" s="38" t="s">
        <v>173</v>
      </c>
      <c r="K26" s="36" t="s">
        <v>145</v>
      </c>
      <c r="L26" s="34" t="s">
        <v>134</v>
      </c>
      <c r="M26" s="36" t="s">
        <v>151</v>
      </c>
      <c r="N26" s="34" t="s">
        <v>134</v>
      </c>
      <c r="O26" s="34" t="s">
        <v>147</v>
      </c>
      <c r="P26" s="36" t="s">
        <v>12</v>
      </c>
      <c r="Q26" s="171" t="s">
        <v>206</v>
      </c>
      <c r="R26" s="72" t="s">
        <v>255</v>
      </c>
      <c r="S26" s="359" t="s">
        <v>21</v>
      </c>
    </row>
    <row r="27" spans="3:19" ht="49.5" customHeight="1" x14ac:dyDescent="0.25">
      <c r="C27" s="39" t="s">
        <v>49</v>
      </c>
      <c r="D27" s="34" t="s">
        <v>91</v>
      </c>
      <c r="E27" s="34" t="s">
        <v>120</v>
      </c>
      <c r="F27" s="34" t="s">
        <v>187</v>
      </c>
      <c r="G27" s="62" t="s">
        <v>21</v>
      </c>
      <c r="H27" s="62" t="s">
        <v>21</v>
      </c>
      <c r="I27" s="34">
        <v>83</v>
      </c>
      <c r="J27" s="38" t="s">
        <v>174</v>
      </c>
      <c r="K27" s="36" t="s">
        <v>145</v>
      </c>
      <c r="L27" s="34" t="s">
        <v>134</v>
      </c>
      <c r="M27" s="36" t="s">
        <v>151</v>
      </c>
      <c r="N27" s="34" t="s">
        <v>134</v>
      </c>
      <c r="O27" s="34" t="s">
        <v>147</v>
      </c>
      <c r="P27" s="36" t="s">
        <v>12</v>
      </c>
      <c r="Q27" s="171" t="s">
        <v>207</v>
      </c>
      <c r="R27" s="72" t="s">
        <v>255</v>
      </c>
      <c r="S27" s="359" t="s">
        <v>21</v>
      </c>
    </row>
    <row r="28" spans="3:19" ht="49.5" customHeight="1" x14ac:dyDescent="0.25">
      <c r="C28" s="13" t="s">
        <v>16</v>
      </c>
      <c r="D28" s="4" t="s">
        <v>78</v>
      </c>
      <c r="E28" s="4" t="s">
        <v>106</v>
      </c>
      <c r="F28" s="4" t="s">
        <v>187</v>
      </c>
      <c r="G28" s="4" t="s">
        <v>21</v>
      </c>
      <c r="H28" s="2" t="s">
        <v>21</v>
      </c>
      <c r="I28" s="2">
        <v>7</v>
      </c>
      <c r="J28" s="10" t="s">
        <v>82</v>
      </c>
      <c r="K28" s="1" t="s">
        <v>81</v>
      </c>
      <c r="L28" s="2" t="s">
        <v>36</v>
      </c>
      <c r="M28" s="1" t="s">
        <v>80</v>
      </c>
      <c r="N28" s="2" t="s">
        <v>36</v>
      </c>
      <c r="O28" s="4" t="s">
        <v>77</v>
      </c>
      <c r="P28" s="3" t="s">
        <v>12</v>
      </c>
      <c r="Q28" s="105" t="s">
        <v>710</v>
      </c>
      <c r="R28" s="72" t="s">
        <v>255</v>
      </c>
      <c r="S28" s="359" t="s">
        <v>21</v>
      </c>
    </row>
    <row r="29" spans="3:19" ht="49.5" customHeight="1" x14ac:dyDescent="0.25">
      <c r="C29" s="31" t="s">
        <v>4</v>
      </c>
      <c r="D29" s="30" t="s">
        <v>3</v>
      </c>
      <c r="E29" s="30" t="s">
        <v>108</v>
      </c>
      <c r="F29" s="30" t="s">
        <v>187</v>
      </c>
      <c r="G29" s="28" t="s">
        <v>21</v>
      </c>
      <c r="H29" s="28" t="s">
        <v>21</v>
      </c>
      <c r="I29" s="28">
        <v>11</v>
      </c>
      <c r="J29" s="30" t="s">
        <v>74</v>
      </c>
      <c r="K29" s="32" t="s">
        <v>63</v>
      </c>
      <c r="L29" s="30" t="s">
        <v>36</v>
      </c>
      <c r="M29" s="32" t="s">
        <v>47</v>
      </c>
      <c r="N29" s="30" t="s">
        <v>34</v>
      </c>
      <c r="O29" s="30" t="s">
        <v>5</v>
      </c>
      <c r="P29" s="32" t="s">
        <v>13</v>
      </c>
      <c r="Q29" s="123" t="s">
        <v>213</v>
      </c>
      <c r="R29" s="72" t="s">
        <v>255</v>
      </c>
      <c r="S29" s="359" t="s">
        <v>21</v>
      </c>
    </row>
    <row r="30" spans="3:19" ht="49.5" customHeight="1" x14ac:dyDescent="0.25">
      <c r="C30" s="31" t="s">
        <v>4</v>
      </c>
      <c r="D30" s="30" t="s">
        <v>3</v>
      </c>
      <c r="E30" s="30" t="s">
        <v>108</v>
      </c>
      <c r="F30" s="30" t="s">
        <v>187</v>
      </c>
      <c r="G30" s="28" t="s">
        <v>21</v>
      </c>
      <c r="H30" s="28" t="s">
        <v>21</v>
      </c>
      <c r="I30" s="28">
        <v>11</v>
      </c>
      <c r="J30" s="30" t="s">
        <v>75</v>
      </c>
      <c r="K30" s="32" t="s">
        <v>9</v>
      </c>
      <c r="L30" s="30" t="s">
        <v>34</v>
      </c>
      <c r="M30" s="32" t="s">
        <v>48</v>
      </c>
      <c r="N30" s="30" t="s">
        <v>34</v>
      </c>
      <c r="O30" s="30" t="s">
        <v>2</v>
      </c>
      <c r="P30" s="32" t="s">
        <v>13</v>
      </c>
      <c r="Q30" s="123" t="s">
        <v>214</v>
      </c>
      <c r="R30" s="72" t="s">
        <v>255</v>
      </c>
      <c r="S30" s="359" t="s">
        <v>21</v>
      </c>
    </row>
    <row r="31" spans="3:19" ht="49.5" customHeight="1" x14ac:dyDescent="0.25">
      <c r="C31" s="31" t="s">
        <v>4</v>
      </c>
      <c r="D31" s="30" t="s">
        <v>3</v>
      </c>
      <c r="E31" s="30" t="s">
        <v>108</v>
      </c>
      <c r="F31" s="30" t="s">
        <v>187</v>
      </c>
      <c r="G31" s="28" t="s">
        <v>21</v>
      </c>
      <c r="H31" s="28" t="s">
        <v>21</v>
      </c>
      <c r="I31" s="28">
        <v>11</v>
      </c>
      <c r="J31" s="30" t="s">
        <v>76</v>
      </c>
      <c r="K31" s="32" t="s">
        <v>9</v>
      </c>
      <c r="L31" s="30" t="s">
        <v>34</v>
      </c>
      <c r="M31" s="32" t="s">
        <v>92</v>
      </c>
      <c r="N31" s="30" t="s">
        <v>34</v>
      </c>
      <c r="O31" s="30" t="s">
        <v>2</v>
      </c>
      <c r="P31" s="32" t="s">
        <v>14</v>
      </c>
      <c r="Q31" s="123" t="s">
        <v>215</v>
      </c>
      <c r="R31" s="72" t="s">
        <v>255</v>
      </c>
      <c r="S31" s="359" t="s">
        <v>21</v>
      </c>
    </row>
    <row r="32" spans="3:19" ht="49.5" customHeight="1" x14ac:dyDescent="0.25">
      <c r="C32" s="33" t="s">
        <v>4</v>
      </c>
      <c r="D32" s="28" t="s">
        <v>10</v>
      </c>
      <c r="E32" s="28" t="s">
        <v>109</v>
      </c>
      <c r="F32" s="30" t="s">
        <v>187</v>
      </c>
      <c r="G32" s="28" t="s">
        <v>21</v>
      </c>
      <c r="H32" s="28" t="s">
        <v>21</v>
      </c>
      <c r="I32" s="28">
        <v>21</v>
      </c>
      <c r="J32" s="30" t="s">
        <v>60</v>
      </c>
      <c r="K32" s="32" t="s">
        <v>9</v>
      </c>
      <c r="L32" s="30" t="s">
        <v>34</v>
      </c>
      <c r="M32" s="32" t="s">
        <v>35</v>
      </c>
      <c r="N32" s="30" t="s">
        <v>34</v>
      </c>
      <c r="O32" s="30" t="s">
        <v>2</v>
      </c>
      <c r="P32" s="32" t="s">
        <v>12</v>
      </c>
      <c r="Q32" s="123" t="s">
        <v>217</v>
      </c>
      <c r="R32" s="72" t="s">
        <v>255</v>
      </c>
      <c r="S32" s="359" t="s">
        <v>21</v>
      </c>
    </row>
    <row r="33" spans="3:19" ht="49.5" customHeight="1" x14ac:dyDescent="0.25">
      <c r="C33" s="33" t="s">
        <v>4</v>
      </c>
      <c r="D33" s="28" t="s">
        <v>10</v>
      </c>
      <c r="E33" s="28" t="s">
        <v>109</v>
      </c>
      <c r="F33" s="30" t="s">
        <v>187</v>
      </c>
      <c r="G33" s="28" t="s">
        <v>21</v>
      </c>
      <c r="H33" s="28" t="s">
        <v>21</v>
      </c>
      <c r="I33" s="28">
        <v>27</v>
      </c>
      <c r="J33" s="30" t="s">
        <v>90</v>
      </c>
      <c r="K33" s="29" t="s">
        <v>81</v>
      </c>
      <c r="L33" s="28" t="s">
        <v>36</v>
      </c>
      <c r="M33" s="29" t="s">
        <v>80</v>
      </c>
      <c r="N33" s="28" t="s">
        <v>36</v>
      </c>
      <c r="O33" s="28" t="s">
        <v>79</v>
      </c>
      <c r="P33" s="32" t="s">
        <v>12</v>
      </c>
      <c r="Q33" s="123" t="s">
        <v>216</v>
      </c>
      <c r="R33" s="72" t="s">
        <v>255</v>
      </c>
      <c r="S33" s="359" t="s">
        <v>21</v>
      </c>
    </row>
    <row r="34" spans="3:19" ht="49.5" customHeight="1" x14ac:dyDescent="0.25">
      <c r="C34" s="44" t="s">
        <v>15</v>
      </c>
      <c r="D34" s="41" t="s">
        <v>38</v>
      </c>
      <c r="E34" s="41" t="s">
        <v>111</v>
      </c>
      <c r="F34" s="41" t="s">
        <v>187</v>
      </c>
      <c r="G34" s="61" t="s">
        <v>21</v>
      </c>
      <c r="H34" s="61" t="s">
        <v>21</v>
      </c>
      <c r="I34" s="41">
        <v>39</v>
      </c>
      <c r="J34" s="42" t="s">
        <v>66</v>
      </c>
      <c r="K34" s="43" t="s">
        <v>81</v>
      </c>
      <c r="L34" s="41" t="s">
        <v>36</v>
      </c>
      <c r="M34" s="43" t="s">
        <v>80</v>
      </c>
      <c r="N34" s="41" t="s">
        <v>36</v>
      </c>
      <c r="O34" s="41" t="s">
        <v>79</v>
      </c>
      <c r="P34" s="47" t="s">
        <v>12</v>
      </c>
      <c r="Q34" s="135" t="s">
        <v>218</v>
      </c>
      <c r="R34" s="72" t="s">
        <v>255</v>
      </c>
      <c r="S34" s="359" t="s">
        <v>21</v>
      </c>
    </row>
    <row r="35" spans="3:19" ht="49.5" customHeight="1" x14ac:dyDescent="0.25">
      <c r="C35" s="46" t="s">
        <v>15</v>
      </c>
      <c r="D35" s="42" t="s">
        <v>38</v>
      </c>
      <c r="E35" s="42" t="s">
        <v>111</v>
      </c>
      <c r="F35" s="42" t="s">
        <v>187</v>
      </c>
      <c r="G35" s="41" t="s">
        <v>21</v>
      </c>
      <c r="H35" s="41" t="s">
        <v>21</v>
      </c>
      <c r="I35" s="41">
        <v>39</v>
      </c>
      <c r="J35" s="42" t="s">
        <v>66</v>
      </c>
      <c r="K35" s="47" t="s">
        <v>9</v>
      </c>
      <c r="L35" s="42" t="s">
        <v>34</v>
      </c>
      <c r="M35" s="47" t="s">
        <v>67</v>
      </c>
      <c r="N35" s="42" t="s">
        <v>45</v>
      </c>
      <c r="O35" s="42" t="s">
        <v>2</v>
      </c>
      <c r="P35" s="47" t="s">
        <v>12</v>
      </c>
      <c r="Q35" s="135" t="s">
        <v>219</v>
      </c>
      <c r="R35" s="72" t="s">
        <v>255</v>
      </c>
      <c r="S35" s="359" t="s">
        <v>21</v>
      </c>
    </row>
    <row r="36" spans="3:19" ht="49.5" customHeight="1" x14ac:dyDescent="0.25">
      <c r="C36" s="18" t="s">
        <v>6</v>
      </c>
      <c r="D36" s="5" t="s">
        <v>39</v>
      </c>
      <c r="E36" s="5" t="s">
        <v>115</v>
      </c>
      <c r="F36" s="7" t="s">
        <v>187</v>
      </c>
      <c r="G36" s="5" t="s">
        <v>21</v>
      </c>
      <c r="H36" s="5" t="s">
        <v>21</v>
      </c>
      <c r="I36" s="5">
        <v>47</v>
      </c>
      <c r="J36" s="7" t="s">
        <v>73</v>
      </c>
      <c r="K36" s="6" t="s">
        <v>50</v>
      </c>
      <c r="L36" s="5" t="s">
        <v>31</v>
      </c>
      <c r="M36" s="6" t="s">
        <v>70</v>
      </c>
      <c r="N36" s="5" t="s">
        <v>34</v>
      </c>
      <c r="O36" s="5" t="s">
        <v>72</v>
      </c>
      <c r="P36" s="6" t="s">
        <v>12</v>
      </c>
      <c r="Q36" s="143" t="s">
        <v>220</v>
      </c>
      <c r="R36" s="72" t="s">
        <v>255</v>
      </c>
      <c r="S36" s="359" t="s">
        <v>21</v>
      </c>
    </row>
    <row r="37" spans="3:19" ht="49.5" customHeight="1" x14ac:dyDescent="0.25">
      <c r="C37" s="69" t="s">
        <v>1</v>
      </c>
      <c r="D37" s="67" t="s">
        <v>0</v>
      </c>
      <c r="E37" s="67" t="s">
        <v>116</v>
      </c>
      <c r="F37" s="67" t="s">
        <v>187</v>
      </c>
      <c r="G37" s="71" t="s">
        <v>21</v>
      </c>
      <c r="H37" s="71" t="s">
        <v>21</v>
      </c>
      <c r="I37" s="71">
        <v>48</v>
      </c>
      <c r="J37" s="67" t="s">
        <v>93</v>
      </c>
      <c r="K37" s="68" t="s">
        <v>68</v>
      </c>
      <c r="L37" s="67" t="s">
        <v>41</v>
      </c>
      <c r="M37" s="68" t="s">
        <v>69</v>
      </c>
      <c r="N37" s="67" t="s">
        <v>34</v>
      </c>
      <c r="O37" s="67" t="s">
        <v>37</v>
      </c>
      <c r="P37" s="68" t="s">
        <v>12</v>
      </c>
      <c r="Q37" s="174" t="s">
        <v>221</v>
      </c>
      <c r="R37" s="72" t="s">
        <v>255</v>
      </c>
      <c r="S37" s="359" t="s">
        <v>21</v>
      </c>
    </row>
    <row r="38" spans="3:19" ht="49.5" customHeight="1" x14ac:dyDescent="0.25">
      <c r="C38" s="69" t="s">
        <v>1</v>
      </c>
      <c r="D38" s="67" t="s">
        <v>0</v>
      </c>
      <c r="E38" s="67" t="s">
        <v>116</v>
      </c>
      <c r="F38" s="67" t="s">
        <v>187</v>
      </c>
      <c r="G38" s="71" t="s">
        <v>21</v>
      </c>
      <c r="H38" s="71" t="s">
        <v>21</v>
      </c>
      <c r="I38" s="71">
        <v>48</v>
      </c>
      <c r="J38" s="67" t="s">
        <v>93</v>
      </c>
      <c r="K38" s="68" t="s">
        <v>98</v>
      </c>
      <c r="L38" s="67" t="s">
        <v>96</v>
      </c>
      <c r="M38" s="68" t="s">
        <v>99</v>
      </c>
      <c r="N38" s="67" t="s">
        <v>34</v>
      </c>
      <c r="O38" s="67" t="s">
        <v>40</v>
      </c>
      <c r="P38" s="68" t="s">
        <v>12</v>
      </c>
      <c r="Q38" s="174" t="s">
        <v>264</v>
      </c>
      <c r="R38" s="72" t="s">
        <v>255</v>
      </c>
      <c r="S38" s="359" t="s">
        <v>21</v>
      </c>
    </row>
    <row r="39" spans="3:19" ht="49.5" customHeight="1" x14ac:dyDescent="0.25">
      <c r="C39" s="69" t="s">
        <v>1</v>
      </c>
      <c r="D39" s="67" t="s">
        <v>0</v>
      </c>
      <c r="E39" s="67" t="s">
        <v>116</v>
      </c>
      <c r="F39" s="67" t="s">
        <v>187</v>
      </c>
      <c r="G39" s="71" t="s">
        <v>21</v>
      </c>
      <c r="H39" s="71" t="s">
        <v>21</v>
      </c>
      <c r="I39" s="71">
        <v>48</v>
      </c>
      <c r="J39" s="67" t="s">
        <v>94</v>
      </c>
      <c r="K39" s="68" t="s">
        <v>68</v>
      </c>
      <c r="L39" s="67" t="s">
        <v>41</v>
      </c>
      <c r="M39" s="68" t="s">
        <v>69</v>
      </c>
      <c r="N39" s="67" t="s">
        <v>34</v>
      </c>
      <c r="O39" s="67" t="s">
        <v>37</v>
      </c>
      <c r="P39" s="68" t="s">
        <v>12</v>
      </c>
      <c r="Q39" s="174" t="s">
        <v>222</v>
      </c>
      <c r="R39" s="72" t="s">
        <v>255</v>
      </c>
      <c r="S39" s="359" t="s">
        <v>21</v>
      </c>
    </row>
    <row r="40" spans="3:19" ht="49.5" customHeight="1" x14ac:dyDescent="0.25">
      <c r="C40" s="69" t="s">
        <v>1</v>
      </c>
      <c r="D40" s="67" t="s">
        <v>0</v>
      </c>
      <c r="E40" s="67" t="s">
        <v>116</v>
      </c>
      <c r="F40" s="67" t="s">
        <v>187</v>
      </c>
      <c r="G40" s="71" t="s">
        <v>21</v>
      </c>
      <c r="H40" s="71" t="s">
        <v>21</v>
      </c>
      <c r="I40" s="71">
        <v>48</v>
      </c>
      <c r="J40" s="67" t="s">
        <v>97</v>
      </c>
      <c r="K40" s="68" t="s">
        <v>98</v>
      </c>
      <c r="L40" s="67" t="s">
        <v>96</v>
      </c>
      <c r="M40" s="68" t="s">
        <v>99</v>
      </c>
      <c r="N40" s="67" t="s">
        <v>34</v>
      </c>
      <c r="O40" s="67" t="s">
        <v>40</v>
      </c>
      <c r="P40" s="68" t="s">
        <v>12</v>
      </c>
      <c r="Q40" s="174" t="s">
        <v>223</v>
      </c>
      <c r="R40" s="72" t="s">
        <v>255</v>
      </c>
      <c r="S40" s="359" t="s">
        <v>21</v>
      </c>
    </row>
    <row r="41" spans="3:19" ht="49.5" customHeight="1" x14ac:dyDescent="0.25">
      <c r="C41" s="56" t="s">
        <v>7</v>
      </c>
      <c r="D41" s="25" t="s">
        <v>8</v>
      </c>
      <c r="E41" s="25" t="s">
        <v>117</v>
      </c>
      <c r="F41" s="21" t="s">
        <v>187</v>
      </c>
      <c r="G41" s="25" t="s">
        <v>21</v>
      </c>
      <c r="H41" s="25" t="s">
        <v>21</v>
      </c>
      <c r="I41" s="25">
        <v>59</v>
      </c>
      <c r="J41" s="21" t="s">
        <v>85</v>
      </c>
      <c r="K41" s="26" t="s">
        <v>89</v>
      </c>
      <c r="L41" s="25" t="s">
        <v>31</v>
      </c>
      <c r="M41" s="26" t="s">
        <v>42</v>
      </c>
      <c r="N41" s="25" t="s">
        <v>43</v>
      </c>
      <c r="O41" s="25" t="s">
        <v>25</v>
      </c>
      <c r="P41" s="26" t="s">
        <v>12</v>
      </c>
      <c r="Q41" s="147" t="s">
        <v>224</v>
      </c>
      <c r="R41" s="72" t="s">
        <v>255</v>
      </c>
      <c r="S41" s="359" t="s">
        <v>21</v>
      </c>
    </row>
    <row r="42" spans="3:19" ht="49.5" customHeight="1" x14ac:dyDescent="0.25">
      <c r="C42" s="56" t="s">
        <v>7</v>
      </c>
      <c r="D42" s="25" t="s">
        <v>11</v>
      </c>
      <c r="E42" s="25" t="s">
        <v>118</v>
      </c>
      <c r="F42" s="21" t="s">
        <v>187</v>
      </c>
      <c r="G42" s="25" t="s">
        <v>21</v>
      </c>
      <c r="H42" s="25" t="s">
        <v>21</v>
      </c>
      <c r="I42" s="25">
        <v>68</v>
      </c>
      <c r="J42" s="21" t="s">
        <v>86</v>
      </c>
      <c r="K42" s="26" t="s">
        <v>89</v>
      </c>
      <c r="L42" s="25" t="s">
        <v>31</v>
      </c>
      <c r="M42" s="23" t="s">
        <v>88</v>
      </c>
      <c r="N42" s="25" t="s">
        <v>43</v>
      </c>
      <c r="O42" s="25" t="s">
        <v>87</v>
      </c>
      <c r="P42" s="26" t="s">
        <v>12</v>
      </c>
      <c r="Q42" s="147" t="s">
        <v>225</v>
      </c>
      <c r="R42" s="72" t="s">
        <v>255</v>
      </c>
      <c r="S42" s="359" t="s">
        <v>21</v>
      </c>
    </row>
    <row r="43" spans="3:19" ht="49.5" customHeight="1" x14ac:dyDescent="0.25">
      <c r="C43" s="56" t="s">
        <v>7</v>
      </c>
      <c r="D43" s="25" t="s">
        <v>11</v>
      </c>
      <c r="E43" s="25" t="s">
        <v>118</v>
      </c>
      <c r="F43" s="21" t="s">
        <v>187</v>
      </c>
      <c r="G43" s="25" t="s">
        <v>21</v>
      </c>
      <c r="H43" s="25" t="s">
        <v>21</v>
      </c>
      <c r="I43" s="25">
        <v>65</v>
      </c>
      <c r="J43" s="21" t="s">
        <v>71</v>
      </c>
      <c r="K43" s="26" t="s">
        <v>9</v>
      </c>
      <c r="L43" s="25" t="s">
        <v>34</v>
      </c>
      <c r="M43" s="26" t="s">
        <v>44</v>
      </c>
      <c r="N43" s="25" t="s">
        <v>43</v>
      </c>
      <c r="O43" s="21" t="s">
        <v>2</v>
      </c>
      <c r="P43" s="26" t="s">
        <v>12</v>
      </c>
      <c r="Q43" s="147" t="s">
        <v>226</v>
      </c>
      <c r="R43" s="72" t="s">
        <v>255</v>
      </c>
      <c r="S43" s="359" t="s">
        <v>21</v>
      </c>
    </row>
    <row r="44" spans="3:19" ht="49.5" customHeight="1" x14ac:dyDescent="0.25">
      <c r="C44" s="70" t="s">
        <v>22</v>
      </c>
      <c r="D44" s="51" t="s">
        <v>23</v>
      </c>
      <c r="E44" s="51" t="s">
        <v>119</v>
      </c>
      <c r="F44" s="51" t="s">
        <v>187</v>
      </c>
      <c r="G44" s="48" t="s">
        <v>21</v>
      </c>
      <c r="H44" s="48" t="s">
        <v>21</v>
      </c>
      <c r="I44" s="48">
        <v>69</v>
      </c>
      <c r="J44" s="51" t="s">
        <v>57</v>
      </c>
      <c r="K44" s="52" t="s">
        <v>9</v>
      </c>
      <c r="L44" s="51" t="s">
        <v>43</v>
      </c>
      <c r="M44" s="52" t="s">
        <v>44</v>
      </c>
      <c r="N44" s="51" t="s">
        <v>43</v>
      </c>
      <c r="O44" s="51" t="s">
        <v>2</v>
      </c>
      <c r="P44" s="52" t="s">
        <v>12</v>
      </c>
      <c r="Q44" s="165" t="s">
        <v>227</v>
      </c>
      <c r="R44" s="72" t="s">
        <v>255</v>
      </c>
      <c r="S44" s="359" t="s">
        <v>21</v>
      </c>
    </row>
    <row r="45" spans="3:19" ht="49.5" customHeight="1" x14ac:dyDescent="0.25">
      <c r="C45" s="70" t="s">
        <v>22</v>
      </c>
      <c r="D45" s="48" t="s">
        <v>23</v>
      </c>
      <c r="E45" s="51" t="s">
        <v>119</v>
      </c>
      <c r="F45" s="51" t="s">
        <v>187</v>
      </c>
      <c r="G45" s="48" t="s">
        <v>21</v>
      </c>
      <c r="H45" s="48" t="s">
        <v>21</v>
      </c>
      <c r="I45" s="48">
        <v>71</v>
      </c>
      <c r="J45" s="51" t="s">
        <v>64</v>
      </c>
      <c r="K45" s="52" t="s">
        <v>63</v>
      </c>
      <c r="L45" s="51" t="s">
        <v>36</v>
      </c>
      <c r="M45" s="52" t="s">
        <v>65</v>
      </c>
      <c r="N45" s="51" t="s">
        <v>43</v>
      </c>
      <c r="O45" s="51" t="s">
        <v>5</v>
      </c>
      <c r="P45" s="52" t="s">
        <v>12</v>
      </c>
      <c r="Q45" s="165" t="s">
        <v>228</v>
      </c>
      <c r="R45" s="72" t="s">
        <v>255</v>
      </c>
      <c r="S45" s="359" t="s">
        <v>21</v>
      </c>
    </row>
    <row r="46" spans="3:19" ht="49.5" customHeight="1" x14ac:dyDescent="0.25">
      <c r="C46" s="39" t="s">
        <v>49</v>
      </c>
      <c r="D46" s="34" t="s">
        <v>51</v>
      </c>
      <c r="E46" s="34" t="s">
        <v>114</v>
      </c>
      <c r="F46" s="35" t="s">
        <v>187</v>
      </c>
      <c r="G46" s="34" t="s">
        <v>21</v>
      </c>
      <c r="H46" s="34" t="s">
        <v>21</v>
      </c>
      <c r="I46" s="34">
        <v>82</v>
      </c>
      <c r="J46" s="35" t="s">
        <v>84</v>
      </c>
      <c r="K46" s="36" t="s">
        <v>81</v>
      </c>
      <c r="L46" s="34" t="s">
        <v>36</v>
      </c>
      <c r="M46" s="36" t="s">
        <v>80</v>
      </c>
      <c r="N46" s="34" t="s">
        <v>36</v>
      </c>
      <c r="O46" s="34" t="s">
        <v>79</v>
      </c>
      <c r="P46" s="40" t="s">
        <v>12</v>
      </c>
      <c r="Q46" s="168" t="s">
        <v>709</v>
      </c>
      <c r="R46" s="72" t="s">
        <v>255</v>
      </c>
      <c r="S46" s="359" t="s">
        <v>21</v>
      </c>
    </row>
    <row r="47" spans="3:19" ht="49.5" customHeight="1" x14ac:dyDescent="0.25">
      <c r="C47" s="39" t="s">
        <v>49</v>
      </c>
      <c r="D47" s="34" t="s">
        <v>91</v>
      </c>
      <c r="E47" s="35" t="s">
        <v>120</v>
      </c>
      <c r="F47" s="35" t="s">
        <v>187</v>
      </c>
      <c r="G47" s="34" t="s">
        <v>21</v>
      </c>
      <c r="H47" s="34" t="s">
        <v>21</v>
      </c>
      <c r="I47" s="34">
        <v>84</v>
      </c>
      <c r="J47" s="35" t="s">
        <v>83</v>
      </c>
      <c r="K47" s="36" t="s">
        <v>81</v>
      </c>
      <c r="L47" s="34" t="s">
        <v>36</v>
      </c>
      <c r="M47" s="36" t="s">
        <v>80</v>
      </c>
      <c r="N47" s="34" t="s">
        <v>36</v>
      </c>
      <c r="O47" s="34" t="s">
        <v>79</v>
      </c>
      <c r="P47" s="40" t="s">
        <v>12</v>
      </c>
      <c r="Q47" s="168" t="s">
        <v>229</v>
      </c>
      <c r="R47" s="72" t="s">
        <v>255</v>
      </c>
      <c r="S47" s="359" t="s">
        <v>21</v>
      </c>
    </row>
    <row r="49" spans="3:6" ht="49.5" customHeight="1" x14ac:dyDescent="0.25">
      <c r="C49" s="354" t="s">
        <v>312</v>
      </c>
      <c r="D49" s="354" t="s">
        <v>830</v>
      </c>
      <c r="E49" s="354" t="s">
        <v>324</v>
      </c>
      <c r="F49" s="354" t="s">
        <v>314</v>
      </c>
    </row>
    <row r="50" spans="3:6" ht="49.5" customHeight="1" x14ac:dyDescent="0.25">
      <c r="C50" s="355" t="s">
        <v>16</v>
      </c>
      <c r="D50" s="353">
        <v>2</v>
      </c>
      <c r="E50" s="353">
        <v>2</v>
      </c>
      <c r="F50" s="353">
        <v>4</v>
      </c>
    </row>
    <row r="51" spans="3:6" ht="49.5" customHeight="1" x14ac:dyDescent="0.25">
      <c r="C51" s="355" t="s">
        <v>17</v>
      </c>
      <c r="D51" s="353">
        <v>1</v>
      </c>
      <c r="E51" s="353">
        <v>0</v>
      </c>
      <c r="F51" s="353">
        <v>1</v>
      </c>
    </row>
    <row r="52" spans="3:6" ht="49.5" customHeight="1" x14ac:dyDescent="0.25">
      <c r="C52" s="355" t="s">
        <v>18</v>
      </c>
      <c r="D52" s="353">
        <v>1</v>
      </c>
      <c r="E52" s="353">
        <v>0</v>
      </c>
      <c r="F52" s="353">
        <v>1</v>
      </c>
    </row>
    <row r="53" spans="3:6" ht="49.5" customHeight="1" x14ac:dyDescent="0.25">
      <c r="C53" s="355" t="s">
        <v>4</v>
      </c>
      <c r="D53" s="353">
        <v>2</v>
      </c>
      <c r="E53" s="353">
        <v>10</v>
      </c>
      <c r="F53" s="353">
        <v>12</v>
      </c>
    </row>
    <row r="54" spans="3:6" ht="49.5" customHeight="1" x14ac:dyDescent="0.25">
      <c r="C54" s="355" t="s">
        <v>15</v>
      </c>
      <c r="D54" s="353">
        <v>0</v>
      </c>
      <c r="E54" s="353">
        <v>1</v>
      </c>
      <c r="F54" s="353">
        <v>4</v>
      </c>
    </row>
    <row r="55" spans="3:6" ht="49.5" customHeight="1" x14ac:dyDescent="0.25">
      <c r="C55" s="355" t="s">
        <v>6</v>
      </c>
      <c r="D55" s="353">
        <v>0</v>
      </c>
      <c r="E55" s="353">
        <v>3</v>
      </c>
      <c r="F55" s="353">
        <v>3</v>
      </c>
    </row>
    <row r="56" spans="3:6" ht="49.5" customHeight="1" x14ac:dyDescent="0.25">
      <c r="C56" s="355" t="s">
        <v>1</v>
      </c>
      <c r="D56" s="353">
        <v>0</v>
      </c>
      <c r="E56" s="353">
        <v>2</v>
      </c>
      <c r="F56" s="353">
        <v>4</v>
      </c>
    </row>
    <row r="57" spans="3:6" ht="49.5" customHeight="1" x14ac:dyDescent="0.25">
      <c r="C57" s="355" t="s">
        <v>292</v>
      </c>
      <c r="D57" s="353">
        <v>3</v>
      </c>
      <c r="E57" s="353">
        <v>4</v>
      </c>
      <c r="F57" s="353">
        <v>7</v>
      </c>
    </row>
    <row r="58" spans="3:6" ht="49.5" customHeight="1" x14ac:dyDescent="0.25">
      <c r="C58" s="355" t="s">
        <v>22</v>
      </c>
      <c r="D58" s="357">
        <v>0</v>
      </c>
      <c r="E58" s="353">
        <v>1</v>
      </c>
      <c r="F58" s="353">
        <v>3</v>
      </c>
    </row>
    <row r="59" spans="3:6" ht="49.5" customHeight="1" x14ac:dyDescent="0.25">
      <c r="C59" s="355" t="s">
        <v>49</v>
      </c>
      <c r="D59" s="353">
        <v>0</v>
      </c>
      <c r="E59" s="353">
        <v>4</v>
      </c>
      <c r="F59" s="353">
        <v>4</v>
      </c>
    </row>
    <row r="60" spans="3:6" ht="49.5" customHeight="1" x14ac:dyDescent="0.25">
      <c r="D60" s="356">
        <f>SUM(D50:D59)</f>
        <v>9</v>
      </c>
      <c r="E60" s="356">
        <f>SUM(E50:E59)</f>
        <v>27</v>
      </c>
      <c r="F60" s="356">
        <f>SUM(F50:F59)</f>
        <v>43</v>
      </c>
    </row>
  </sheetData>
  <mergeCells count="1">
    <mergeCell ref="R3:S3"/>
  </mergeCells>
  <hyperlinks>
    <hyperlink ref="P5" r:id="rId1" xr:uid="{B01114C6-9187-4D5D-A697-4FD3306FB29E}"/>
    <hyperlink ref="M5" r:id="rId2" xr:uid="{1B387342-5196-4727-969E-351D706041D8}"/>
    <hyperlink ref="P6" r:id="rId3" xr:uid="{DC9A5891-7231-4DBB-A7F1-EF3BC7289383}"/>
    <hyperlink ref="M6" r:id="rId4" xr:uid="{20396B9C-07D6-4EBD-A9B7-DF069DA16B98}"/>
    <hyperlink ref="K6" r:id="rId5" xr:uid="{7C8C3FFD-16E1-43F7-AA9E-229EE1A2F9E6}"/>
    <hyperlink ref="K7" r:id="rId6" xr:uid="{502343EC-E12F-4495-A4BC-F0B373EA88BE}"/>
    <hyperlink ref="M7" r:id="rId7" xr:uid="{FE46C375-21D9-40F9-AA43-BF10FFFA3D1B}"/>
    <hyperlink ref="P7" r:id="rId8" xr:uid="{C2146D18-CE77-4037-BE3B-1A3D7FF3D484}"/>
    <hyperlink ref="M8" r:id="rId9" xr:uid="{232C758C-401E-4B7A-96DD-9AB1559DE0C8}"/>
    <hyperlink ref="K8" r:id="rId10" display="https://github.com/hiroeorz/omron-fins-simulator/tree/master" xr:uid="{14979F63-EF18-4C6F-A7C3-1AC57D179D8F}"/>
    <hyperlink ref="P8" r:id="rId11" xr:uid="{FF008E62-3ABE-42EF-AB4F-AD0ED404497F}"/>
    <hyperlink ref="M9" r:id="rId12" xr:uid="{04368785-E0C6-49CA-87B2-DCE41C68907C}"/>
    <hyperlink ref="P9" r:id="rId13" xr:uid="{3C1D676A-3318-486E-AE35-FC69A4144E0F}"/>
    <hyperlink ref="K10" r:id="rId14" xr:uid="{67A3AB6D-0F69-40D1-9533-482DF3B06BBD}"/>
    <hyperlink ref="M10" r:id="rId15" xr:uid="{9537195C-EEF8-47BF-ADC4-5C1CCF9091E4}"/>
    <hyperlink ref="P10" r:id="rId16" xr:uid="{A4B57070-3DEC-4F0D-8A38-5EAB6820573E}"/>
    <hyperlink ref="K11" r:id="rId17" xr:uid="{6DEA9E58-D40E-4C4B-9BA6-5182101B85C8}"/>
    <hyperlink ref="M11" r:id="rId18" xr:uid="{8DCE012C-17B7-45E9-B42F-E121F5412076}"/>
    <hyperlink ref="P11" r:id="rId19" xr:uid="{60BB5667-BB52-4DE1-A1F5-4250E9F64AEA}"/>
    <hyperlink ref="K13:K14" r:id="rId20" display="Prosys OPCUA Server" xr:uid="{5AAB01A4-D380-4C05-A26B-73E28CF6AEBA}"/>
    <hyperlink ref="M14" r:id="rId21" xr:uid="{CD3FB3D0-A079-4124-BC91-6EF3C50E8E6A}"/>
    <hyperlink ref="P14" r:id="rId22" xr:uid="{B7038185-7EBD-49EC-9BBB-7EA0132CEDF2}"/>
    <hyperlink ref="K18" r:id="rId23" xr:uid="{5DF8CE23-E6E4-421D-B716-B58309546CA4}"/>
    <hyperlink ref="K17" r:id="rId24" xr:uid="{C7367D6A-193A-438E-A8FC-CC7B829C6761}"/>
    <hyperlink ref="M17" r:id="rId25" display=" FreyrScada IEC 60870-5 Server Simulator" xr:uid="{88421DFE-CE0B-455A-BE39-54489EF3ECE3}"/>
    <hyperlink ref="M18" r:id="rId26" xr:uid="{B4422860-CD9C-45B4-9864-9990CCFCAA88}"/>
    <hyperlink ref="P18" r:id="rId27" xr:uid="{0A43F39D-8BE4-40CF-A713-275E4E403EBD}"/>
    <hyperlink ref="P17" r:id="rId28" xr:uid="{C3AB4128-9506-4A04-A638-B5DDF9A0BC0F}"/>
    <hyperlink ref="K19" r:id="rId29" xr:uid="{0580E154-3890-466F-8705-F9751495FAD6}"/>
    <hyperlink ref="M19" r:id="rId30" xr:uid="{93D40D2C-CE93-4FD3-BE3A-ACA9B4238BAE}"/>
    <hyperlink ref="P19" r:id="rId31" xr:uid="{0AA44E33-2985-4AB7-94F7-D61AB1D15BC3}"/>
    <hyperlink ref="K20" r:id="rId32" xr:uid="{3FCA2C7E-5169-40B5-B1FB-333A19730CDE}"/>
    <hyperlink ref="M20" r:id="rId33" xr:uid="{76C7D96A-9542-49D4-9151-370FD962549E}"/>
    <hyperlink ref="P20" r:id="rId34" xr:uid="{30678EF6-6F04-4BA6-A86C-1FFA8E3940A5}"/>
    <hyperlink ref="K22" r:id="rId35" xr:uid="{E12CC203-284E-4EBB-B75E-9EC80A50C8F5}"/>
    <hyperlink ref="M22" r:id="rId36" xr:uid="{2C51462E-B9A6-49E7-B71E-4D70952AC9D9}"/>
    <hyperlink ref="P22" r:id="rId37" xr:uid="{A9F3E8C7-A18B-4D31-9A5F-9629546784C2}"/>
    <hyperlink ref="K23" r:id="rId38" xr:uid="{DB761F8A-FC94-4F0F-8629-166B029EAFF3}"/>
    <hyperlink ref="M23" r:id="rId39" xr:uid="{0FC56CCA-F750-4F02-AF6C-5797F8024FC1}"/>
    <hyperlink ref="P23" r:id="rId40" location="ethersploitip" xr:uid="{C8AD1D36-5B4A-4183-AB2F-6ACB1453CC01}"/>
    <hyperlink ref="P24" r:id="rId41" xr:uid="{41B7A16D-A8AB-4C30-96E3-31DC974E47C5}"/>
    <hyperlink ref="K24" r:id="rId42" display="SIMATIC S7 PLC" xr:uid="{AC79CDDE-7D70-43E3-9876-AF68A96406B3}"/>
    <hyperlink ref="M24" r:id="rId43" display="Metasploit" xr:uid="{0963FCC4-966F-4091-8F4B-231A6EA4439C}"/>
    <hyperlink ref="K25" r:id="rId44" display="github.com/hiroeorz/omron-fins-simulator/blob/master/omron_plc.rb" xr:uid="{4FA1EA44-0813-4A85-ADE0-AA6FD11AD767}"/>
    <hyperlink ref="M25" r:id="rId45" xr:uid="{3A266BE5-BD2E-460F-956E-7CF54A5CB463}"/>
    <hyperlink ref="K26" r:id="rId46" xr:uid="{D95C16E8-85EB-4A8F-BA95-574C566A3E0E}"/>
    <hyperlink ref="M26" r:id="rId47" xr:uid="{13BDABC4-D361-440F-AAFA-6989067F1BEE}"/>
    <hyperlink ref="P26" r:id="rId48" xr:uid="{A8E91235-7151-455B-9144-1719A38F0583}"/>
    <hyperlink ref="K27" r:id="rId49" xr:uid="{8D436FD0-B96A-4E5B-BB85-280415634F4B}"/>
    <hyperlink ref="M27" r:id="rId50" xr:uid="{BA4A7B54-4EA6-49B6-89AC-79AABD1AE1AA}"/>
    <hyperlink ref="P27" r:id="rId51" xr:uid="{0FFF8143-B9AA-42E1-9C9A-A6E57DC6338B}"/>
    <hyperlink ref="M12" r:id="rId52" xr:uid="{56B1AADE-6B01-4A96-BB08-EC9A15CD86A9}"/>
    <hyperlink ref="P12" r:id="rId53" xr:uid="{58EC721E-2EA6-4F6E-B483-A6819C0C88A5}"/>
    <hyperlink ref="K12" r:id="rId54" xr:uid="{6096F7E1-AF0C-4AFA-AE8A-2230311F77FD}"/>
    <hyperlink ref="K13" r:id="rId55" xr:uid="{D00D4C73-77AF-41BF-A1D9-DBCAAFF70599}"/>
    <hyperlink ref="M13" r:id="rId56" xr:uid="{E0E8A596-14B2-49AF-8709-37F230821479}"/>
    <hyperlink ref="P13" r:id="rId57" xr:uid="{C98437B8-6891-4159-A2AA-1C2455B64221}"/>
    <hyperlink ref="M16" r:id="rId58" xr:uid="{1A00F281-1321-47CA-A686-FE21AC6B5118}"/>
    <hyperlink ref="P16" r:id="rId59" xr:uid="{E0487BED-A03B-4E92-823D-7B989698EEBA}"/>
    <hyperlink ref="P28" r:id="rId60" xr:uid="{475305E5-FEED-4460-A39D-404181E78462}"/>
    <hyperlink ref="K28" r:id="rId61" xr:uid="{9B348D48-E6BE-455B-9B8D-6AA60A024F3D}"/>
    <hyperlink ref="M28" r:id="rId62" xr:uid="{35C7F51B-6B9B-4B2A-8348-983C80A0EE6A}"/>
    <hyperlink ref="P29" r:id="rId63" xr:uid="{8F6369F6-6CD4-4840-B2B6-BBEB430F1021}"/>
    <hyperlink ref="K30" r:id="rId64" xr:uid="{AFB78CD3-E62B-4A4A-8D70-E3115C76C153}"/>
    <hyperlink ref="M30" r:id="rId65" xr:uid="{1F0FB7E3-6D1D-49C4-8B92-6CB09309E839}"/>
    <hyperlink ref="M29" r:id="rId66" xr:uid="{F01D1FA1-D036-479F-9D21-9A05094C0E04}"/>
    <hyperlink ref="K29" r:id="rId67" display="Siemens S7 PLC" xr:uid="{64DF6DA6-5045-4E3E-909E-DEE038ECC3C8}"/>
    <hyperlink ref="K31" r:id="rId68" xr:uid="{4E1F0005-30FC-49D4-975A-71D7FBA2623A}"/>
    <hyperlink ref="P31" r:id="rId69" display="Procedimiento" xr:uid="{9DF9BDC5-E7F4-427D-9BE4-58F8BBCBA9BA}"/>
    <hyperlink ref="P44" r:id="rId70" xr:uid="{5C632640-0635-40DC-9D50-2D9CFE056762}"/>
    <hyperlink ref="M44" r:id="rId71" display="Metasploit" xr:uid="{AEDD0EE7-47DA-476E-B2E0-FA85B2477052}"/>
    <hyperlink ref="K44" r:id="rId72" xr:uid="{18015898-F42E-4332-BEE6-560E8EF591BA}"/>
    <hyperlink ref="K35" r:id="rId73" xr:uid="{C4CE9EA9-9DE7-4585-9196-6AF6416AEB58}"/>
    <hyperlink ref="P35" r:id="rId74" xr:uid="{E6B4092B-FAC6-41F9-AFB6-ECEDC554DBDC}"/>
    <hyperlink ref="M35" r:id="rId75" xr:uid="{69B7D1D1-987E-422C-B2C4-7D83AD471206}"/>
    <hyperlink ref="K36" r:id="rId76" display="SIMATIC S7 PLC" xr:uid="{B991FBF7-9EB0-4AA4-B24C-56FBBCD8B266}"/>
    <hyperlink ref="M36" r:id="rId77" display="Metasploit" xr:uid="{B452C7A7-256B-4B27-95E5-C4F80818091C}"/>
    <hyperlink ref="P36" r:id="rId78" xr:uid="{529352A0-F7D9-413D-A050-621DA82C0F23}"/>
    <hyperlink ref="P42" r:id="rId79" xr:uid="{3FE14838-E6BF-4CF2-81DF-96246787CCB9}"/>
    <hyperlink ref="P41" r:id="rId80" xr:uid="{EDCDCBD3-5D55-4D83-B2C3-8C815B1DF29A}"/>
    <hyperlink ref="K46" r:id="rId81" xr:uid="{CC40760D-C010-46E5-8B98-BC65941A4DBC}"/>
    <hyperlink ref="M46" r:id="rId82" xr:uid="{F730A34E-90F1-4113-8928-630E7D268BAB}"/>
    <hyperlink ref="P46" r:id="rId83" xr:uid="{6CA17D72-F72E-4AF2-9B91-C5D763EC47F1}"/>
    <hyperlink ref="K33" r:id="rId84" xr:uid="{451C4C1C-695C-4833-B922-4F20948B8A31}"/>
    <hyperlink ref="M33" r:id="rId85" xr:uid="{05485259-74C4-4D50-BD39-4F2A849BAF9F}"/>
    <hyperlink ref="P33" r:id="rId86" xr:uid="{EE8FE17D-A890-4016-8652-77216311834B}"/>
    <hyperlink ref="K47" r:id="rId87" xr:uid="{78510B3C-973D-4380-90B3-BC01A27EF2BE}"/>
    <hyperlink ref="M47" r:id="rId88" xr:uid="{5801D309-4F7C-4DE4-8BA4-E9DA74CB5DDF}"/>
    <hyperlink ref="P47" r:id="rId89" xr:uid="{5BC79B68-6AC9-465B-AB1B-0571DD078700}"/>
    <hyperlink ref="M31" r:id="rId90" display="Metasploit" xr:uid="{AABF3253-3616-4966-A529-BA509A780E38}"/>
    <hyperlink ref="K34" r:id="rId91" xr:uid="{D390B9B7-4A86-4BD5-95D5-FFA6E783E0D5}"/>
    <hyperlink ref="M34" r:id="rId92" xr:uid="{EAC8A058-2276-45C4-BBB8-E7E71338AA8D}"/>
    <hyperlink ref="P34" r:id="rId93" xr:uid="{2D9C11B1-60ED-46CE-90CF-5DDD592A94C9}"/>
    <hyperlink ref="K32" r:id="rId94" xr:uid="{D94932E9-FEA4-49D7-95C2-65A476FD3B90}"/>
    <hyperlink ref="M32" r:id="rId95" display="Metasploit" xr:uid="{2022AF36-A8D8-4471-89F2-A7430EA2638F}"/>
    <hyperlink ref="P32" r:id="rId96" xr:uid="{841ECADC-8121-4925-B29B-0EACAEEE4473}"/>
    <hyperlink ref="M45" r:id="rId97" xr:uid="{F73CD7CC-DB69-40BC-93A7-ACAC3019B21D}"/>
    <hyperlink ref="K45" r:id="rId98" display="Siemens S7 PLC" xr:uid="{010C1610-5A98-49B7-877C-99EC7721DD96}"/>
    <hyperlink ref="P45" r:id="rId99" xr:uid="{2BC1F8F9-769B-484A-98DA-256CB99BAF5B}"/>
    <hyperlink ref="K43" r:id="rId100" xr:uid="{16B48A2E-F604-4D73-9CEE-3B6F9CC0F32B}"/>
    <hyperlink ref="M43" r:id="rId101" display="Metasploit" xr:uid="{512685B5-7AA5-4165-986E-99D770B4E80D}"/>
    <hyperlink ref="P43" r:id="rId102" xr:uid="{E34DAC19-D08C-4E04-9C65-5DF124C6C020}"/>
    <hyperlink ref="M37" r:id="rId103" display="Metasploit: vnc_keyboard_exec.rb" xr:uid="{28F53C7E-A11C-4528-8245-62597348D1DB}"/>
    <hyperlink ref="P37" r:id="rId104" xr:uid="{DF583BFA-B4CB-4A36-9567-5303B18C0660}"/>
    <hyperlink ref="P39" r:id="rId105" xr:uid="{84FBEEC8-495E-4B0D-9575-DC26FA6EA0E1}"/>
    <hyperlink ref="M39" r:id="rId106" display="Metasploit: vnc_keyboard_exec.rb" xr:uid="{9E02585D-6C6A-4DAA-94AC-DB870FEDF6E0}"/>
    <hyperlink ref="K38" r:id="rId107" xr:uid="{A9D31E1A-82C0-4E2E-9EC6-0B018F940D45}"/>
    <hyperlink ref="M38" r:id="rId108" display="Metasploit: vnc_keyboard_exec.rb" xr:uid="{BC621D9D-5E72-4B39-9C30-474B3D6D6ECA}"/>
    <hyperlink ref="P38" r:id="rId109" xr:uid="{90C8A27F-7788-47C6-8111-5B0B1500497E}"/>
    <hyperlink ref="K40" r:id="rId110" xr:uid="{2B0909AF-AB31-4F38-A96B-1E9993AB24C4}"/>
    <hyperlink ref="M40" r:id="rId111" display="Metasploit: vnc_keyboard_exec.rb" xr:uid="{E91FD11A-2B41-4C12-A415-F0C957524C87}"/>
    <hyperlink ref="P40" r:id="rId112" xr:uid="{80FA30C3-D5F4-46A7-9DED-870D6E92D395}"/>
    <hyperlink ref="M21" r:id="rId113" display="Ethersploit-IP_x0009_" xr:uid="{92AAE497-D87C-4219-A79A-C72B7AF86504}"/>
    <hyperlink ref="K21" r:id="rId114" xr:uid="{6720B7EB-EB65-4322-AC98-5E40AC77A224}"/>
    <hyperlink ref="P21" r:id="rId115" xr:uid="{EDD54473-2305-40F6-8C9B-428D30D4D6BD}"/>
    <hyperlink ref="P15" r:id="rId116" xr:uid="{2F3E85E7-6652-4F3D-B803-8FBC24EE6D30}"/>
    <hyperlink ref="M15" r:id="rId117" display="FreyrSCADA DNP3 Client (Master)" xr:uid="{1E555E06-8605-4C88-A9A2-2E1DC7039D4E}"/>
    <hyperlink ref="K15" r:id="rId118" display="FreyrSCADA DNP3 Server (Outstation)" xr:uid="{54056FA1-9F61-468D-B890-7EB091FBFF4C}"/>
  </hyperlinks>
  <pageMargins left="0.7" right="0.7" top="0.75" bottom="0.75" header="0.3" footer="0.3"/>
  <pageSetup paperSize="9" orientation="portrait" r:id="rId119"/>
  <drawing r:id="rId12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BD10-2895-4759-BC3B-7CC94491FE6A}">
  <dimension ref="B4:Q81"/>
  <sheetViews>
    <sheetView topLeftCell="D1" zoomScale="70" zoomScaleNormal="70" workbookViewId="0">
      <selection activeCell="D55" sqref="D55"/>
    </sheetView>
  </sheetViews>
  <sheetFormatPr baseColWidth="10" defaultRowHeight="36" customHeight="1" x14ac:dyDescent="0.25"/>
  <cols>
    <col min="2" max="2" width="30.5703125" customWidth="1"/>
    <col min="3" max="3" width="34.28515625" customWidth="1"/>
    <col min="4" max="4" width="33.7109375" customWidth="1"/>
    <col min="5" max="5" width="39.7109375" customWidth="1"/>
    <col min="6" max="6" width="21.7109375" customWidth="1"/>
    <col min="7" max="7" width="41.5703125" customWidth="1"/>
    <col min="8" max="8" width="13.85546875" customWidth="1"/>
    <col min="9" max="9" width="27" customWidth="1"/>
    <col min="10" max="10" width="40.85546875" customWidth="1"/>
    <col min="11" max="11" width="18.42578125" customWidth="1"/>
    <col min="12" max="12" width="33.140625" customWidth="1"/>
    <col min="14" max="14" width="13.7109375" customWidth="1"/>
    <col min="15" max="15" width="27.140625" customWidth="1"/>
    <col min="16" max="16" width="41.7109375" customWidth="1"/>
    <col min="17" max="17" width="24.28515625" customWidth="1"/>
  </cols>
  <sheetData>
    <row r="4" spans="2:17" ht="36" customHeight="1" x14ac:dyDescent="0.35">
      <c r="B4" s="482" t="s">
        <v>785</v>
      </c>
      <c r="C4" s="482"/>
      <c r="D4" s="482"/>
      <c r="E4" s="482"/>
    </row>
    <row r="5" spans="2:17" ht="36" customHeight="1" x14ac:dyDescent="0.25">
      <c r="B5" s="101" t="s">
        <v>95</v>
      </c>
      <c r="C5" s="102" t="s">
        <v>100</v>
      </c>
      <c r="D5" s="102" t="s">
        <v>101</v>
      </c>
      <c r="E5" s="102" t="s">
        <v>102</v>
      </c>
      <c r="F5" s="102" t="s">
        <v>103</v>
      </c>
      <c r="G5" s="102" t="s">
        <v>190</v>
      </c>
      <c r="H5" s="102" t="s">
        <v>56</v>
      </c>
      <c r="I5" s="102" t="s">
        <v>27</v>
      </c>
      <c r="J5" s="102" t="s">
        <v>30</v>
      </c>
      <c r="K5" s="102" t="s">
        <v>28</v>
      </c>
      <c r="L5" s="102" t="s">
        <v>29</v>
      </c>
      <c r="M5" s="102" t="s">
        <v>28</v>
      </c>
      <c r="N5" s="102" t="s">
        <v>20</v>
      </c>
      <c r="O5" s="102" t="s">
        <v>12</v>
      </c>
      <c r="P5" s="102" t="s">
        <v>104</v>
      </c>
      <c r="Q5" s="102" t="s">
        <v>321</v>
      </c>
    </row>
    <row r="6" spans="2:17" ht="36" customHeight="1" x14ac:dyDescent="0.25">
      <c r="B6" s="103" t="s">
        <v>16</v>
      </c>
      <c r="C6" s="104" t="s">
        <v>26</v>
      </c>
      <c r="D6" s="104" t="s">
        <v>105</v>
      </c>
      <c r="E6" s="104" t="s">
        <v>187</v>
      </c>
      <c r="F6" s="105" t="s">
        <v>21</v>
      </c>
      <c r="G6" s="106" t="s">
        <v>15</v>
      </c>
      <c r="H6" s="104">
        <v>3</v>
      </c>
      <c r="I6" s="105" t="s">
        <v>61</v>
      </c>
      <c r="J6" s="104" t="s">
        <v>121</v>
      </c>
      <c r="K6" s="104" t="s">
        <v>122</v>
      </c>
      <c r="L6" s="107" t="s">
        <v>52</v>
      </c>
      <c r="M6" s="104" t="s">
        <v>34</v>
      </c>
      <c r="N6" s="104" t="s">
        <v>33</v>
      </c>
      <c r="O6" s="108" t="s">
        <v>12</v>
      </c>
      <c r="P6" s="105" t="s">
        <v>191</v>
      </c>
      <c r="Q6" s="79" t="s">
        <v>256</v>
      </c>
    </row>
    <row r="7" spans="2:17" ht="36" customHeight="1" x14ac:dyDescent="0.25">
      <c r="B7" s="103" t="s">
        <v>16</v>
      </c>
      <c r="C7" s="104" t="s">
        <v>26</v>
      </c>
      <c r="D7" s="104" t="s">
        <v>105</v>
      </c>
      <c r="E7" s="104" t="s">
        <v>187</v>
      </c>
      <c r="F7" s="105" t="s">
        <v>21</v>
      </c>
      <c r="G7" s="106" t="s">
        <v>15</v>
      </c>
      <c r="H7" s="104">
        <v>6</v>
      </c>
      <c r="I7" s="109" t="s">
        <v>53</v>
      </c>
      <c r="J7" s="108" t="s">
        <v>125</v>
      </c>
      <c r="K7" s="104" t="s">
        <v>126</v>
      </c>
      <c r="L7" s="108" t="s">
        <v>54</v>
      </c>
      <c r="M7" s="104" t="s">
        <v>34</v>
      </c>
      <c r="N7" s="104" t="s">
        <v>55</v>
      </c>
      <c r="O7" s="108" t="s">
        <v>12</v>
      </c>
      <c r="P7" s="105" t="s">
        <v>192</v>
      </c>
      <c r="Q7" s="79" t="s">
        <v>256</v>
      </c>
    </row>
    <row r="8" spans="2:17" ht="36" customHeight="1" x14ac:dyDescent="0.25">
      <c r="B8" s="110" t="s">
        <v>16</v>
      </c>
      <c r="C8" s="105" t="s">
        <v>78</v>
      </c>
      <c r="D8" s="104" t="s">
        <v>106</v>
      </c>
      <c r="E8" s="104" t="s">
        <v>187</v>
      </c>
      <c r="F8" s="105" t="s">
        <v>21</v>
      </c>
      <c r="G8" s="105" t="s">
        <v>21</v>
      </c>
      <c r="H8" s="104">
        <v>7</v>
      </c>
      <c r="I8" s="109" t="s">
        <v>161</v>
      </c>
      <c r="J8" s="108" t="s">
        <v>145</v>
      </c>
      <c r="K8" s="104" t="s">
        <v>134</v>
      </c>
      <c r="L8" s="108" t="s">
        <v>151</v>
      </c>
      <c r="M8" s="104" t="s">
        <v>134</v>
      </c>
      <c r="N8" s="105" t="s">
        <v>147</v>
      </c>
      <c r="O8" s="107" t="s">
        <v>12</v>
      </c>
      <c r="P8" s="105" t="s">
        <v>193</v>
      </c>
      <c r="Q8" s="79" t="s">
        <v>256</v>
      </c>
    </row>
    <row r="9" spans="2:17" ht="36" customHeight="1" x14ac:dyDescent="0.25">
      <c r="B9" s="111" t="s">
        <v>17</v>
      </c>
      <c r="C9" s="112" t="s">
        <v>46</v>
      </c>
      <c r="D9" s="112" t="s">
        <v>107</v>
      </c>
      <c r="E9" s="112" t="s">
        <v>187</v>
      </c>
      <c r="F9" s="112" t="s">
        <v>21</v>
      </c>
      <c r="G9" s="113" t="s">
        <v>19</v>
      </c>
      <c r="H9" s="112">
        <v>8</v>
      </c>
      <c r="I9" s="112" t="s">
        <v>175</v>
      </c>
      <c r="J9" s="114" t="s">
        <v>171</v>
      </c>
      <c r="K9" s="112" t="s">
        <v>163</v>
      </c>
      <c r="L9" s="114" t="s">
        <v>172</v>
      </c>
      <c r="M9" s="112" t="s">
        <v>122</v>
      </c>
      <c r="N9" s="112" t="s">
        <v>176</v>
      </c>
      <c r="O9" s="114" t="s">
        <v>12</v>
      </c>
      <c r="P9" s="112" t="s">
        <v>194</v>
      </c>
      <c r="Q9" s="79" t="s">
        <v>256</v>
      </c>
    </row>
    <row r="10" spans="2:17" ht="36" customHeight="1" x14ac:dyDescent="0.25">
      <c r="B10" s="115" t="s">
        <v>18</v>
      </c>
      <c r="C10" s="116" t="s">
        <v>127</v>
      </c>
      <c r="D10" s="116" t="s">
        <v>110</v>
      </c>
      <c r="E10" s="116" t="s">
        <v>187</v>
      </c>
      <c r="F10" s="117" t="s">
        <v>21</v>
      </c>
      <c r="G10" s="117" t="s">
        <v>21</v>
      </c>
      <c r="H10" s="116">
        <v>10</v>
      </c>
      <c r="I10" s="118" t="s">
        <v>128</v>
      </c>
      <c r="J10" s="117" t="s">
        <v>129</v>
      </c>
      <c r="K10" s="116" t="s">
        <v>124</v>
      </c>
      <c r="L10" s="119" t="s">
        <v>130</v>
      </c>
      <c r="M10" s="116" t="s">
        <v>62</v>
      </c>
      <c r="N10" s="116" t="s">
        <v>131</v>
      </c>
      <c r="O10" s="119" t="s">
        <v>12</v>
      </c>
      <c r="P10" s="120" t="s">
        <v>210</v>
      </c>
      <c r="Q10" s="79" t="s">
        <v>256</v>
      </c>
    </row>
    <row r="11" spans="2:17" ht="36" customHeight="1" x14ac:dyDescent="0.25">
      <c r="B11" s="121" t="s">
        <v>4</v>
      </c>
      <c r="C11" s="122" t="s">
        <v>139</v>
      </c>
      <c r="D11" s="122" t="s">
        <v>108</v>
      </c>
      <c r="E11" s="122" t="s">
        <v>187</v>
      </c>
      <c r="F11" s="123" t="s">
        <v>21</v>
      </c>
      <c r="G11" s="123" t="s">
        <v>21</v>
      </c>
      <c r="H11" s="122">
        <v>14</v>
      </c>
      <c r="I11" s="123" t="s">
        <v>140</v>
      </c>
      <c r="J11" s="124" t="s">
        <v>141</v>
      </c>
      <c r="K11" s="122" t="s">
        <v>134</v>
      </c>
      <c r="L11" s="124" t="s">
        <v>142</v>
      </c>
      <c r="M11" s="122" t="s">
        <v>123</v>
      </c>
      <c r="N11" s="122" t="s">
        <v>143</v>
      </c>
      <c r="O11" s="126" t="s">
        <v>12</v>
      </c>
      <c r="P11" s="123" t="s">
        <v>711</v>
      </c>
      <c r="Q11" s="79" t="s">
        <v>256</v>
      </c>
    </row>
    <row r="12" spans="2:17" ht="36" customHeight="1" x14ac:dyDescent="0.25">
      <c r="B12" s="121" t="s">
        <v>4</v>
      </c>
      <c r="C12" s="122" t="s">
        <v>139</v>
      </c>
      <c r="D12" s="122" t="s">
        <v>108</v>
      </c>
      <c r="E12" s="122" t="s">
        <v>187</v>
      </c>
      <c r="F12" s="123" t="s">
        <v>21</v>
      </c>
      <c r="G12" s="123" t="s">
        <v>21</v>
      </c>
      <c r="H12" s="122">
        <v>15</v>
      </c>
      <c r="I12" s="123" t="s">
        <v>144</v>
      </c>
      <c r="J12" s="124" t="s">
        <v>145</v>
      </c>
      <c r="K12" s="122" t="s">
        <v>134</v>
      </c>
      <c r="L12" s="124" t="s">
        <v>146</v>
      </c>
      <c r="M12" s="122" t="s">
        <v>123</v>
      </c>
      <c r="N12" s="122" t="s">
        <v>147</v>
      </c>
      <c r="O12" s="126" t="s">
        <v>12</v>
      </c>
      <c r="P12" s="123" t="s">
        <v>195</v>
      </c>
      <c r="Q12" s="79" t="s">
        <v>256</v>
      </c>
    </row>
    <row r="13" spans="2:17" ht="36" customHeight="1" x14ac:dyDescent="0.25">
      <c r="B13" s="121" t="s">
        <v>4</v>
      </c>
      <c r="C13" s="122" t="s">
        <v>10</v>
      </c>
      <c r="D13" s="122" t="s">
        <v>109</v>
      </c>
      <c r="E13" s="122" t="s">
        <v>187</v>
      </c>
      <c r="F13" s="123" t="s">
        <v>21</v>
      </c>
      <c r="G13" s="123" t="s">
        <v>21</v>
      </c>
      <c r="H13" s="122">
        <v>18</v>
      </c>
      <c r="I13" s="123" t="s">
        <v>148</v>
      </c>
      <c r="J13" s="124" t="s">
        <v>180</v>
      </c>
      <c r="K13" s="122" t="s">
        <v>163</v>
      </c>
      <c r="L13" s="124" t="s">
        <v>181</v>
      </c>
      <c r="M13" s="122" t="s">
        <v>123</v>
      </c>
      <c r="N13" s="122" t="s">
        <v>149</v>
      </c>
      <c r="O13" s="126" t="s">
        <v>12</v>
      </c>
      <c r="P13" s="123" t="s">
        <v>699</v>
      </c>
      <c r="Q13" s="72" t="s">
        <v>255</v>
      </c>
    </row>
    <row r="14" spans="2:17" ht="36" customHeight="1" x14ac:dyDescent="0.25">
      <c r="B14" s="121" t="s">
        <v>4</v>
      </c>
      <c r="C14" s="122" t="s">
        <v>10</v>
      </c>
      <c r="D14" s="122" t="s">
        <v>109</v>
      </c>
      <c r="E14" s="122" t="s">
        <v>187</v>
      </c>
      <c r="F14" s="123" t="s">
        <v>21</v>
      </c>
      <c r="G14" s="123" t="s">
        <v>21</v>
      </c>
      <c r="H14" s="122">
        <v>19</v>
      </c>
      <c r="I14" s="123" t="s">
        <v>132</v>
      </c>
      <c r="J14" s="124" t="s">
        <v>133</v>
      </c>
      <c r="K14" s="122" t="s">
        <v>134</v>
      </c>
      <c r="L14" s="124" t="s">
        <v>182</v>
      </c>
      <c r="M14" s="122" t="s">
        <v>123</v>
      </c>
      <c r="N14" s="122" t="s">
        <v>135</v>
      </c>
      <c r="O14" s="126" t="s">
        <v>12</v>
      </c>
      <c r="P14" s="123" t="s">
        <v>196</v>
      </c>
      <c r="Q14" s="79" t="s">
        <v>256</v>
      </c>
    </row>
    <row r="15" spans="2:17" ht="36" customHeight="1" thickBot="1" x14ac:dyDescent="0.3">
      <c r="B15" s="127" t="s">
        <v>4</v>
      </c>
      <c r="C15" s="122" t="s">
        <v>10</v>
      </c>
      <c r="D15" s="122" t="s">
        <v>109</v>
      </c>
      <c r="E15" s="122" t="s">
        <v>187</v>
      </c>
      <c r="F15" s="123" t="s">
        <v>21</v>
      </c>
      <c r="G15" s="123" t="s">
        <v>21</v>
      </c>
      <c r="H15" s="122">
        <v>19</v>
      </c>
      <c r="I15" s="123" t="s">
        <v>59</v>
      </c>
      <c r="J15" s="124" t="s">
        <v>133</v>
      </c>
      <c r="K15" s="122" t="s">
        <v>136</v>
      </c>
      <c r="L15" s="124" t="s">
        <v>137</v>
      </c>
      <c r="M15" s="122" t="s">
        <v>123</v>
      </c>
      <c r="N15" s="122" t="s">
        <v>135</v>
      </c>
      <c r="O15" s="126" t="s">
        <v>12</v>
      </c>
      <c r="P15" s="123" t="s">
        <v>197</v>
      </c>
      <c r="Q15" s="72" t="s">
        <v>255</v>
      </c>
    </row>
    <row r="16" spans="2:17" ht="36" customHeight="1" x14ac:dyDescent="0.25">
      <c r="B16" s="128" t="s">
        <v>4</v>
      </c>
      <c r="C16" s="123" t="s">
        <v>10</v>
      </c>
      <c r="D16" s="123" t="s">
        <v>109</v>
      </c>
      <c r="E16" s="123" t="s">
        <v>187</v>
      </c>
      <c r="F16" s="123" t="s">
        <v>21</v>
      </c>
      <c r="G16" s="123" t="s">
        <v>21</v>
      </c>
      <c r="H16" s="123">
        <v>27</v>
      </c>
      <c r="I16" s="129" t="s">
        <v>284</v>
      </c>
      <c r="J16" s="126" t="s">
        <v>285</v>
      </c>
      <c r="K16" s="123" t="s">
        <v>32</v>
      </c>
      <c r="L16" s="126" t="s">
        <v>286</v>
      </c>
      <c r="M16" s="123" t="s">
        <v>163</v>
      </c>
      <c r="N16" s="123" t="s">
        <v>287</v>
      </c>
      <c r="O16" s="126" t="s">
        <v>12</v>
      </c>
      <c r="P16" s="130" t="s">
        <v>294</v>
      </c>
      <c r="Q16" s="72" t="s">
        <v>255</v>
      </c>
    </row>
    <row r="17" spans="2:17" ht="36" customHeight="1" x14ac:dyDescent="0.25">
      <c r="B17" s="131" t="s">
        <v>4</v>
      </c>
      <c r="C17" s="123" t="s">
        <v>10</v>
      </c>
      <c r="D17" s="123" t="s">
        <v>109</v>
      </c>
      <c r="E17" s="122" t="s">
        <v>187</v>
      </c>
      <c r="F17" s="123" t="s">
        <v>21</v>
      </c>
      <c r="G17" s="123" t="s">
        <v>21</v>
      </c>
      <c r="H17" s="123">
        <v>17</v>
      </c>
      <c r="I17" s="123" t="s">
        <v>178</v>
      </c>
      <c r="J17" s="125" t="s">
        <v>171</v>
      </c>
      <c r="K17" s="123" t="s">
        <v>136</v>
      </c>
      <c r="L17" s="126" t="s">
        <v>179</v>
      </c>
      <c r="M17" s="123" t="s">
        <v>123</v>
      </c>
      <c r="N17" s="123" t="s">
        <v>189</v>
      </c>
      <c r="O17" s="126" t="s">
        <v>12</v>
      </c>
      <c r="P17" s="132" t="s">
        <v>198</v>
      </c>
      <c r="Q17" s="79" t="s">
        <v>256</v>
      </c>
    </row>
    <row r="18" spans="2:17" ht="36" customHeight="1" x14ac:dyDescent="0.25">
      <c r="B18" s="133" t="s">
        <v>15</v>
      </c>
      <c r="C18" s="134" t="s">
        <v>38</v>
      </c>
      <c r="D18" s="134" t="s">
        <v>111</v>
      </c>
      <c r="E18" s="134" t="s">
        <v>187</v>
      </c>
      <c r="F18" s="135" t="s">
        <v>21</v>
      </c>
      <c r="G18" s="135" t="s">
        <v>21</v>
      </c>
      <c r="H18" s="134">
        <v>31</v>
      </c>
      <c r="I18" s="136" t="s">
        <v>150</v>
      </c>
      <c r="J18" s="137" t="s">
        <v>145</v>
      </c>
      <c r="K18" s="134" t="s">
        <v>134</v>
      </c>
      <c r="L18" s="137" t="s">
        <v>184</v>
      </c>
      <c r="M18" s="134" t="s">
        <v>134</v>
      </c>
      <c r="N18" s="134" t="s">
        <v>147</v>
      </c>
      <c r="O18" s="137" t="s">
        <v>12</v>
      </c>
      <c r="P18" s="135" t="s">
        <v>199</v>
      </c>
      <c r="Q18" s="79" t="s">
        <v>256</v>
      </c>
    </row>
    <row r="19" spans="2:17" ht="36" customHeight="1" x14ac:dyDescent="0.25">
      <c r="B19" s="138" t="s">
        <v>15</v>
      </c>
      <c r="C19" s="134" t="s">
        <v>24</v>
      </c>
      <c r="D19" s="134" t="s">
        <v>112</v>
      </c>
      <c r="E19" s="134" t="s">
        <v>187</v>
      </c>
      <c r="F19" s="135" t="s">
        <v>21</v>
      </c>
      <c r="G19" s="139" t="s">
        <v>16</v>
      </c>
      <c r="H19" s="134">
        <v>32</v>
      </c>
      <c r="I19" s="135" t="s">
        <v>152</v>
      </c>
      <c r="J19" s="137" t="s">
        <v>180</v>
      </c>
      <c r="K19" s="134" t="s">
        <v>163</v>
      </c>
      <c r="L19" s="137" t="s">
        <v>183</v>
      </c>
      <c r="M19" s="134" t="s">
        <v>62</v>
      </c>
      <c r="N19" s="134" t="s">
        <v>149</v>
      </c>
      <c r="O19" s="140" t="s">
        <v>12</v>
      </c>
      <c r="P19" s="135" t="s">
        <v>200</v>
      </c>
      <c r="Q19" s="72" t="s">
        <v>255</v>
      </c>
    </row>
    <row r="20" spans="2:17" ht="36" customHeight="1" x14ac:dyDescent="0.25">
      <c r="B20" s="141" t="s">
        <v>6</v>
      </c>
      <c r="C20" s="142" t="s">
        <v>39</v>
      </c>
      <c r="D20" s="142" t="s">
        <v>115</v>
      </c>
      <c r="E20" s="142" t="s">
        <v>187</v>
      </c>
      <c r="F20" s="143" t="s">
        <v>21</v>
      </c>
      <c r="G20" s="143" t="s">
        <v>21</v>
      </c>
      <c r="H20" s="142">
        <v>40</v>
      </c>
      <c r="I20" s="144" t="s">
        <v>154</v>
      </c>
      <c r="J20" s="145" t="s">
        <v>138</v>
      </c>
      <c r="K20" s="142" t="s">
        <v>185</v>
      </c>
      <c r="L20" s="145" t="s">
        <v>155</v>
      </c>
      <c r="M20" s="142" t="s">
        <v>124</v>
      </c>
      <c r="N20" s="142" t="s">
        <v>156</v>
      </c>
      <c r="O20" s="145" t="s">
        <v>12</v>
      </c>
      <c r="P20" s="143" t="s">
        <v>201</v>
      </c>
      <c r="Q20" s="72" t="s">
        <v>255</v>
      </c>
    </row>
    <row r="21" spans="2:17" ht="36" customHeight="1" x14ac:dyDescent="0.25">
      <c r="B21" s="141" t="s">
        <v>6</v>
      </c>
      <c r="C21" s="142" t="s">
        <v>157</v>
      </c>
      <c r="D21" s="142" t="s">
        <v>113</v>
      </c>
      <c r="E21" s="142" t="s">
        <v>187</v>
      </c>
      <c r="F21" s="143" t="s">
        <v>21</v>
      </c>
      <c r="G21" s="143" t="s">
        <v>21</v>
      </c>
      <c r="H21" s="142">
        <v>42</v>
      </c>
      <c r="I21" s="144" t="s">
        <v>158</v>
      </c>
      <c r="J21" s="145" t="s">
        <v>141</v>
      </c>
      <c r="K21" s="142" t="s">
        <v>136</v>
      </c>
      <c r="L21" s="145" t="s">
        <v>159</v>
      </c>
      <c r="M21" s="142" t="s">
        <v>62</v>
      </c>
      <c r="N21" s="142" t="s">
        <v>160</v>
      </c>
      <c r="O21" s="145" t="s">
        <v>12</v>
      </c>
      <c r="P21" s="143" t="s">
        <v>211</v>
      </c>
      <c r="Q21" s="79" t="s">
        <v>256</v>
      </c>
    </row>
    <row r="22" spans="2:17" ht="36" customHeight="1" x14ac:dyDescent="0.25">
      <c r="B22" s="146" t="s">
        <v>7</v>
      </c>
      <c r="C22" s="147" t="s">
        <v>177</v>
      </c>
      <c r="D22" s="147" t="s">
        <v>188</v>
      </c>
      <c r="E22" s="147" t="s">
        <v>187</v>
      </c>
      <c r="F22" s="147" t="s">
        <v>21</v>
      </c>
      <c r="G22" s="147" t="s">
        <v>21</v>
      </c>
      <c r="H22" s="147">
        <v>54</v>
      </c>
      <c r="I22" s="147" t="s">
        <v>288</v>
      </c>
      <c r="J22" s="148" t="s">
        <v>289</v>
      </c>
      <c r="K22" s="149" t="s">
        <v>291</v>
      </c>
      <c r="L22" s="151" t="s">
        <v>290</v>
      </c>
      <c r="M22" s="147" t="s">
        <v>123</v>
      </c>
      <c r="N22" s="147" t="s">
        <v>186</v>
      </c>
      <c r="O22" s="151" t="s">
        <v>12</v>
      </c>
      <c r="P22" s="152" t="s">
        <v>293</v>
      </c>
      <c r="Q22" s="79" t="s">
        <v>256</v>
      </c>
    </row>
    <row r="23" spans="2:17" ht="36" customHeight="1" x14ac:dyDescent="0.25">
      <c r="B23" s="146" t="s">
        <v>7</v>
      </c>
      <c r="C23" s="153" t="s">
        <v>8</v>
      </c>
      <c r="D23" s="153" t="s">
        <v>117</v>
      </c>
      <c r="E23" s="153" t="s">
        <v>187</v>
      </c>
      <c r="F23" s="147" t="s">
        <v>21</v>
      </c>
      <c r="G23" s="147" t="s">
        <v>21</v>
      </c>
      <c r="H23" s="153">
        <v>57</v>
      </c>
      <c r="I23" s="147" t="s">
        <v>162</v>
      </c>
      <c r="J23" s="154" t="s">
        <v>153</v>
      </c>
      <c r="K23" s="153" t="s">
        <v>163</v>
      </c>
      <c r="L23" s="151" t="s">
        <v>164</v>
      </c>
      <c r="M23" s="147" t="s">
        <v>163</v>
      </c>
      <c r="N23" s="147" t="s">
        <v>135</v>
      </c>
      <c r="O23" s="151" t="s">
        <v>12</v>
      </c>
      <c r="P23" s="147" t="s">
        <v>202</v>
      </c>
      <c r="Q23" s="72" t="s">
        <v>255</v>
      </c>
    </row>
    <row r="24" spans="2:17" ht="36" customHeight="1" x14ac:dyDescent="0.25">
      <c r="B24" s="146" t="s">
        <v>7</v>
      </c>
      <c r="C24" s="147" t="s">
        <v>11</v>
      </c>
      <c r="D24" s="147" t="s">
        <v>118</v>
      </c>
      <c r="E24" s="153" t="s">
        <v>187</v>
      </c>
      <c r="F24" s="147" t="s">
        <v>21</v>
      </c>
      <c r="G24" s="147" t="s">
        <v>21</v>
      </c>
      <c r="H24" s="147">
        <v>63</v>
      </c>
      <c r="I24" s="147" t="s">
        <v>165</v>
      </c>
      <c r="J24" s="151" t="s">
        <v>166</v>
      </c>
      <c r="K24" s="147" t="s">
        <v>167</v>
      </c>
      <c r="L24" s="151" t="s">
        <v>320</v>
      </c>
      <c r="M24" s="147" t="s">
        <v>123</v>
      </c>
      <c r="N24" s="147" t="s">
        <v>72</v>
      </c>
      <c r="O24" s="151" t="s">
        <v>12</v>
      </c>
      <c r="P24" s="147" t="s">
        <v>203</v>
      </c>
      <c r="Q24" s="79" t="s">
        <v>256</v>
      </c>
    </row>
    <row r="25" spans="2:17" ht="36" customHeight="1" x14ac:dyDescent="0.25">
      <c r="B25" s="155" t="s">
        <v>7</v>
      </c>
      <c r="C25" s="153" t="s">
        <v>11</v>
      </c>
      <c r="D25" s="147" t="s">
        <v>118</v>
      </c>
      <c r="E25" s="153" t="s">
        <v>187</v>
      </c>
      <c r="F25" s="147" t="s">
        <v>21</v>
      </c>
      <c r="G25" s="147" t="s">
        <v>21</v>
      </c>
      <c r="H25" s="153">
        <v>64</v>
      </c>
      <c r="I25" s="156" t="s">
        <v>58</v>
      </c>
      <c r="J25" s="158" t="s">
        <v>50</v>
      </c>
      <c r="K25" s="153" t="s">
        <v>31</v>
      </c>
      <c r="L25" s="158" t="s">
        <v>169</v>
      </c>
      <c r="M25" s="153" t="s">
        <v>45</v>
      </c>
      <c r="N25" s="153" t="s">
        <v>5</v>
      </c>
      <c r="O25" s="158" t="s">
        <v>12</v>
      </c>
      <c r="P25" s="147" t="s">
        <v>204</v>
      </c>
      <c r="Q25" s="79" t="s">
        <v>256</v>
      </c>
    </row>
    <row r="26" spans="2:17" ht="36" customHeight="1" x14ac:dyDescent="0.25">
      <c r="B26" s="159" t="s">
        <v>22</v>
      </c>
      <c r="C26" s="160" t="s">
        <v>23</v>
      </c>
      <c r="D26" s="160" t="s">
        <v>119</v>
      </c>
      <c r="E26" s="161" t="s">
        <v>187</v>
      </c>
      <c r="F26" s="160" t="s">
        <v>21</v>
      </c>
      <c r="G26" s="160" t="s">
        <v>21</v>
      </c>
      <c r="H26" s="160">
        <v>70</v>
      </c>
      <c r="I26" s="162" t="s">
        <v>170</v>
      </c>
      <c r="J26" s="163" t="s">
        <v>171</v>
      </c>
      <c r="K26" s="160" t="s">
        <v>36</v>
      </c>
      <c r="L26" s="163" t="s">
        <v>172</v>
      </c>
      <c r="M26" s="160" t="s">
        <v>43</v>
      </c>
      <c r="N26" s="160" t="s">
        <v>186</v>
      </c>
      <c r="O26" s="164" t="s">
        <v>12</v>
      </c>
      <c r="P26" s="165" t="s">
        <v>205</v>
      </c>
      <c r="Q26" s="79" t="s">
        <v>256</v>
      </c>
    </row>
    <row r="27" spans="2:17" ht="36" customHeight="1" x14ac:dyDescent="0.25">
      <c r="B27" s="166" t="s">
        <v>49</v>
      </c>
      <c r="C27" s="167" t="s">
        <v>51</v>
      </c>
      <c r="D27" s="167" t="s">
        <v>114</v>
      </c>
      <c r="E27" s="167" t="s">
        <v>187</v>
      </c>
      <c r="F27" s="168" t="s">
        <v>21</v>
      </c>
      <c r="G27" s="168" t="s">
        <v>21</v>
      </c>
      <c r="H27" s="167">
        <v>77</v>
      </c>
      <c r="I27" s="169" t="s">
        <v>173</v>
      </c>
      <c r="J27" s="170" t="s">
        <v>145</v>
      </c>
      <c r="K27" s="167" t="s">
        <v>134</v>
      </c>
      <c r="L27" s="170" t="s">
        <v>151</v>
      </c>
      <c r="M27" s="167" t="s">
        <v>134</v>
      </c>
      <c r="N27" s="167" t="s">
        <v>147</v>
      </c>
      <c r="O27" s="170" t="s">
        <v>12</v>
      </c>
      <c r="P27" s="171" t="s">
        <v>206</v>
      </c>
      <c r="Q27" s="79" t="s">
        <v>256</v>
      </c>
    </row>
    <row r="28" spans="2:17" ht="36" customHeight="1" x14ac:dyDescent="0.25">
      <c r="B28" s="172" t="s">
        <v>49</v>
      </c>
      <c r="C28" s="167" t="s">
        <v>91</v>
      </c>
      <c r="D28" s="167" t="s">
        <v>120</v>
      </c>
      <c r="E28" s="167" t="s">
        <v>187</v>
      </c>
      <c r="F28" s="168" t="s">
        <v>21</v>
      </c>
      <c r="G28" s="168" t="s">
        <v>21</v>
      </c>
      <c r="H28" s="167">
        <v>83</v>
      </c>
      <c r="I28" s="169" t="s">
        <v>174</v>
      </c>
      <c r="J28" s="170" t="s">
        <v>145</v>
      </c>
      <c r="K28" s="167" t="s">
        <v>134</v>
      </c>
      <c r="L28" s="170" t="s">
        <v>151</v>
      </c>
      <c r="M28" s="167" t="s">
        <v>134</v>
      </c>
      <c r="N28" s="167" t="s">
        <v>147</v>
      </c>
      <c r="O28" s="170" t="s">
        <v>12</v>
      </c>
      <c r="P28" s="171" t="s">
        <v>207</v>
      </c>
      <c r="Q28" s="79" t="s">
        <v>256</v>
      </c>
    </row>
    <row r="29" spans="2:17" ht="36" customHeight="1" x14ac:dyDescent="0.25">
      <c r="B29" s="110" t="s">
        <v>16</v>
      </c>
      <c r="C29" s="105" t="s">
        <v>78</v>
      </c>
      <c r="D29" s="105" t="s">
        <v>106</v>
      </c>
      <c r="E29" s="105" t="s">
        <v>187</v>
      </c>
      <c r="F29" s="105" t="s">
        <v>21</v>
      </c>
      <c r="G29" s="104" t="s">
        <v>21</v>
      </c>
      <c r="H29" s="104">
        <v>7</v>
      </c>
      <c r="I29" s="109" t="s">
        <v>82</v>
      </c>
      <c r="J29" s="108" t="s">
        <v>81</v>
      </c>
      <c r="K29" s="104" t="s">
        <v>36</v>
      </c>
      <c r="L29" s="108" t="s">
        <v>80</v>
      </c>
      <c r="M29" s="104" t="s">
        <v>36</v>
      </c>
      <c r="N29" s="105" t="s">
        <v>77</v>
      </c>
      <c r="O29" s="107" t="s">
        <v>12</v>
      </c>
      <c r="P29" s="105" t="s">
        <v>710</v>
      </c>
      <c r="Q29" s="79" t="s">
        <v>256</v>
      </c>
    </row>
    <row r="30" spans="2:17" ht="36" customHeight="1" x14ac:dyDescent="0.25">
      <c r="B30" s="121" t="s">
        <v>4</v>
      </c>
      <c r="C30" s="123" t="s">
        <v>3</v>
      </c>
      <c r="D30" s="123" t="s">
        <v>108</v>
      </c>
      <c r="E30" s="123" t="s">
        <v>187</v>
      </c>
      <c r="F30" s="122" t="s">
        <v>21</v>
      </c>
      <c r="G30" s="122" t="s">
        <v>21</v>
      </c>
      <c r="H30" s="122">
        <v>11</v>
      </c>
      <c r="I30" s="123" t="s">
        <v>74</v>
      </c>
      <c r="J30" s="126" t="s">
        <v>63</v>
      </c>
      <c r="K30" s="123" t="s">
        <v>36</v>
      </c>
      <c r="L30" s="126" t="s">
        <v>47</v>
      </c>
      <c r="M30" s="123" t="s">
        <v>34</v>
      </c>
      <c r="N30" s="123" t="s">
        <v>5</v>
      </c>
      <c r="O30" s="126" t="s">
        <v>13</v>
      </c>
      <c r="P30" s="123" t="s">
        <v>213</v>
      </c>
      <c r="Q30" s="79" t="s">
        <v>256</v>
      </c>
    </row>
    <row r="31" spans="2:17" ht="36" customHeight="1" x14ac:dyDescent="0.25">
      <c r="B31" s="121" t="s">
        <v>4</v>
      </c>
      <c r="C31" s="123" t="s">
        <v>3</v>
      </c>
      <c r="D31" s="123" t="s">
        <v>108</v>
      </c>
      <c r="E31" s="123" t="s">
        <v>187</v>
      </c>
      <c r="F31" s="122" t="s">
        <v>21</v>
      </c>
      <c r="G31" s="122" t="s">
        <v>21</v>
      </c>
      <c r="H31" s="122">
        <v>11</v>
      </c>
      <c r="I31" s="123" t="s">
        <v>75</v>
      </c>
      <c r="J31" s="126" t="s">
        <v>9</v>
      </c>
      <c r="K31" s="123" t="s">
        <v>34</v>
      </c>
      <c r="L31" s="126" t="s">
        <v>48</v>
      </c>
      <c r="M31" s="123" t="s">
        <v>34</v>
      </c>
      <c r="N31" s="123" t="s">
        <v>2</v>
      </c>
      <c r="O31" s="125" t="s">
        <v>13</v>
      </c>
      <c r="P31" s="123" t="s">
        <v>214</v>
      </c>
      <c r="Q31" s="79" t="s">
        <v>256</v>
      </c>
    </row>
    <row r="32" spans="2:17" ht="36" customHeight="1" x14ac:dyDescent="0.25">
      <c r="B32" s="121" t="s">
        <v>4</v>
      </c>
      <c r="C32" s="123" t="s">
        <v>3</v>
      </c>
      <c r="D32" s="123" t="s">
        <v>108</v>
      </c>
      <c r="E32" s="123" t="s">
        <v>187</v>
      </c>
      <c r="F32" s="122" t="s">
        <v>21</v>
      </c>
      <c r="G32" s="122" t="s">
        <v>21</v>
      </c>
      <c r="H32" s="122">
        <v>11</v>
      </c>
      <c r="I32" s="123" t="s">
        <v>76</v>
      </c>
      <c r="J32" s="126" t="s">
        <v>9</v>
      </c>
      <c r="K32" s="123" t="s">
        <v>34</v>
      </c>
      <c r="L32" s="126" t="s">
        <v>92</v>
      </c>
      <c r="M32" s="123" t="s">
        <v>34</v>
      </c>
      <c r="N32" s="123" t="s">
        <v>2</v>
      </c>
      <c r="O32" s="126" t="s">
        <v>14</v>
      </c>
      <c r="P32" s="123" t="s">
        <v>215</v>
      </c>
      <c r="Q32" s="79" t="s">
        <v>256</v>
      </c>
    </row>
    <row r="33" spans="2:17" ht="36" customHeight="1" x14ac:dyDescent="0.25">
      <c r="B33" s="127" t="s">
        <v>4</v>
      </c>
      <c r="C33" s="122" t="s">
        <v>10</v>
      </c>
      <c r="D33" s="122" t="s">
        <v>109</v>
      </c>
      <c r="E33" s="123" t="s">
        <v>187</v>
      </c>
      <c r="F33" s="122" t="s">
        <v>21</v>
      </c>
      <c r="G33" s="122" t="s">
        <v>21</v>
      </c>
      <c r="H33" s="122">
        <v>21</v>
      </c>
      <c r="I33" s="123" t="s">
        <v>60</v>
      </c>
      <c r="J33" s="126" t="s">
        <v>9</v>
      </c>
      <c r="K33" s="123" t="s">
        <v>34</v>
      </c>
      <c r="L33" s="126" t="s">
        <v>35</v>
      </c>
      <c r="M33" s="123" t="s">
        <v>34</v>
      </c>
      <c r="N33" s="123" t="s">
        <v>2</v>
      </c>
      <c r="O33" s="126" t="s">
        <v>12</v>
      </c>
      <c r="P33" s="123" t="s">
        <v>217</v>
      </c>
      <c r="Q33" s="79" t="s">
        <v>256</v>
      </c>
    </row>
    <row r="34" spans="2:17" ht="36" customHeight="1" x14ac:dyDescent="0.25">
      <c r="B34" s="127" t="s">
        <v>4</v>
      </c>
      <c r="C34" s="122" t="s">
        <v>10</v>
      </c>
      <c r="D34" s="122" t="s">
        <v>109</v>
      </c>
      <c r="E34" s="123" t="s">
        <v>187</v>
      </c>
      <c r="F34" s="122" t="s">
        <v>21</v>
      </c>
      <c r="G34" s="122" t="s">
        <v>21</v>
      </c>
      <c r="H34" s="122">
        <v>27</v>
      </c>
      <c r="I34" s="123" t="s">
        <v>90</v>
      </c>
      <c r="J34" s="124" t="s">
        <v>81</v>
      </c>
      <c r="K34" s="122" t="s">
        <v>36</v>
      </c>
      <c r="L34" s="124" t="s">
        <v>80</v>
      </c>
      <c r="M34" s="122" t="s">
        <v>36</v>
      </c>
      <c r="N34" s="122" t="s">
        <v>79</v>
      </c>
      <c r="O34" s="126" t="s">
        <v>12</v>
      </c>
      <c r="P34" s="123" t="s">
        <v>216</v>
      </c>
      <c r="Q34" s="79" t="s">
        <v>256</v>
      </c>
    </row>
    <row r="35" spans="2:17" ht="36" customHeight="1" x14ac:dyDescent="0.25">
      <c r="B35" s="133" t="s">
        <v>15</v>
      </c>
      <c r="C35" s="134" t="s">
        <v>38</v>
      </c>
      <c r="D35" s="134" t="s">
        <v>111</v>
      </c>
      <c r="E35" s="134" t="s">
        <v>187</v>
      </c>
      <c r="F35" s="135" t="s">
        <v>21</v>
      </c>
      <c r="G35" s="135" t="s">
        <v>21</v>
      </c>
      <c r="H35" s="134">
        <v>39</v>
      </c>
      <c r="I35" s="135" t="s">
        <v>66</v>
      </c>
      <c r="J35" s="137" t="s">
        <v>81</v>
      </c>
      <c r="K35" s="134" t="s">
        <v>36</v>
      </c>
      <c r="L35" s="137" t="s">
        <v>80</v>
      </c>
      <c r="M35" s="134" t="s">
        <v>36</v>
      </c>
      <c r="N35" s="134" t="s">
        <v>79</v>
      </c>
      <c r="O35" s="140" t="s">
        <v>12</v>
      </c>
      <c r="P35" s="135" t="s">
        <v>218</v>
      </c>
      <c r="Q35" s="79" t="s">
        <v>256</v>
      </c>
    </row>
    <row r="36" spans="2:17" ht="36" customHeight="1" x14ac:dyDescent="0.25">
      <c r="B36" s="138" t="s">
        <v>15</v>
      </c>
      <c r="C36" s="135" t="s">
        <v>38</v>
      </c>
      <c r="D36" s="135" t="s">
        <v>111</v>
      </c>
      <c r="E36" s="135" t="s">
        <v>187</v>
      </c>
      <c r="F36" s="134" t="s">
        <v>21</v>
      </c>
      <c r="G36" s="134" t="s">
        <v>21</v>
      </c>
      <c r="H36" s="134">
        <v>39</v>
      </c>
      <c r="I36" s="135" t="s">
        <v>66</v>
      </c>
      <c r="J36" s="140" t="s">
        <v>9</v>
      </c>
      <c r="K36" s="135" t="s">
        <v>34</v>
      </c>
      <c r="L36" s="140" t="s">
        <v>67</v>
      </c>
      <c r="M36" s="135" t="s">
        <v>45</v>
      </c>
      <c r="N36" s="135" t="s">
        <v>2</v>
      </c>
      <c r="O36" s="140" t="s">
        <v>12</v>
      </c>
      <c r="P36" s="135" t="s">
        <v>219</v>
      </c>
      <c r="Q36" s="79" t="s">
        <v>256</v>
      </c>
    </row>
    <row r="37" spans="2:17" ht="36" customHeight="1" x14ac:dyDescent="0.25">
      <c r="B37" s="141" t="s">
        <v>6</v>
      </c>
      <c r="C37" s="142" t="s">
        <v>39</v>
      </c>
      <c r="D37" s="142" t="s">
        <v>115</v>
      </c>
      <c r="E37" s="143" t="s">
        <v>187</v>
      </c>
      <c r="F37" s="142" t="s">
        <v>21</v>
      </c>
      <c r="G37" s="142" t="s">
        <v>21</v>
      </c>
      <c r="H37" s="142">
        <v>47</v>
      </c>
      <c r="I37" s="143" t="s">
        <v>73</v>
      </c>
      <c r="J37" s="145" t="s">
        <v>50</v>
      </c>
      <c r="K37" s="142" t="s">
        <v>31</v>
      </c>
      <c r="L37" s="145" t="s">
        <v>70</v>
      </c>
      <c r="M37" s="142" t="s">
        <v>34</v>
      </c>
      <c r="N37" s="142" t="s">
        <v>72</v>
      </c>
      <c r="O37" s="145" t="s">
        <v>12</v>
      </c>
      <c r="P37" s="143" t="s">
        <v>220</v>
      </c>
      <c r="Q37" s="79" t="s">
        <v>256</v>
      </c>
    </row>
    <row r="38" spans="2:17" ht="36" customHeight="1" x14ac:dyDescent="0.25">
      <c r="B38" s="173" t="s">
        <v>1</v>
      </c>
      <c r="C38" s="174" t="s">
        <v>0</v>
      </c>
      <c r="D38" s="174" t="s">
        <v>116</v>
      </c>
      <c r="E38" s="174" t="s">
        <v>187</v>
      </c>
      <c r="F38" s="175" t="s">
        <v>21</v>
      </c>
      <c r="G38" s="175" t="s">
        <v>21</v>
      </c>
      <c r="H38" s="175">
        <v>48</v>
      </c>
      <c r="I38" s="174" t="s">
        <v>93</v>
      </c>
      <c r="J38" s="176" t="s">
        <v>68</v>
      </c>
      <c r="K38" s="174" t="s">
        <v>41</v>
      </c>
      <c r="L38" s="177" t="s">
        <v>69</v>
      </c>
      <c r="M38" s="174" t="s">
        <v>34</v>
      </c>
      <c r="N38" s="174" t="s">
        <v>37</v>
      </c>
      <c r="O38" s="177" t="s">
        <v>12</v>
      </c>
      <c r="P38" s="174" t="s">
        <v>221</v>
      </c>
      <c r="Q38" s="79" t="s">
        <v>256</v>
      </c>
    </row>
    <row r="39" spans="2:17" ht="36" customHeight="1" x14ac:dyDescent="0.25">
      <c r="B39" s="173" t="s">
        <v>1</v>
      </c>
      <c r="C39" s="174" t="s">
        <v>0</v>
      </c>
      <c r="D39" s="174" t="s">
        <v>116</v>
      </c>
      <c r="E39" s="174" t="s">
        <v>187</v>
      </c>
      <c r="F39" s="175" t="s">
        <v>21</v>
      </c>
      <c r="G39" s="175" t="s">
        <v>21</v>
      </c>
      <c r="H39" s="175">
        <v>48</v>
      </c>
      <c r="I39" s="174" t="s">
        <v>93</v>
      </c>
      <c r="J39" s="177" t="s">
        <v>98</v>
      </c>
      <c r="K39" s="174" t="s">
        <v>96</v>
      </c>
      <c r="L39" s="177" t="s">
        <v>99</v>
      </c>
      <c r="M39" s="174" t="s">
        <v>34</v>
      </c>
      <c r="N39" s="174" t="s">
        <v>40</v>
      </c>
      <c r="O39" s="177" t="s">
        <v>12</v>
      </c>
      <c r="P39" s="174" t="s">
        <v>264</v>
      </c>
      <c r="Q39" s="79" t="s">
        <v>256</v>
      </c>
    </row>
    <row r="40" spans="2:17" ht="36" customHeight="1" x14ac:dyDescent="0.25">
      <c r="B40" s="173" t="s">
        <v>1</v>
      </c>
      <c r="C40" s="174" t="s">
        <v>0</v>
      </c>
      <c r="D40" s="174" t="s">
        <v>116</v>
      </c>
      <c r="E40" s="174" t="s">
        <v>187</v>
      </c>
      <c r="F40" s="175" t="s">
        <v>21</v>
      </c>
      <c r="G40" s="175" t="s">
        <v>21</v>
      </c>
      <c r="H40" s="175">
        <v>48</v>
      </c>
      <c r="I40" s="174" t="s">
        <v>94</v>
      </c>
      <c r="J40" s="176" t="s">
        <v>68</v>
      </c>
      <c r="K40" s="174" t="s">
        <v>41</v>
      </c>
      <c r="L40" s="177" t="s">
        <v>69</v>
      </c>
      <c r="M40" s="174" t="s">
        <v>34</v>
      </c>
      <c r="N40" s="174" t="s">
        <v>37</v>
      </c>
      <c r="O40" s="177" t="s">
        <v>12</v>
      </c>
      <c r="P40" s="174" t="s">
        <v>222</v>
      </c>
      <c r="Q40" s="79" t="s">
        <v>256</v>
      </c>
    </row>
    <row r="41" spans="2:17" ht="36" customHeight="1" x14ac:dyDescent="0.25">
      <c r="B41" s="173" t="s">
        <v>1</v>
      </c>
      <c r="C41" s="174" t="s">
        <v>0</v>
      </c>
      <c r="D41" s="174" t="s">
        <v>116</v>
      </c>
      <c r="E41" s="174" t="s">
        <v>187</v>
      </c>
      <c r="F41" s="175" t="s">
        <v>21</v>
      </c>
      <c r="G41" s="175" t="s">
        <v>21</v>
      </c>
      <c r="H41" s="175">
        <v>48</v>
      </c>
      <c r="I41" s="174" t="s">
        <v>97</v>
      </c>
      <c r="J41" s="177" t="s">
        <v>98</v>
      </c>
      <c r="K41" s="174" t="s">
        <v>96</v>
      </c>
      <c r="L41" s="177" t="s">
        <v>99</v>
      </c>
      <c r="M41" s="174" t="s">
        <v>34</v>
      </c>
      <c r="N41" s="174" t="s">
        <v>40</v>
      </c>
      <c r="O41" s="177" t="s">
        <v>12</v>
      </c>
      <c r="P41" s="174" t="s">
        <v>223</v>
      </c>
      <c r="Q41" s="79" t="s">
        <v>256</v>
      </c>
    </row>
    <row r="42" spans="2:17" ht="36" customHeight="1" x14ac:dyDescent="0.25">
      <c r="B42" s="155" t="s">
        <v>7</v>
      </c>
      <c r="C42" s="153" t="s">
        <v>8</v>
      </c>
      <c r="D42" s="153" t="s">
        <v>117</v>
      </c>
      <c r="E42" s="147" t="s">
        <v>187</v>
      </c>
      <c r="F42" s="153" t="s">
        <v>21</v>
      </c>
      <c r="G42" s="153" t="s">
        <v>21</v>
      </c>
      <c r="H42" s="153">
        <v>59</v>
      </c>
      <c r="I42" s="147" t="s">
        <v>85</v>
      </c>
      <c r="J42" s="157" t="s">
        <v>89</v>
      </c>
      <c r="K42" s="153" t="s">
        <v>31</v>
      </c>
      <c r="L42" s="157" t="s">
        <v>42</v>
      </c>
      <c r="M42" s="153" t="s">
        <v>43</v>
      </c>
      <c r="N42" s="153" t="s">
        <v>25</v>
      </c>
      <c r="O42" s="158" t="s">
        <v>12</v>
      </c>
      <c r="P42" s="147" t="s">
        <v>224</v>
      </c>
      <c r="Q42" s="79" t="s">
        <v>256</v>
      </c>
    </row>
    <row r="43" spans="2:17" ht="36" customHeight="1" x14ac:dyDescent="0.25">
      <c r="B43" s="155" t="s">
        <v>7</v>
      </c>
      <c r="C43" s="153" t="s">
        <v>11</v>
      </c>
      <c r="D43" s="153" t="s">
        <v>118</v>
      </c>
      <c r="E43" s="147" t="s">
        <v>187</v>
      </c>
      <c r="F43" s="153" t="s">
        <v>21</v>
      </c>
      <c r="G43" s="153" t="s">
        <v>21</v>
      </c>
      <c r="H43" s="153">
        <v>68</v>
      </c>
      <c r="I43" s="147" t="s">
        <v>86</v>
      </c>
      <c r="J43" s="157" t="s">
        <v>89</v>
      </c>
      <c r="K43" s="153" t="s">
        <v>31</v>
      </c>
      <c r="L43" s="150" t="s">
        <v>88</v>
      </c>
      <c r="M43" s="153" t="s">
        <v>43</v>
      </c>
      <c r="N43" s="153" t="s">
        <v>87</v>
      </c>
      <c r="O43" s="158" t="s">
        <v>12</v>
      </c>
      <c r="P43" s="147" t="s">
        <v>225</v>
      </c>
      <c r="Q43" s="79" t="s">
        <v>256</v>
      </c>
    </row>
    <row r="44" spans="2:17" ht="36" customHeight="1" x14ac:dyDescent="0.25">
      <c r="B44" s="155" t="s">
        <v>7</v>
      </c>
      <c r="C44" s="153" t="s">
        <v>11</v>
      </c>
      <c r="D44" s="153" t="s">
        <v>118</v>
      </c>
      <c r="E44" s="147" t="s">
        <v>187</v>
      </c>
      <c r="F44" s="153" t="s">
        <v>21</v>
      </c>
      <c r="G44" s="153" t="s">
        <v>21</v>
      </c>
      <c r="H44" s="153">
        <v>65</v>
      </c>
      <c r="I44" s="147" t="s">
        <v>71</v>
      </c>
      <c r="J44" s="158" t="s">
        <v>9</v>
      </c>
      <c r="K44" s="153" t="s">
        <v>34</v>
      </c>
      <c r="L44" s="158" t="s">
        <v>44</v>
      </c>
      <c r="M44" s="153" t="s">
        <v>43</v>
      </c>
      <c r="N44" s="147" t="s">
        <v>2</v>
      </c>
      <c r="O44" s="158" t="s">
        <v>12</v>
      </c>
      <c r="P44" s="147" t="s">
        <v>226</v>
      </c>
      <c r="Q44" s="79" t="s">
        <v>256</v>
      </c>
    </row>
    <row r="45" spans="2:17" ht="36" customHeight="1" x14ac:dyDescent="0.25">
      <c r="B45" s="178" t="s">
        <v>22</v>
      </c>
      <c r="C45" s="165" t="s">
        <v>23</v>
      </c>
      <c r="D45" s="165" t="s">
        <v>119</v>
      </c>
      <c r="E45" s="165" t="s">
        <v>187</v>
      </c>
      <c r="F45" s="161" t="s">
        <v>21</v>
      </c>
      <c r="G45" s="161" t="s">
        <v>21</v>
      </c>
      <c r="H45" s="161">
        <v>69</v>
      </c>
      <c r="I45" s="165" t="s">
        <v>57</v>
      </c>
      <c r="J45" s="163" t="s">
        <v>9</v>
      </c>
      <c r="K45" s="165" t="s">
        <v>43</v>
      </c>
      <c r="L45" s="163" t="s">
        <v>44</v>
      </c>
      <c r="M45" s="165" t="s">
        <v>43</v>
      </c>
      <c r="N45" s="165" t="s">
        <v>2</v>
      </c>
      <c r="O45" s="163" t="s">
        <v>12</v>
      </c>
      <c r="P45" s="165" t="s">
        <v>227</v>
      </c>
      <c r="Q45" s="79" t="s">
        <v>256</v>
      </c>
    </row>
    <row r="46" spans="2:17" ht="36" customHeight="1" x14ac:dyDescent="0.25">
      <c r="B46" s="178" t="s">
        <v>22</v>
      </c>
      <c r="C46" s="161" t="s">
        <v>23</v>
      </c>
      <c r="D46" s="165" t="s">
        <v>119</v>
      </c>
      <c r="E46" s="165" t="s">
        <v>187</v>
      </c>
      <c r="F46" s="161" t="s">
        <v>21</v>
      </c>
      <c r="G46" s="161" t="s">
        <v>21</v>
      </c>
      <c r="H46" s="161">
        <v>71</v>
      </c>
      <c r="I46" s="165" t="s">
        <v>64</v>
      </c>
      <c r="J46" s="163" t="s">
        <v>63</v>
      </c>
      <c r="K46" s="165" t="s">
        <v>36</v>
      </c>
      <c r="L46" s="163" t="s">
        <v>65</v>
      </c>
      <c r="M46" s="165" t="s">
        <v>43</v>
      </c>
      <c r="N46" s="165" t="s">
        <v>5</v>
      </c>
      <c r="O46" s="163" t="s">
        <v>12</v>
      </c>
      <c r="P46" s="165" t="s">
        <v>228</v>
      </c>
      <c r="Q46" s="79" t="s">
        <v>256</v>
      </c>
    </row>
    <row r="47" spans="2:17" ht="36" customHeight="1" x14ac:dyDescent="0.25">
      <c r="B47" s="172" t="s">
        <v>49</v>
      </c>
      <c r="C47" s="167" t="s">
        <v>51</v>
      </c>
      <c r="D47" s="167" t="s">
        <v>114</v>
      </c>
      <c r="E47" s="168" t="s">
        <v>187</v>
      </c>
      <c r="F47" s="167" t="s">
        <v>21</v>
      </c>
      <c r="G47" s="167" t="s">
        <v>21</v>
      </c>
      <c r="H47" s="167">
        <v>82</v>
      </c>
      <c r="I47" s="168" t="s">
        <v>84</v>
      </c>
      <c r="J47" s="170" t="s">
        <v>81</v>
      </c>
      <c r="K47" s="167" t="s">
        <v>36</v>
      </c>
      <c r="L47" s="170" t="s">
        <v>80</v>
      </c>
      <c r="M47" s="167" t="s">
        <v>36</v>
      </c>
      <c r="N47" s="167" t="s">
        <v>79</v>
      </c>
      <c r="O47" s="179" t="s">
        <v>12</v>
      </c>
      <c r="P47" s="168" t="s">
        <v>709</v>
      </c>
      <c r="Q47" s="79" t="s">
        <v>256</v>
      </c>
    </row>
    <row r="48" spans="2:17" ht="36" customHeight="1" x14ac:dyDescent="0.25">
      <c r="B48" s="172" t="s">
        <v>49</v>
      </c>
      <c r="C48" s="167" t="s">
        <v>91</v>
      </c>
      <c r="D48" s="168" t="s">
        <v>120</v>
      </c>
      <c r="E48" s="168" t="s">
        <v>187</v>
      </c>
      <c r="F48" s="167" t="s">
        <v>21</v>
      </c>
      <c r="G48" s="167" t="s">
        <v>21</v>
      </c>
      <c r="H48" s="167">
        <v>84</v>
      </c>
      <c r="I48" s="168" t="s">
        <v>83</v>
      </c>
      <c r="J48" s="170" t="s">
        <v>81</v>
      </c>
      <c r="K48" s="167" t="s">
        <v>36</v>
      </c>
      <c r="L48" s="170" t="s">
        <v>80</v>
      </c>
      <c r="M48" s="167" t="s">
        <v>36</v>
      </c>
      <c r="N48" s="167" t="s">
        <v>79</v>
      </c>
      <c r="O48" s="179" t="s">
        <v>12</v>
      </c>
      <c r="P48" s="168" t="s">
        <v>229</v>
      </c>
      <c r="Q48" s="79" t="s">
        <v>256</v>
      </c>
    </row>
    <row r="50" spans="2:9" ht="36" customHeight="1" x14ac:dyDescent="0.25">
      <c r="D50" s="483" t="s">
        <v>841</v>
      </c>
      <c r="E50" s="483"/>
      <c r="F50" s="483"/>
      <c r="G50" s="483"/>
    </row>
    <row r="51" spans="2:9" ht="36" customHeight="1" x14ac:dyDescent="0.35">
      <c r="B51" s="93" t="s">
        <v>312</v>
      </c>
      <c r="C51" s="93" t="s">
        <v>313</v>
      </c>
      <c r="D51" s="388" t="s">
        <v>324</v>
      </c>
      <c r="E51" s="388" t="s">
        <v>314</v>
      </c>
    </row>
    <row r="52" spans="2:9" ht="36" customHeight="1" x14ac:dyDescent="0.35">
      <c r="B52" s="89" t="s">
        <v>16</v>
      </c>
      <c r="C52" s="90">
        <v>4</v>
      </c>
      <c r="D52" s="76">
        <v>0</v>
      </c>
      <c r="E52" s="90">
        <v>4</v>
      </c>
    </row>
    <row r="53" spans="2:9" ht="36" customHeight="1" x14ac:dyDescent="0.35">
      <c r="B53" s="89" t="s">
        <v>17</v>
      </c>
      <c r="C53" s="90">
        <v>1</v>
      </c>
      <c r="D53" s="76">
        <v>0</v>
      </c>
      <c r="E53" s="90">
        <v>1</v>
      </c>
    </row>
    <row r="54" spans="2:9" ht="36" customHeight="1" x14ac:dyDescent="0.35">
      <c r="B54" s="89" t="s">
        <v>18</v>
      </c>
      <c r="C54" s="90">
        <v>1</v>
      </c>
      <c r="D54" s="76">
        <v>0</v>
      </c>
      <c r="E54" s="90">
        <v>1</v>
      </c>
    </row>
    <row r="55" spans="2:9" ht="36" customHeight="1" x14ac:dyDescent="0.35">
      <c r="B55" s="89" t="s">
        <v>4</v>
      </c>
      <c r="C55" s="90">
        <v>9</v>
      </c>
      <c r="D55" s="76">
        <v>2</v>
      </c>
      <c r="E55" s="90">
        <v>12</v>
      </c>
      <c r="F55" s="360"/>
      <c r="G55" s="9"/>
      <c r="H55" s="9"/>
      <c r="I55" s="9"/>
    </row>
    <row r="56" spans="2:9" ht="36" customHeight="1" x14ac:dyDescent="0.35">
      <c r="B56" s="89" t="s">
        <v>15</v>
      </c>
      <c r="C56" s="90">
        <v>3</v>
      </c>
      <c r="D56" s="76">
        <v>1</v>
      </c>
      <c r="E56" s="90">
        <v>4</v>
      </c>
      <c r="F56" s="360"/>
      <c r="G56" s="9"/>
      <c r="H56" s="9"/>
      <c r="I56" s="9"/>
    </row>
    <row r="57" spans="2:9" ht="36" customHeight="1" x14ac:dyDescent="0.35">
      <c r="B57" s="89" t="s">
        <v>6</v>
      </c>
      <c r="C57" s="90">
        <v>2</v>
      </c>
      <c r="D57" s="76">
        <v>1</v>
      </c>
      <c r="E57" s="90">
        <v>4</v>
      </c>
      <c r="F57" s="9"/>
      <c r="G57" s="9"/>
      <c r="H57" s="9"/>
      <c r="I57" s="9"/>
    </row>
    <row r="58" spans="2:9" ht="36" customHeight="1" x14ac:dyDescent="0.35">
      <c r="B58" s="89" t="s">
        <v>1</v>
      </c>
      <c r="C58" s="90">
        <v>4</v>
      </c>
      <c r="D58" s="76">
        <v>0</v>
      </c>
      <c r="E58" s="90">
        <v>4</v>
      </c>
      <c r="F58" s="9"/>
      <c r="G58" s="9"/>
      <c r="H58" s="9"/>
      <c r="I58" s="9"/>
    </row>
    <row r="59" spans="2:9" ht="36" customHeight="1" x14ac:dyDescent="0.35">
      <c r="B59" s="89" t="s">
        <v>292</v>
      </c>
      <c r="C59" s="90">
        <v>6</v>
      </c>
      <c r="D59" s="76">
        <v>1</v>
      </c>
      <c r="E59" s="90">
        <v>7</v>
      </c>
    </row>
    <row r="60" spans="2:9" ht="36" customHeight="1" x14ac:dyDescent="0.35">
      <c r="B60" s="89" t="s">
        <v>22</v>
      </c>
      <c r="C60" s="90">
        <v>3</v>
      </c>
      <c r="D60" s="76">
        <v>0</v>
      </c>
      <c r="E60" s="90">
        <v>3</v>
      </c>
    </row>
    <row r="61" spans="2:9" ht="36" customHeight="1" x14ac:dyDescent="0.35">
      <c r="B61" s="89" t="s">
        <v>49</v>
      </c>
      <c r="C61" s="90">
        <v>4</v>
      </c>
      <c r="D61" s="76">
        <v>0</v>
      </c>
      <c r="E61" s="90">
        <v>4</v>
      </c>
    </row>
    <row r="62" spans="2:9" ht="36" customHeight="1" x14ac:dyDescent="0.35">
      <c r="B62" s="94"/>
      <c r="C62" s="95">
        <f>SUM(C52:C61)</f>
        <v>37</v>
      </c>
      <c r="D62" s="95">
        <f>SUM(D52:D61)</f>
        <v>5</v>
      </c>
      <c r="E62" s="95">
        <f>SUM(E52:E61)</f>
        <v>44</v>
      </c>
    </row>
    <row r="63" spans="2:9" ht="36" customHeight="1" x14ac:dyDescent="0.35">
      <c r="B63" s="94"/>
      <c r="C63" s="94"/>
      <c r="D63" s="94"/>
    </row>
    <row r="64" spans="2:9" ht="36" customHeight="1" x14ac:dyDescent="0.35">
      <c r="B64" s="94"/>
      <c r="C64" s="94"/>
      <c r="D64" s="94"/>
    </row>
    <row r="65" spans="2:4" ht="36" customHeight="1" x14ac:dyDescent="0.35">
      <c r="B65" s="94"/>
      <c r="C65" s="94"/>
      <c r="D65" s="94"/>
    </row>
    <row r="66" spans="2:4" ht="36" customHeight="1" x14ac:dyDescent="0.35">
      <c r="B66" s="94"/>
      <c r="C66" s="94"/>
      <c r="D66" s="94"/>
    </row>
    <row r="67" spans="2:4" ht="36" customHeight="1" x14ac:dyDescent="0.35">
      <c r="B67" s="93" t="s">
        <v>315</v>
      </c>
      <c r="C67" s="93" t="s">
        <v>313</v>
      </c>
      <c r="D67" s="94"/>
    </row>
    <row r="68" spans="2:4" ht="36" customHeight="1" x14ac:dyDescent="0.35">
      <c r="B68" s="89" t="s">
        <v>316</v>
      </c>
      <c r="C68" s="90">
        <v>5</v>
      </c>
      <c r="D68" s="94"/>
    </row>
    <row r="69" spans="2:4" ht="36" customHeight="1" x14ac:dyDescent="0.35">
      <c r="B69" s="89" t="s">
        <v>713</v>
      </c>
      <c r="C69" s="90">
        <v>4</v>
      </c>
      <c r="D69" s="94"/>
    </row>
    <row r="70" spans="2:4" ht="36" customHeight="1" x14ac:dyDescent="0.35">
      <c r="B70" s="89" t="s">
        <v>160</v>
      </c>
      <c r="C70" s="90">
        <v>2</v>
      </c>
      <c r="D70" s="94"/>
    </row>
    <row r="71" spans="2:4" ht="36" customHeight="1" x14ac:dyDescent="0.35">
      <c r="B71" s="89" t="s">
        <v>149</v>
      </c>
      <c r="C71" s="90">
        <v>0</v>
      </c>
      <c r="D71" s="94"/>
    </row>
    <row r="72" spans="2:4" ht="36" customHeight="1" x14ac:dyDescent="0.35">
      <c r="B72" s="89" t="s">
        <v>156</v>
      </c>
      <c r="C72" s="90">
        <v>0</v>
      </c>
      <c r="D72" s="94" t="s">
        <v>322</v>
      </c>
    </row>
    <row r="73" spans="2:4" ht="36" customHeight="1" x14ac:dyDescent="0.35">
      <c r="B73" s="89" t="s">
        <v>287</v>
      </c>
      <c r="C73" s="90">
        <v>1</v>
      </c>
      <c r="D73" s="94"/>
    </row>
    <row r="74" spans="2:4" ht="36" customHeight="1" x14ac:dyDescent="0.35">
      <c r="B74" s="89" t="s">
        <v>72</v>
      </c>
      <c r="C74" s="90">
        <v>2</v>
      </c>
      <c r="D74" s="94"/>
    </row>
    <row r="75" spans="2:4" ht="36" customHeight="1" x14ac:dyDescent="0.35">
      <c r="B75" s="89" t="s">
        <v>5</v>
      </c>
      <c r="C75" s="90">
        <v>0</v>
      </c>
      <c r="D75" s="94"/>
    </row>
    <row r="76" spans="2:4" ht="36" customHeight="1" x14ac:dyDescent="0.35">
      <c r="B76" s="89" t="s">
        <v>77</v>
      </c>
      <c r="C76" s="90">
        <v>5</v>
      </c>
      <c r="D76" s="94"/>
    </row>
    <row r="77" spans="2:4" ht="36" customHeight="1" x14ac:dyDescent="0.35">
      <c r="B77" s="89" t="s">
        <v>2</v>
      </c>
      <c r="C77" s="90">
        <v>6</v>
      </c>
      <c r="D77" s="94"/>
    </row>
    <row r="78" spans="2:4" ht="36" customHeight="1" x14ac:dyDescent="0.35">
      <c r="B78" s="89" t="s">
        <v>25</v>
      </c>
      <c r="C78" s="90">
        <v>1</v>
      </c>
      <c r="D78" s="94"/>
    </row>
    <row r="79" spans="2:4" ht="36" customHeight="1" x14ac:dyDescent="0.35">
      <c r="B79" s="89" t="s">
        <v>87</v>
      </c>
      <c r="C79" s="90">
        <v>1</v>
      </c>
      <c r="D79" s="94"/>
    </row>
    <row r="80" spans="2:4" ht="36" customHeight="1" x14ac:dyDescent="0.35">
      <c r="B80" s="94"/>
      <c r="C80" s="95">
        <f>SUM(C68:C79)</f>
        <v>27</v>
      </c>
      <c r="D80" s="94"/>
    </row>
    <row r="81" spans="4:4" ht="36" customHeight="1" x14ac:dyDescent="0.35">
      <c r="D81" s="94"/>
    </row>
  </sheetData>
  <mergeCells count="2">
    <mergeCell ref="B4:E4"/>
    <mergeCell ref="D50:G50"/>
  </mergeCells>
  <hyperlinks>
    <hyperlink ref="L6" r:id="rId1" display="https://github.com/Telefonica/Eternalblue-Doublepulsar-Metasploit" xr:uid="{12BD81EC-DCBC-44E2-937C-3546547A99E8}"/>
    <hyperlink ref="O6" r:id="rId2" display="https://medium.com/dark-roast-security/eternal-blue-doublepulsar-exploit-36b66f3edb44" xr:uid="{E1158F4C-8E36-4BEA-9755-1A10E63A414F}"/>
    <hyperlink ref="J7" r:id="rId3" display="https://www.tightvnc.com/download-old.php" xr:uid="{4013A21B-E016-42F3-BEB2-5193D96259BC}"/>
    <hyperlink ref="L7" r:id="rId4" display="https://github.com/rapid7/metasploit-framework/blob/master/modules/exploits/multi/vnc/vnc_keyboard_exec.rb" xr:uid="{B81BE31F-D75D-41CA-A4D1-EAC5A3A7568F}"/>
    <hyperlink ref="O7" r:id="rId5" display="https://github.com/rapid7/metasploit-framework/blob/master/modules/exploits/multi/vnc/vnc_keyboard_exec.rb" xr:uid="{10CB59BC-2CAA-4125-874A-D041936943D0}"/>
    <hyperlink ref="J8" r:id="rId6" display="https://github.com/FreyrSCADA/IEC-60870-5-104" xr:uid="{7E74011C-2D62-46F6-AFF1-EA435C3A9F80}"/>
    <hyperlink ref="L8" r:id="rId7" display="https://github.com/FreyrSCADA/IEC-60870-5-104" xr:uid="{53156E34-673C-427F-BA24-BA365249223A}"/>
    <hyperlink ref="O8" r:id="rId8" display="https://www.freyrscada.com/iec-60870-5-104-Windows-Software-Development-Kit(SDK).php" xr:uid="{A61A9373-9946-4638-8BEE-0BEAB4AC6D37}"/>
    <hyperlink ref="J9" r:id="rId9" display="https://github.com/hiroeorz/omron-fins-simulator/tree/master" xr:uid="{A2A60A85-B7C6-4586-852C-8326E61D64F3}"/>
    <hyperlink ref="L9" r:id="rId10" display="flows.nodered.org/node/node-red-contrib-omron-fins" xr:uid="{3B36A142-C0AA-4A74-BDEF-07C0AFDB208B}"/>
    <hyperlink ref="O9" r:id="rId11" display="youtube.com/watch%3fv=xTPNtadF-xU" xr:uid="{96A457BC-7458-470E-B717-87A217CB4295}"/>
    <hyperlink ref="L10" r:id="rId12" display="github.com/thatonesecguy/zerologon-CVE-2020-1472" xr:uid="{789CF097-CDC3-4C7D-9060-4A60B06E6D5E}"/>
    <hyperlink ref="O10" r:id="rId13" display="https://medium.com/mii-cybersec/zerologon-easy-way-to-take-over-active-directory-exploitation-c4b38c63a915" xr:uid="{A57E2A0B-B45C-407C-8483-A22430451214}"/>
    <hyperlink ref="J11" r:id="rId14" display="https://www.scadaengine.com/downloads.php" xr:uid="{B5A7611C-6B48-494A-90A5-C249AFD32FEE}"/>
    <hyperlink ref="L11" r:id="rId15" display="nmap.org/nsedoc/scripts/bacnet-info.html" xr:uid="{A7EEC748-B750-482A-AC38-1A9E1FFBD6B3}"/>
    <hyperlink ref="O11" r:id="rId16" display="https://nmap.org/nsedoc/scripts/bacnet-info.html" xr:uid="{0328C30B-17BE-463B-947A-EBAA661EF701}"/>
    <hyperlink ref="J12" r:id="rId17" display="https://github.com/FreyrSCADA/IEC-60870-5-104" xr:uid="{0FA9F5F9-3617-40CE-9405-4302D4CECC8E}"/>
    <hyperlink ref="L12" r:id="rId18" display="https://nmap.org/nsedoc/scripts/iec-identify.html" xr:uid="{B9FDC681-E277-4DDE-A16A-71B1920F09F6}"/>
    <hyperlink ref="O12" r:id="rId19" display="https://nmap.org/nsedoc/scripts/iec-identify.html" xr:uid="{EA041581-5853-430E-8F71-773DEC35DF63}"/>
    <hyperlink ref="J13" r:id="rId20" display="https://mosquitto.org/download/" xr:uid="{7BE75555-F8F9-48F3-A5F7-B6B4A7030BF0}"/>
    <hyperlink ref="L13" r:id="rId21" display="https://nmap.org/nsedoc/scripts/mqtt-subscribe.html" xr:uid="{1D0BA518-15AF-44D0-A7FB-E0DD95406A6D}"/>
    <hyperlink ref="O13" r:id="rId22" display="https://nmap.org/nsedoc/scripts/mqtt-subscribe.html" xr:uid="{C4938E12-023E-4CAE-9076-A0C60C642194}"/>
    <hyperlink ref="J14" r:id="rId23" display="https://prosysopc.com/products/opc-ua-simulation-server/" xr:uid="{E664599E-9A40-46CA-AE6C-E6DFA1BBAB9A}"/>
    <hyperlink ref="L14" r:id="rId24" display="nmap.org" xr:uid="{72B698CB-49E5-4C6F-A83D-3819D8F88E78}"/>
    <hyperlink ref="O14" r:id="rId25" display="https://github.com/gnebbia/nmap_tutorial/blob/master/sections/ics_scada.md" xr:uid="{B860B342-198A-4269-8579-49E8CD54CDD9}"/>
    <hyperlink ref="J15" r:id="rId26" display="https://prosysopc.com/products/opc-ua-simulation-server/" xr:uid="{088F7F73-AF9D-4341-ABEF-DB934F395E56}"/>
    <hyperlink ref="L15" r:id="rId27" display="https://github.com/wavestone-cdt/opcua-scan" xr:uid="{9067BD3B-405F-45EB-B7CF-079F1152BB8D}"/>
    <hyperlink ref="O15" r:id="rId28" display="https://github.com/wavestone-cdt/opcua-scan" xr:uid="{169914EB-10F2-4C02-8571-9EA009BA7A68}"/>
    <hyperlink ref="J16" r:id="rId29" display="https://www.freyrscada.com/dnp3-ieee-1815-Client-Simulator.php" xr:uid="{F7FAFB01-7008-440D-AD0D-ABD3E607B36F}"/>
    <hyperlink ref="L16" r:id="rId30" display="https://www.freyrscada.com/dnp3-ieee-1815-Client-Simulator.php" xr:uid="{BE2BD200-BEBF-4BA3-9192-BD8403D08092}"/>
    <hyperlink ref="O16" r:id="rId31" display="https://nmap.org/nsedoc/scripts/enip-info.html" xr:uid="{D5E0E7FF-1FE8-4C92-BB12-F7FF627F4D34}"/>
    <hyperlink ref="L17" r:id="rId32" display="https://vulners.com/nmap/NMAP:OMRON-INFO.NSE" xr:uid="{D263E5FD-6E78-4549-805E-3105DE82A3A4}"/>
    <hyperlink ref="O17" r:id="rId33" display="https://nmap.org/nsedoc/scripts/omron-info.html" xr:uid="{59BF13D3-65A7-4FA1-87AB-94718FF5C08E}"/>
    <hyperlink ref="J18" r:id="rId34" display="https://github.com/FreyrSCADA/IEC-60870-5-104" xr:uid="{5C2E36F9-FAAE-438E-ACCE-58D04361F46D}"/>
    <hyperlink ref="L18" r:id="rId35" display="https://github.com/FreyrSCADA/IEC-60870-5-104" xr:uid="{582A8BF7-DE52-4AE8-AE77-9080671B1C9B}"/>
    <hyperlink ref="O18" r:id="rId36" display="https://www.freyrscada.com/IEC104-Filetransfer-controldirection.html" xr:uid="{A12B5B41-9D94-4591-B629-356C06CEDD5A}"/>
    <hyperlink ref="J19" r:id="rId37" display="https://mosquitto.org/download/" xr:uid="{00C25297-3F52-4B71-B71D-6BCFDB43D19F}"/>
    <hyperlink ref="L19" r:id="rId38" display="nmap.org/ncrack/" xr:uid="{EA0FDF4E-52A7-434C-BECD-C2A5F5AC9EB3}"/>
    <hyperlink ref="O19" r:id="rId39" display="https://www.securityartwork.es/2022/02/24/atacando-el-protocolo-mqtt/" xr:uid="{5A4DAFD3-2C10-47F8-8402-EA6E6D056BE3}"/>
    <hyperlink ref="J20" r:id="rId40" display="https://support.industry.siemens.com/cs/document/109772889/descarga-del-simatic-s7-plcsim-advanced-v3-0-de-prueba-(trial)?dti=0&amp;lc=es-DO" xr:uid="{6F357AAA-0EE9-49D9-AB88-5C5F50CCB355}"/>
    <hyperlink ref="L20" r:id="rId41" display="https://www.unified-automation.com/products/development-tools/uaexpert.html" xr:uid="{67BEDB3C-4AD3-49BA-8D4A-A49E562E53F1}"/>
    <hyperlink ref="O20" r:id="rId42" display="https://www.youtube.com/watch?v=_3qtlt0VR64" xr:uid="{68461FF0-E4F3-4CDC-B16B-F83610D73C86}"/>
    <hyperlink ref="J21" r:id="rId43" display="https://www.scadaengine.com/downloads.php?product=bacnet_simulator" xr:uid="{4BDD78A2-FF65-48E6-8681-1DC6915DB165}"/>
    <hyperlink ref="L21" r:id="rId44" display="sourceforge.net/projects/yetanotherbacnetexplorer/" xr:uid="{6D4EAE42-FE47-4976-80EA-DB366C26D3BA}"/>
    <hyperlink ref="O21" r:id="rId45" display="https://www.youtube.com/watch?v=cmvRHYHwNDI" xr:uid="{EAB0826E-C4CE-4D0F-9F95-A051045CAEC3}"/>
    <hyperlink ref="J22" r:id="rId46" display="industrial.omron.es/es/products/cx-one" xr:uid="{A13458A2-8FAB-423C-B91D-C6A641937CE2}"/>
    <hyperlink ref="L22" r:id="rId47" display="https://github.com/thiagoralves/EtherSploit-IP" xr:uid="{C48505CF-6837-449F-AEE1-5DE3FBF5371A}"/>
    <hyperlink ref="O22" r:id="rId48" display="https://github.com/EmreEkin/ICS-Pcaps" xr:uid="{AA9B5810-8232-4F25-B40B-17D83783A059}"/>
    <hyperlink ref="J23" r:id="rId49" display="https://github.com/FreeOpcUa/opcua-asyncio" xr:uid="{CF8C0810-58D2-40E2-B381-6E35020E88C1}"/>
    <hyperlink ref="L23" r:id="rId50" display="https://github.com/claroty/opcua-exploit-framework" xr:uid="{7901E36C-5E23-47E4-8C10-20A1A6C79DA1}"/>
    <hyperlink ref="O23" r:id="rId51" display="https://claroty.com/team82/research/opc-ua-deep-dive-series-part-7-practical-denial-of-service-attacks" xr:uid="{5746C7EC-E308-4546-91D8-92196B0E380A}"/>
    <hyperlink ref="J24" r:id="rId52" display="https://rockwellautomation.custhelp.com/app/products/detail/categoryRecordID/RN_PRODUCT_331/p/331/~/rslogix-5000" xr:uid="{F4D914D2-5148-43E7-B6FF-C87AC7BFEB86}"/>
    <hyperlink ref="L24" r:id="rId53" display="https://github.com/thiagoralves/EtherSploit-IP" xr:uid="{0062F1C6-CDE0-4189-86A9-95519B766715}"/>
    <hyperlink ref="O24" r:id="rId54" location="ethersploitip" display="https://github.com/thiagoralves/EtherSploit-IP?tab=readme-ov-file - ethersploitip" xr:uid="{055CE2DA-B223-4220-96A9-FFBB94C3720C}"/>
    <hyperlink ref="J25" r:id="rId55" display="https://support.industry.siemens.com/cs/document/109758848/descarga-del-simatic-s7-plcsim-advanced-v2-0-sp1-de-prueba-(trial)?dti=0&amp;lc=es-WW" xr:uid="{DC9EA2C3-E597-43E1-AA0A-D1ACEA596B6C}"/>
    <hyperlink ref="L25" r:id="rId56" display="https://www.metasploit.com/download" xr:uid="{BBB4624E-B1CA-4A7F-8262-EF6DD50C6BCD}"/>
    <hyperlink ref="O25" r:id="rId57" display="https://github.com/RoseSecurity/SIMATIC-SMACKDOWN" xr:uid="{77B191F0-46EF-4FC1-9FA6-46640FCDA8F2}"/>
    <hyperlink ref="J26" r:id="rId58" display="github.com/hiroeorz/omron-fins-simulator/blob/master/omron_plc.rb" xr:uid="{4894641F-5B4B-4367-8755-AE08C38B9625}"/>
    <hyperlink ref="L26" r:id="rId59" display="https://flows.nodered.org/node/node-red-contrib-omron-fins" xr:uid="{C4286621-D86F-4179-8DB4-0B108CC6F49E}"/>
    <hyperlink ref="J27" r:id="rId60" display="https://github.com/FreyrSCADA/IEC-60870-5-104" xr:uid="{D8796578-E3E8-4507-B53B-EB95C94C6AF4}"/>
    <hyperlink ref="L27" r:id="rId61" display="https://github.com/FreyrSCADA/IEC-60870-5-104" xr:uid="{30FC97D5-5601-4F63-96A1-61AE04B4C2D3}"/>
    <hyperlink ref="O27" r:id="rId62" display="https://www.freyrscada.com/iec-60870-5-104-video.html" xr:uid="{843940FF-72E3-43C7-88A3-D0AE2EBE216C}"/>
    <hyperlink ref="J28" r:id="rId63" display="https://github.com/FreyrSCADA/IEC-60870-5-104" xr:uid="{DFDB0BCE-28F8-49A7-A4B1-FE3BD3B598B9}"/>
    <hyperlink ref="L28" r:id="rId64" display="https://github.com/FreyrSCADA/IEC-60870-5-104" xr:uid="{29CB59D8-AF64-4AF8-8ABD-47E28938F813}"/>
    <hyperlink ref="O28" r:id="rId65" display="freyrscada.com/IEC-60870-5-104-Server-Client-File-Transfer-video.html" xr:uid="{604E251B-45F6-4DDE-9A9A-9465D640626C}"/>
    <hyperlink ref="J29" r:id="rId66" display="https://www.freyrscada.com/dnp3-ieee-1815-Client-Simulator.php" xr:uid="{D99DC376-4F02-4FDF-A7D3-922E42A0C734}"/>
    <hyperlink ref="L29" r:id="rId67" display="https://www.freyrscada.com/dnp3-ieee-1815-Client-Simulator.php" xr:uid="{E6BC71FC-3CFA-45AE-BF18-64CE5557CBD0}"/>
    <hyperlink ref="O29" r:id="rId68" display="https://www.hackers-arise.com/post/scada-hacking-attacking-scada-ics-systems-through-the-human-machine-interface-hmi" xr:uid="{34B0AA66-B671-45F0-A27F-736E3703AD2B}"/>
    <hyperlink ref="J30" r:id="rId69" display="https://support.industry.siemens.com/cs/document/109758848/descarga-del-simatic-s7-plcsim-advanced-v2-0-sp1-de-prueba-(trial)?dti=0&amp;lc=es-WW" xr:uid="{C9B48F1A-E3BE-4968-A8AA-A387DD0B011B}"/>
    <hyperlink ref="L30" r:id="rId70" display="https://nmap.org/nsedoc/scripts/s7-info.html" xr:uid="{32C2CC56-11B7-4E96-A232-969CFBFF291F}"/>
    <hyperlink ref="O30" r:id="rId71" display="https://nmap.org/nsedoc/scripts/s7-info.html" xr:uid="{74737C6C-1DD9-4568-A315-ADE8C9402CC8}"/>
    <hyperlink ref="J31" r:id="rId72" display="https://sourceforge.net/projects/modbuspal/" xr:uid="{53714396-1EE1-47BA-AA8B-BF6DCF52D3C1}"/>
    <hyperlink ref="L31" r:id="rId73" display="https://nmap.org/nsedoc/scripts/modbus-discover.html" xr:uid="{692BD6F9-5C3B-4E24-B21C-F522E0396893}"/>
    <hyperlink ref="J32" r:id="rId74" display="https://sourceforge.net/projects/modbuspal/" xr:uid="{081CB63A-2D77-4E64-83AA-08DD1EC733A3}"/>
    <hyperlink ref="L32" r:id="rId75" display="https://www.metasploit.com/download" xr:uid="{F520274B-9794-455B-BC55-CECC2CC59BDB}"/>
    <hyperlink ref="O32" r:id="rId76" display="https://www.hackers-arise.com/post/2018/10/22/metasploit-basics-part-16-metasploit-scada-hacking" xr:uid="{3966D777-AD43-421B-B35E-AA9BFDD0FF89}"/>
    <hyperlink ref="J33" r:id="rId77" display="https://sourceforge.net/projects/modbuspal/" xr:uid="{9A0D5138-FF0C-460C-9603-1AB39DCDFC26}"/>
    <hyperlink ref="L33" r:id="rId78" display="https://www.metasploit.com/download" xr:uid="{9292AABA-57F3-4AAD-B664-AEA07948D38C}"/>
    <hyperlink ref="O33" r:id="rId79" display="https://www.hackers-arise.com/post/2018/10/22/metasploit-basics-part-16-metasploit-scada-hacking" xr:uid="{24FCBC92-8D47-4C4D-B711-DE42964E8319}"/>
    <hyperlink ref="J34" r:id="rId80" display="https://www.freyrscada.com/dnp3-ieee-1815-Client-Simulator.php" xr:uid="{6E78D3D0-947F-49FA-B518-F5E3C087A502}"/>
    <hyperlink ref="L34" r:id="rId81" display="https://www.freyrscada.com/dnp3-ieee-1815-Client-Simulator.php" xr:uid="{22E6BE34-2FC5-4E63-9438-44470CA2289B}"/>
    <hyperlink ref="O34" r:id="rId82" display="https://www.freyrscada.com/dnp3-ieee-1815-Client-Simulator.php" xr:uid="{FE84B861-A03D-49FE-8A7F-A9A187082FB1}"/>
    <hyperlink ref="J35" r:id="rId83" display="https://www.freyrscada.com/dnp3-ieee-1815-Client-Simulator.php" xr:uid="{C113443C-176E-480F-B17E-88F11226A44A}"/>
    <hyperlink ref="L35" r:id="rId84" display="https://www.freyrscada.com/dnp3-ieee-1815-Client-Simulator.php" xr:uid="{B039DCBC-6DA5-46A0-81F5-D5B4258FE683}"/>
    <hyperlink ref="O35" r:id="rId85" display="https://www.freyrscada.com/dnp3-ieee-1815-Client-Simulator.php" xr:uid="{DF5AD603-9876-4C76-B679-5B6632810E11}"/>
    <hyperlink ref="J36" r:id="rId86" display="https://sourceforge.net/projects/modbuspal/" xr:uid="{96A574F1-6D6D-4517-868F-DFB533E08250}"/>
    <hyperlink ref="L36" r:id="rId87" display="https://github.com/BorjaMerino/PlcInjector" xr:uid="{9091041F-6005-4FEF-B419-0C0CFD9E298E}"/>
    <hyperlink ref="O36" r:id="rId88" display="https://www.shelliscoming.com/2016/12/modbus-stager-using-plcs-as.html" xr:uid="{FE683AD6-2DC5-4A91-A711-CF0D9F0B12EE}"/>
    <hyperlink ref="J37" r:id="rId89" display="https://support.industry.siemens.com/cs/document/109758848/descarga-del-simatic-s7-plcsim-advanced-v2-0-sp1-de-prueba-(trial)?dti=0&amp;lc=es-WW" xr:uid="{3DA44FFF-B5CC-46F4-BCA5-659760491245}"/>
    <hyperlink ref="L37" r:id="rId90" display="https://www.metasploit.com/download" xr:uid="{55ECDD70-B81A-4460-81FE-58E07D05D175}"/>
    <hyperlink ref="O37" r:id="rId91" display="https://www.offensive-security.com/metasploit-unleashed/scanner-snmp-auxiliary-modules/" xr:uid="{7CECDCE6-5228-424B-914F-5668ACDA2718}"/>
    <hyperlink ref="L38" r:id="rId92" display="https://www.metasploit.com/download" xr:uid="{650F48AD-A909-4BCF-8311-E50BB141FEEA}"/>
    <hyperlink ref="O38" r:id="rId93" display="https://www.hackers-arise.com/post/scada-hacking-attacking-scada-ics-systems-through-the-human-machine-interface-hmi" xr:uid="{E1AC10D9-8846-4FAE-9568-3C13B023F090}"/>
    <hyperlink ref="J39" r:id="rId94" display="https://inductiveautomation.com/downloads/archive/8.0.0" xr:uid="{E9EAE925-B15B-4405-A278-C6E2B976FA7B}"/>
    <hyperlink ref="L39" r:id="rId95" display="https://www.metasploit.com/download" xr:uid="{C302CBF3-05F7-4C02-B9F5-6C64D7AACD44}"/>
    <hyperlink ref="O39" r:id="rId96" display="https://www.infosecmatter.com/metasploit-module-library/?mm=exploit/multi/scada/inductive_ignition_rce" xr:uid="{485168C9-D7A6-4E18-879A-ADADF55EE917}"/>
    <hyperlink ref="L40" r:id="rId97" display="https://www.metasploit.com/download" xr:uid="{F6444772-E9FE-430F-B3EF-50CF6FA3B2D1}"/>
    <hyperlink ref="O40" r:id="rId98" display="https://www.hackers-arise.com/post/scada-hacking-attacking-scada-ics-systems-through-the-human-machine-interface-hmi" xr:uid="{DB169D84-570E-40F2-ADD8-0AFCCD4A44B0}"/>
    <hyperlink ref="J41" r:id="rId99" display="https://inductiveautomation.com/downloads/archive/8.0.0" xr:uid="{F14A0707-9A84-43D8-AC12-3D6B7E3391A8}"/>
    <hyperlink ref="L41" r:id="rId100" display="https://www.metasploit.com/download" xr:uid="{96E15E20-6957-4D0A-A9E2-9172662E5A55}"/>
    <hyperlink ref="O41" r:id="rId101" display="https://www.infosecmatter.com/metasploit-module-library/?mm=exploit/multi/scada/inductive_ignition_rce" xr:uid="{1AA5748D-0B62-4C52-AA7F-E7634DE68DFB}"/>
    <hyperlink ref="O42" r:id="rId102" display="https://www.infosecmatter.com/metasploit-module-library/?mm=auxiliary/dos/scada/allen_bradley_pccc" xr:uid="{B673D13D-DF10-4E06-A08A-9A8AD5354796}"/>
    <hyperlink ref="O43" r:id="rId103" display="https://www.infosecmatter.com/metasploit-module-library/?mm=auxiliary/admin/scada/multi_cip_command" xr:uid="{B15E9428-F93B-4262-A0B7-1AF0A7D4F4BA}"/>
    <hyperlink ref="J44" r:id="rId104" display="https://sourceforge.net/projects/modbuspal/" xr:uid="{66B2F0BD-D9AD-44DA-AA2B-C185ED8C35CD}"/>
    <hyperlink ref="L44" r:id="rId105" display="https://www.metasploit.com/download" xr:uid="{527A83A5-72E4-4EF0-A2EF-4E8678927189}"/>
    <hyperlink ref="O44" r:id="rId106" display="https://www.hackers-arise.com/post/2018/10/22/metasploit-basics-part-16-metasploit-scada-hacking" xr:uid="{09B9BE12-DAF1-445D-BD7B-4DA1DBA9763C}"/>
    <hyperlink ref="J45" r:id="rId107" display="https://sourceforge.net/projects/modbuspal/" xr:uid="{097CC3F1-AF9B-40FF-B586-9886B8B2E199}"/>
    <hyperlink ref="L45" r:id="rId108" display="https://www.metasploit.com/download" xr:uid="{FDE1FA0C-B5F9-44C1-A1CB-EFAA6375EEE9}"/>
    <hyperlink ref="O45" r:id="rId109" display="https://www.hackers-arise.com/post/2018/10/22/metasploit-basics-part-16-metasploit-scada-hacking" xr:uid="{1C717513-41F2-4E2A-A57F-35971F38FE14}"/>
    <hyperlink ref="J46" r:id="rId110" display="https://support.industry.siemens.com/cs/document/109758848/descarga-del-simatic-s7-plcsim-advanced-v2-0-sp1-de-prueba-(trial)?dti=0&amp;lc=es-WW" xr:uid="{02BE48F7-C3E9-466E-9AB7-EB780BDDA775}"/>
    <hyperlink ref="L46" r:id="rId111" display="https://github.com/Hilscher/node-red-contrib-s7comm" xr:uid="{A509A318-F3AF-49A6-8ED7-DCABEC867C52}"/>
    <hyperlink ref="O46" r:id="rId112" display="https://github.com/Hilscher/node-red-contrib-s7comm/blob/master/USAGE.md" xr:uid="{C34B9EE8-1BED-4174-A9F6-8FD8714D946D}"/>
    <hyperlink ref="J47" r:id="rId113" display="https://www.freyrscada.com/dnp3-ieee-1815-Client-Simulator.php" xr:uid="{650EB857-3519-4321-9125-2C26A71A75DA}"/>
    <hyperlink ref="L47" r:id="rId114" display="https://www.freyrscada.com/dnp3-ieee-1815-Client-Simulator.php" xr:uid="{78294F84-48A9-4F5F-B3FA-8D81B463CF38}"/>
    <hyperlink ref="O47" r:id="rId115" display="https://www.freyrscada.com/dnp3-ieee-1815-Client-Simulator.php" xr:uid="{3D588144-AA9E-4163-9DF1-EBF5CFF7E065}"/>
    <hyperlink ref="J48" r:id="rId116" display="https://www.freyrscada.com/dnp3-ieee-1815-Client-Simulator.php" xr:uid="{83BA1651-D3AE-4B9D-88EB-1BE033FF1243}"/>
    <hyperlink ref="L48" r:id="rId117" display="https://www.freyrscada.com/dnp3-ieee-1815-Client-Simulator.php" xr:uid="{2136CDBD-EE37-45BC-A478-6642A387DA2F}"/>
    <hyperlink ref="O48" r:id="rId118" display="https://www.freyrscada.com/dnp3-ieee-1815-Client-Simulator.php" xr:uid="{2AF8A56D-3A25-42E8-8177-7EBCF6CC7C52}"/>
  </hyperlinks>
  <pageMargins left="0.7" right="0.7" top="0.75" bottom="0.75" header="0.3" footer="0.3"/>
  <pageSetup orientation="portrait" r:id="rId119"/>
  <drawing r:id="rId1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05E6-89C4-4812-A16D-31834FACBCB4}">
  <dimension ref="B2:J18"/>
  <sheetViews>
    <sheetView workbookViewId="0">
      <selection activeCell="D27" sqref="D27"/>
    </sheetView>
  </sheetViews>
  <sheetFormatPr baseColWidth="10" defaultRowHeight="15" x14ac:dyDescent="0.25"/>
  <cols>
    <col min="2" max="2" width="44.85546875" customWidth="1"/>
    <col min="3" max="3" width="60.85546875" customWidth="1"/>
    <col min="4" max="4" width="33.28515625" customWidth="1"/>
    <col min="5" max="5" width="20.5703125" customWidth="1"/>
    <col min="6" max="6" width="25.7109375" customWidth="1"/>
    <col min="7" max="7" width="20.85546875" customWidth="1"/>
    <col min="8" max="8" width="45.5703125" customWidth="1"/>
    <col min="9" max="9" width="23.5703125" customWidth="1"/>
    <col min="10" max="10" width="38.42578125" customWidth="1"/>
  </cols>
  <sheetData>
    <row r="2" spans="2:10" ht="22.5" customHeight="1" x14ac:dyDescent="0.25"/>
    <row r="3" spans="2:10" hidden="1" x14ac:dyDescent="0.25"/>
    <row r="4" spans="2:10" ht="31.5" customHeight="1" x14ac:dyDescent="0.25">
      <c r="B4" s="395" t="s">
        <v>234</v>
      </c>
      <c r="C4" s="395"/>
    </row>
    <row r="5" spans="2:10" ht="22.5" customHeight="1" x14ac:dyDescent="0.25">
      <c r="B5" s="65" t="s">
        <v>840</v>
      </c>
      <c r="C5" s="65" t="s">
        <v>238</v>
      </c>
      <c r="D5" s="65" t="s">
        <v>768</v>
      </c>
      <c r="E5" s="65" t="s">
        <v>233</v>
      </c>
      <c r="F5" s="65" t="s">
        <v>235</v>
      </c>
      <c r="G5" s="65" t="s">
        <v>248</v>
      </c>
      <c r="H5" s="65" t="s">
        <v>326</v>
      </c>
      <c r="I5" s="65" t="s">
        <v>308</v>
      </c>
      <c r="J5" s="65" t="s">
        <v>367</v>
      </c>
    </row>
    <row r="6" spans="2:10" ht="46.5" customHeight="1" x14ac:dyDescent="0.25">
      <c r="B6" s="199" t="s">
        <v>230</v>
      </c>
      <c r="C6" s="199">
        <v>2024</v>
      </c>
      <c r="D6" s="199" t="s">
        <v>769</v>
      </c>
      <c r="E6" s="200" t="s">
        <v>236</v>
      </c>
      <c r="F6" s="199" t="s">
        <v>237</v>
      </c>
      <c r="G6" s="200" t="s">
        <v>246</v>
      </c>
      <c r="H6" s="199" t="s">
        <v>327</v>
      </c>
      <c r="I6" s="396" t="s">
        <v>304</v>
      </c>
      <c r="J6" s="398" t="s">
        <v>636</v>
      </c>
    </row>
    <row r="7" spans="2:10" ht="31.5" customHeight="1" x14ac:dyDescent="0.25">
      <c r="B7" s="199" t="s">
        <v>242</v>
      </c>
      <c r="C7" s="199">
        <v>2024</v>
      </c>
      <c r="D7" s="199" t="s">
        <v>770</v>
      </c>
      <c r="E7" s="200" t="s">
        <v>236</v>
      </c>
      <c r="F7" s="199" t="s">
        <v>239</v>
      </c>
      <c r="G7" s="200" t="s">
        <v>246</v>
      </c>
      <c r="H7" s="199" t="s">
        <v>328</v>
      </c>
      <c r="I7" s="396"/>
      <c r="J7" s="398"/>
    </row>
    <row r="8" spans="2:10" ht="31.5" customHeight="1" x14ac:dyDescent="0.25">
      <c r="B8" s="199" t="s">
        <v>243</v>
      </c>
      <c r="C8" s="199">
        <v>2022</v>
      </c>
      <c r="D8" s="199" t="s">
        <v>771</v>
      </c>
      <c r="E8" s="200" t="s">
        <v>236</v>
      </c>
      <c r="F8" s="199" t="s">
        <v>239</v>
      </c>
      <c r="G8" s="200" t="s">
        <v>246</v>
      </c>
      <c r="H8" s="199" t="s">
        <v>364</v>
      </c>
      <c r="I8" s="396"/>
      <c r="J8" s="398"/>
    </row>
    <row r="9" spans="2:10" ht="36.75" customHeight="1" x14ac:dyDescent="0.25">
      <c r="B9" s="66" t="s">
        <v>231</v>
      </c>
      <c r="C9" s="66">
        <v>2022</v>
      </c>
      <c r="D9" s="66" t="s">
        <v>772</v>
      </c>
      <c r="E9" s="201" t="s">
        <v>236</v>
      </c>
      <c r="F9" s="66" t="s">
        <v>240</v>
      </c>
      <c r="G9" s="201" t="s">
        <v>247</v>
      </c>
      <c r="H9" s="66" t="s">
        <v>365</v>
      </c>
      <c r="I9" s="397" t="s">
        <v>305</v>
      </c>
      <c r="J9" s="398" t="s">
        <v>368</v>
      </c>
    </row>
    <row r="10" spans="2:10" ht="30" customHeight="1" x14ac:dyDescent="0.25">
      <c r="B10" s="66" t="s">
        <v>231</v>
      </c>
      <c r="C10" s="66">
        <v>2024</v>
      </c>
      <c r="D10" s="66" t="s">
        <v>772</v>
      </c>
      <c r="E10" s="201" t="s">
        <v>236</v>
      </c>
      <c r="F10" s="66" t="s">
        <v>240</v>
      </c>
      <c r="G10" s="201" t="s">
        <v>247</v>
      </c>
      <c r="H10" s="66" t="s">
        <v>329</v>
      </c>
      <c r="I10" s="397"/>
      <c r="J10" s="398"/>
    </row>
    <row r="11" spans="2:10" ht="63.75" customHeight="1" x14ac:dyDescent="0.25">
      <c r="B11" s="202" t="s">
        <v>232</v>
      </c>
      <c r="C11" s="202">
        <v>2024</v>
      </c>
      <c r="D11" s="202" t="s">
        <v>772</v>
      </c>
      <c r="E11" s="203" t="s">
        <v>236</v>
      </c>
      <c r="F11" s="202" t="s">
        <v>241</v>
      </c>
      <c r="G11" s="203" t="s">
        <v>247</v>
      </c>
      <c r="H11" s="202" t="s">
        <v>424</v>
      </c>
      <c r="I11" s="86" t="s">
        <v>306</v>
      </c>
      <c r="J11" s="73" t="s">
        <v>21</v>
      </c>
    </row>
    <row r="12" spans="2:10" ht="42.75" customHeight="1" x14ac:dyDescent="0.25">
      <c r="B12" s="21" t="s">
        <v>244</v>
      </c>
      <c r="C12" s="21" t="s">
        <v>268</v>
      </c>
      <c r="D12" s="21" t="s">
        <v>772</v>
      </c>
      <c r="E12" s="23" t="s">
        <v>236</v>
      </c>
      <c r="F12" s="21" t="s">
        <v>245</v>
      </c>
      <c r="G12" s="23" t="s">
        <v>249</v>
      </c>
      <c r="H12" s="21" t="s">
        <v>749</v>
      </c>
      <c r="I12" s="87" t="s">
        <v>307</v>
      </c>
      <c r="J12" s="73" t="s">
        <v>21</v>
      </c>
    </row>
    <row r="13" spans="2:10" ht="27" customHeight="1" x14ac:dyDescent="0.25">
      <c r="B13" s="350" t="s">
        <v>773</v>
      </c>
      <c r="C13" s="351">
        <v>45455</v>
      </c>
      <c r="D13" s="350" t="s">
        <v>776</v>
      </c>
      <c r="E13" s="350" t="s">
        <v>21</v>
      </c>
      <c r="F13" s="350" t="s">
        <v>21</v>
      </c>
      <c r="G13" s="350" t="s">
        <v>21</v>
      </c>
      <c r="H13" s="352" t="s">
        <v>749</v>
      </c>
      <c r="I13" s="394" t="s">
        <v>412</v>
      </c>
      <c r="J13" s="391" t="s">
        <v>21</v>
      </c>
    </row>
    <row r="14" spans="2:10" ht="40.5" customHeight="1" x14ac:dyDescent="0.25">
      <c r="B14" s="352" t="s">
        <v>774</v>
      </c>
      <c r="C14" s="351">
        <v>45455</v>
      </c>
      <c r="D14" s="350" t="s">
        <v>776</v>
      </c>
      <c r="E14" s="350" t="s">
        <v>21</v>
      </c>
      <c r="F14" s="350" t="s">
        <v>21</v>
      </c>
      <c r="G14" s="350" t="s">
        <v>21</v>
      </c>
      <c r="H14" s="352" t="s">
        <v>778</v>
      </c>
      <c r="I14" s="394"/>
      <c r="J14" s="392"/>
    </row>
    <row r="15" spans="2:10" ht="36" customHeight="1" x14ac:dyDescent="0.25">
      <c r="B15" s="352" t="s">
        <v>775</v>
      </c>
      <c r="C15" s="351">
        <v>45455</v>
      </c>
      <c r="D15" s="350" t="s">
        <v>776</v>
      </c>
      <c r="E15" s="350" t="s">
        <v>21</v>
      </c>
      <c r="F15" s="350" t="s">
        <v>21</v>
      </c>
      <c r="G15" s="349"/>
      <c r="H15" s="352" t="s">
        <v>777</v>
      </c>
      <c r="I15" s="394"/>
      <c r="J15" s="393"/>
    </row>
    <row r="16" spans="2:10" ht="47.25" customHeight="1" x14ac:dyDescent="0.25">
      <c r="B16" s="72" t="s">
        <v>836</v>
      </c>
      <c r="C16" s="72" t="s">
        <v>838</v>
      </c>
      <c r="D16" s="389" t="s">
        <v>843</v>
      </c>
      <c r="E16" s="389" t="s">
        <v>21</v>
      </c>
      <c r="F16" s="387"/>
      <c r="G16" s="387"/>
      <c r="H16" s="389" t="s">
        <v>777</v>
      </c>
      <c r="I16" s="399" t="s">
        <v>411</v>
      </c>
      <c r="J16" s="391" t="s">
        <v>21</v>
      </c>
    </row>
    <row r="17" spans="2:10" ht="45.75" customHeight="1" x14ac:dyDescent="0.25">
      <c r="B17" s="72" t="s">
        <v>837</v>
      </c>
      <c r="C17" s="72" t="s">
        <v>839</v>
      </c>
      <c r="D17" s="389" t="s">
        <v>843</v>
      </c>
      <c r="E17" s="389" t="s">
        <v>21</v>
      </c>
      <c r="F17" s="387"/>
      <c r="G17" s="387"/>
      <c r="H17" s="389" t="s">
        <v>749</v>
      </c>
      <c r="I17" s="400"/>
      <c r="J17" s="392"/>
    </row>
    <row r="18" spans="2:10" x14ac:dyDescent="0.25">
      <c r="J18" s="393"/>
    </row>
  </sheetData>
  <mergeCells count="9">
    <mergeCell ref="J16:J18"/>
    <mergeCell ref="I13:I15"/>
    <mergeCell ref="J13:J15"/>
    <mergeCell ref="B4:C4"/>
    <mergeCell ref="I6:I8"/>
    <mergeCell ref="I9:I10"/>
    <mergeCell ref="J6:J8"/>
    <mergeCell ref="J9:J10"/>
    <mergeCell ref="I16:I17"/>
  </mergeCells>
  <phoneticPr fontId="3" type="noConversion"/>
  <hyperlinks>
    <hyperlink ref="E6" r:id="rId1" xr:uid="{26204A4C-079A-4737-B80D-E8D45434FC8F}"/>
    <hyperlink ref="E7" r:id="rId2" xr:uid="{39558704-6E1B-4C0D-9542-6583BCAA7A42}"/>
    <hyperlink ref="E10" r:id="rId3" xr:uid="{2448FBD2-23C7-4755-86ED-0E9223E9591A}"/>
    <hyperlink ref="E11" r:id="rId4" xr:uid="{5F37DBD6-8193-42B0-9BFA-935F663C12C4}"/>
    <hyperlink ref="E8" r:id="rId5" xr:uid="{1501B0A1-B8D2-4AE5-A4C8-EE61716D7787}"/>
    <hyperlink ref="E9" r:id="rId6" xr:uid="{4DDC7BC7-9C8A-4EA4-8460-1C38F53CC7CD}"/>
    <hyperlink ref="E12" r:id="rId7" xr:uid="{53659481-9A29-46EA-A30A-57EC7A558413}"/>
    <hyperlink ref="G6:G8" location="'Detección TALOS'!A1" display="Detección TALOS" xr:uid="{74521097-75FF-408A-9023-4EA08A6E479E}"/>
    <hyperlink ref="G9:G11" location="'Detección ETopen'!A1" display="Detección Etopen" xr:uid="{E94A09C3-54FE-4BBE-9152-DEAA0DB7DA73}"/>
    <hyperlink ref="G12" location="'Detección Quickdraw'!A1" display="Deteccion Quickdraw" xr:uid="{6178494A-66E1-4783-82F8-0F0150AE17CC}"/>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C79C9-526D-4E0A-8AB9-130304FDF28D}">
  <dimension ref="B1:AB57"/>
  <sheetViews>
    <sheetView tabSelected="1" topLeftCell="A29" zoomScale="60" zoomScaleNormal="60" workbookViewId="0">
      <selection activeCell="D8" sqref="D8"/>
    </sheetView>
  </sheetViews>
  <sheetFormatPr baseColWidth="10" defaultRowHeight="15" x14ac:dyDescent="0.25"/>
  <cols>
    <col min="2" max="2" width="67.7109375" customWidth="1"/>
    <col min="3" max="3" width="62.28515625" customWidth="1"/>
    <col min="4" max="4" width="35.85546875" customWidth="1"/>
    <col min="5" max="5" width="34.28515625" customWidth="1"/>
    <col min="6" max="6" width="23.7109375" customWidth="1"/>
    <col min="7" max="7" width="33.140625" customWidth="1"/>
    <col min="8" max="8" width="31.5703125" customWidth="1"/>
    <col min="9" max="9" width="33" customWidth="1"/>
    <col min="10" max="10" width="27.7109375" customWidth="1"/>
    <col min="11" max="11" width="22.5703125" customWidth="1"/>
    <col min="12" max="12" width="22.85546875" customWidth="1"/>
    <col min="13" max="13" width="30.85546875" customWidth="1"/>
    <col min="14" max="14" width="31.5703125" customWidth="1"/>
    <col min="15" max="15" width="32.140625" customWidth="1"/>
    <col min="16" max="16" width="20.42578125" customWidth="1"/>
    <col min="17" max="17" width="33.42578125" customWidth="1"/>
    <col min="18" max="18" width="28" customWidth="1"/>
    <col min="19" max="19" width="26.85546875" customWidth="1"/>
    <col min="20" max="20" width="26.5703125" customWidth="1"/>
    <col min="21" max="21" width="33.5703125" customWidth="1"/>
    <col min="22" max="22" width="30.28515625" customWidth="1"/>
    <col min="23" max="23" width="31.42578125" customWidth="1"/>
    <col min="24" max="24" width="30" customWidth="1"/>
    <col min="25" max="25" width="41.140625" customWidth="1"/>
    <col min="26" max="26" width="27.140625" customWidth="1"/>
    <col min="27" max="27" width="39.28515625" customWidth="1"/>
    <col min="28" max="28" width="71.140625" customWidth="1"/>
  </cols>
  <sheetData>
    <row r="1" spans="2:28" ht="29.25" customHeight="1" x14ac:dyDescent="0.25">
      <c r="E1" s="402" t="s">
        <v>304</v>
      </c>
      <c r="F1" s="403"/>
      <c r="G1" s="403"/>
      <c r="H1" s="404"/>
      <c r="I1" s="405" t="s">
        <v>305</v>
      </c>
      <c r="J1" s="406"/>
      <c r="K1" s="406"/>
      <c r="L1" s="407"/>
      <c r="M1" s="408" t="s">
        <v>306</v>
      </c>
      <c r="N1" s="409"/>
      <c r="O1" s="409"/>
      <c r="P1" s="410"/>
      <c r="Q1" s="411" t="s">
        <v>307</v>
      </c>
      <c r="R1" s="412"/>
      <c r="S1" s="412"/>
      <c r="T1" s="413"/>
      <c r="U1" s="414" t="s">
        <v>746</v>
      </c>
      <c r="V1" s="414"/>
      <c r="W1" s="414"/>
      <c r="X1" s="414"/>
      <c r="Y1" s="401" t="s">
        <v>745</v>
      </c>
      <c r="Z1" s="401"/>
      <c r="AA1" s="401"/>
      <c r="AB1" s="401"/>
    </row>
    <row r="2" spans="2:28" ht="61.5" customHeight="1" x14ac:dyDescent="0.25">
      <c r="B2" s="204" t="s">
        <v>95</v>
      </c>
      <c r="C2" s="204" t="s">
        <v>742</v>
      </c>
      <c r="D2" s="205" t="s">
        <v>784</v>
      </c>
      <c r="E2" s="206" t="s">
        <v>747</v>
      </c>
      <c r="F2" s="206" t="s">
        <v>743</v>
      </c>
      <c r="G2" s="219" t="s">
        <v>744</v>
      </c>
      <c r="H2" s="219" t="s">
        <v>748</v>
      </c>
      <c r="I2" s="206" t="s">
        <v>747</v>
      </c>
      <c r="J2" s="206" t="s">
        <v>743</v>
      </c>
      <c r="K2" s="219" t="s">
        <v>744</v>
      </c>
      <c r="L2" s="219" t="s">
        <v>748</v>
      </c>
      <c r="M2" s="206" t="s">
        <v>747</v>
      </c>
      <c r="N2" s="206" t="s">
        <v>743</v>
      </c>
      <c r="O2" s="219" t="s">
        <v>744</v>
      </c>
      <c r="P2" s="219" t="s">
        <v>748</v>
      </c>
      <c r="Q2" s="206" t="s">
        <v>747</v>
      </c>
      <c r="R2" s="206" t="s">
        <v>743</v>
      </c>
      <c r="S2" s="219" t="s">
        <v>744</v>
      </c>
      <c r="T2" s="219" t="s">
        <v>748</v>
      </c>
      <c r="U2" s="206" t="s">
        <v>782</v>
      </c>
      <c r="V2" s="206" t="s">
        <v>783</v>
      </c>
      <c r="W2" s="219" t="s">
        <v>834</v>
      </c>
      <c r="X2" s="219" t="s">
        <v>835</v>
      </c>
      <c r="Y2" s="219" t="s">
        <v>832</v>
      </c>
      <c r="Z2" s="219" t="s">
        <v>833</v>
      </c>
      <c r="AA2" s="219" t="s">
        <v>834</v>
      </c>
      <c r="AB2" s="219" t="s">
        <v>835</v>
      </c>
    </row>
    <row r="3" spans="2:28" ht="22.5" customHeight="1" x14ac:dyDescent="0.25">
      <c r="B3" s="228" t="s">
        <v>16</v>
      </c>
      <c r="C3" s="207" t="s">
        <v>485</v>
      </c>
      <c r="D3" s="231">
        <v>67</v>
      </c>
      <c r="E3" s="364">
        <v>45</v>
      </c>
      <c r="F3" s="484">
        <v>70.3125</v>
      </c>
      <c r="G3" s="484">
        <v>18.399999999999999</v>
      </c>
      <c r="H3" s="484">
        <v>18.399999999999999</v>
      </c>
      <c r="I3" s="484">
        <v>8</v>
      </c>
      <c r="J3" s="484">
        <v>12.5</v>
      </c>
      <c r="K3" s="484">
        <v>4.76</v>
      </c>
      <c r="L3" s="484">
        <v>0</v>
      </c>
      <c r="M3" s="484">
        <v>8</v>
      </c>
      <c r="N3" s="484">
        <v>12.5</v>
      </c>
      <c r="O3" s="484">
        <v>13.46</v>
      </c>
      <c r="P3" s="485">
        <v>11.53</v>
      </c>
      <c r="Q3" s="484">
        <v>0</v>
      </c>
      <c r="R3" s="484">
        <v>0</v>
      </c>
      <c r="S3" s="484">
        <v>0</v>
      </c>
      <c r="T3" s="484">
        <v>0</v>
      </c>
      <c r="U3" s="486">
        <v>4</v>
      </c>
      <c r="V3" s="486">
        <v>44.444444444444443</v>
      </c>
      <c r="W3" s="486">
        <v>0</v>
      </c>
      <c r="X3" s="486">
        <v>0</v>
      </c>
      <c r="Y3" s="486">
        <v>6</v>
      </c>
      <c r="Z3" s="486">
        <v>66.666666666666657</v>
      </c>
      <c r="AA3" s="486">
        <v>0</v>
      </c>
      <c r="AB3" s="486">
        <v>0</v>
      </c>
    </row>
    <row r="4" spans="2:28" ht="21" x14ac:dyDescent="0.25">
      <c r="B4" s="228" t="s">
        <v>16</v>
      </c>
      <c r="C4" s="207" t="s">
        <v>545</v>
      </c>
      <c r="D4" s="231">
        <v>2</v>
      </c>
      <c r="E4" s="266">
        <v>1</v>
      </c>
      <c r="F4" s="266">
        <v>50</v>
      </c>
      <c r="G4" s="266">
        <v>98.666666666666671</v>
      </c>
      <c r="H4" s="266">
        <v>0</v>
      </c>
      <c r="I4" s="266">
        <v>2</v>
      </c>
      <c r="J4" s="266">
        <v>100</v>
      </c>
      <c r="K4" s="266">
        <v>0</v>
      </c>
      <c r="L4" s="266">
        <v>0</v>
      </c>
      <c r="M4" s="266">
        <v>2</v>
      </c>
      <c r="N4" s="266">
        <v>100</v>
      </c>
      <c r="O4" s="266">
        <v>44.444444444444443</v>
      </c>
      <c r="P4" s="487">
        <v>44.44</v>
      </c>
      <c r="Q4" s="266">
        <v>0</v>
      </c>
      <c r="R4" s="266">
        <v>0</v>
      </c>
      <c r="S4" s="266">
        <v>0</v>
      </c>
      <c r="T4" s="266">
        <v>0</v>
      </c>
      <c r="U4" s="486">
        <v>1</v>
      </c>
      <c r="V4" s="486">
        <v>50</v>
      </c>
      <c r="W4" s="486">
        <v>0</v>
      </c>
      <c r="X4" s="486">
        <v>0</v>
      </c>
      <c r="Y4" s="486">
        <v>1</v>
      </c>
      <c r="Z4" s="486">
        <v>50</v>
      </c>
      <c r="AA4" s="486">
        <v>0</v>
      </c>
      <c r="AB4" s="486">
        <v>0</v>
      </c>
    </row>
    <row r="5" spans="2:28" ht="21" x14ac:dyDescent="0.25">
      <c r="B5" s="232" t="s">
        <v>16</v>
      </c>
      <c r="C5" s="207" t="s">
        <v>487</v>
      </c>
      <c r="D5" s="231">
        <v>50</v>
      </c>
      <c r="E5" s="266">
        <v>50</v>
      </c>
      <c r="F5" s="266">
        <v>100</v>
      </c>
      <c r="G5" s="266">
        <v>1.8656716417910446</v>
      </c>
      <c r="H5" s="266">
        <v>1.8656716417910446</v>
      </c>
      <c r="I5" s="266">
        <v>22</v>
      </c>
      <c r="J5" s="266">
        <v>44</v>
      </c>
      <c r="K5" s="266">
        <v>0</v>
      </c>
      <c r="L5" s="266">
        <v>0</v>
      </c>
      <c r="M5" s="266">
        <v>22</v>
      </c>
      <c r="N5" s="266">
        <v>44</v>
      </c>
      <c r="O5" s="266">
        <v>11.428571428571429</v>
      </c>
      <c r="P5" s="266">
        <v>11.428571428571429</v>
      </c>
      <c r="Q5" s="266">
        <v>0</v>
      </c>
      <c r="R5" s="266">
        <v>0</v>
      </c>
      <c r="S5" s="266">
        <v>0</v>
      </c>
      <c r="T5" s="266">
        <v>0</v>
      </c>
      <c r="U5" s="486">
        <v>1</v>
      </c>
      <c r="V5" s="486">
        <v>16.666666666666664</v>
      </c>
      <c r="W5" s="486">
        <v>0</v>
      </c>
      <c r="X5" s="486">
        <v>0</v>
      </c>
      <c r="Y5" s="486">
        <v>0</v>
      </c>
      <c r="Z5" s="486">
        <v>0</v>
      </c>
      <c r="AA5" s="486">
        <v>0</v>
      </c>
      <c r="AB5" s="486">
        <v>0</v>
      </c>
    </row>
    <row r="6" spans="2:28" ht="48" customHeight="1" x14ac:dyDescent="0.25">
      <c r="B6" s="232" t="s">
        <v>16</v>
      </c>
      <c r="C6" s="207" t="s">
        <v>540</v>
      </c>
      <c r="D6" s="231">
        <v>217</v>
      </c>
      <c r="E6" s="364">
        <v>0</v>
      </c>
      <c r="F6" s="484">
        <v>0</v>
      </c>
      <c r="G6" s="484">
        <v>100</v>
      </c>
      <c r="H6" s="484">
        <v>100</v>
      </c>
      <c r="I6" s="484">
        <v>0</v>
      </c>
      <c r="J6" s="484">
        <v>0</v>
      </c>
      <c r="K6" s="484">
        <v>0</v>
      </c>
      <c r="L6" s="484">
        <v>0</v>
      </c>
      <c r="M6" s="484">
        <v>0</v>
      </c>
      <c r="N6" s="484">
        <v>0</v>
      </c>
      <c r="O6" s="484">
        <v>100</v>
      </c>
      <c r="P6" s="485">
        <v>100</v>
      </c>
      <c r="Q6" s="484">
        <v>217</v>
      </c>
      <c r="R6" s="484">
        <v>100</v>
      </c>
      <c r="S6" s="484">
        <v>0</v>
      </c>
      <c r="T6" s="484">
        <v>0</v>
      </c>
      <c r="U6" s="486">
        <v>1</v>
      </c>
      <c r="V6" s="486">
        <v>100</v>
      </c>
      <c r="W6" s="488">
        <v>0</v>
      </c>
      <c r="X6" s="486">
        <v>0</v>
      </c>
      <c r="Y6" s="486">
        <v>0</v>
      </c>
      <c r="Z6" s="486">
        <v>0</v>
      </c>
      <c r="AA6" s="488">
        <v>0</v>
      </c>
      <c r="AB6" s="486">
        <v>0</v>
      </c>
    </row>
    <row r="7" spans="2:28" ht="21" x14ac:dyDescent="0.25">
      <c r="B7" s="236" t="s">
        <v>17</v>
      </c>
      <c r="C7" s="207" t="s">
        <v>489</v>
      </c>
      <c r="D7" s="231">
        <v>6</v>
      </c>
      <c r="E7" s="266">
        <v>6</v>
      </c>
      <c r="F7" s="266">
        <v>100</v>
      </c>
      <c r="G7" s="266">
        <v>0</v>
      </c>
      <c r="H7" s="266">
        <v>0</v>
      </c>
      <c r="I7" s="266">
        <v>0</v>
      </c>
      <c r="J7" s="266">
        <v>0</v>
      </c>
      <c r="K7" s="266">
        <v>0</v>
      </c>
      <c r="L7" s="266">
        <v>0</v>
      </c>
      <c r="M7" s="266">
        <v>0</v>
      </c>
      <c r="N7" s="266">
        <v>0</v>
      </c>
      <c r="O7" s="266">
        <v>100</v>
      </c>
      <c r="P7" s="487">
        <v>100</v>
      </c>
      <c r="Q7" s="266">
        <v>0</v>
      </c>
      <c r="R7" s="266">
        <v>0</v>
      </c>
      <c r="S7" s="266">
        <v>0</v>
      </c>
      <c r="T7" s="266">
        <v>0</v>
      </c>
      <c r="U7" s="486">
        <v>0</v>
      </c>
      <c r="V7" s="486">
        <v>0</v>
      </c>
      <c r="W7" s="488">
        <v>0</v>
      </c>
      <c r="X7" s="486">
        <v>0</v>
      </c>
      <c r="Y7" s="486">
        <v>1</v>
      </c>
      <c r="Z7" s="486">
        <v>100</v>
      </c>
      <c r="AA7" s="488">
        <v>0</v>
      </c>
      <c r="AB7" s="486">
        <v>0</v>
      </c>
    </row>
    <row r="8" spans="2:28" ht="42" x14ac:dyDescent="0.25">
      <c r="B8" s="240" t="s">
        <v>18</v>
      </c>
      <c r="C8" s="207" t="s">
        <v>532</v>
      </c>
      <c r="D8" s="231">
        <v>365</v>
      </c>
      <c r="E8" s="266">
        <v>354</v>
      </c>
      <c r="F8" s="266">
        <v>96.986301369863014</v>
      </c>
      <c r="G8" s="266">
        <v>0.84745762711864403</v>
      </c>
      <c r="H8" s="266">
        <v>0.28000000000000003</v>
      </c>
      <c r="I8" s="266">
        <v>80</v>
      </c>
      <c r="J8" s="266">
        <v>7.397260273972603</v>
      </c>
      <c r="K8" s="266">
        <v>10</v>
      </c>
      <c r="L8" s="266">
        <v>0</v>
      </c>
      <c r="M8" s="266">
        <v>112</v>
      </c>
      <c r="N8" s="266">
        <v>7.397260273972603</v>
      </c>
      <c r="O8" s="266">
        <v>41.17647058823529</v>
      </c>
      <c r="P8" s="266">
        <v>35.29</v>
      </c>
      <c r="Q8" s="266">
        <v>0</v>
      </c>
      <c r="R8" s="266">
        <v>0</v>
      </c>
      <c r="S8" s="266">
        <v>0</v>
      </c>
      <c r="T8" s="266">
        <v>0</v>
      </c>
      <c r="U8" s="486">
        <v>1</v>
      </c>
      <c r="V8" s="486">
        <v>0.27472527472527475</v>
      </c>
      <c r="W8" s="488">
        <v>0</v>
      </c>
      <c r="X8" s="486">
        <v>0</v>
      </c>
      <c r="Y8" s="486">
        <v>182</v>
      </c>
      <c r="Z8" s="486">
        <v>50</v>
      </c>
      <c r="AA8" s="488">
        <v>0</v>
      </c>
      <c r="AB8" s="486">
        <v>0</v>
      </c>
    </row>
    <row r="9" spans="2:28" ht="21" x14ac:dyDescent="0.25">
      <c r="B9" s="245" t="s">
        <v>4</v>
      </c>
      <c r="C9" s="207" t="s">
        <v>491</v>
      </c>
      <c r="D9" s="231">
        <v>3</v>
      </c>
      <c r="E9" s="266">
        <v>0</v>
      </c>
      <c r="F9" s="266">
        <v>0</v>
      </c>
      <c r="G9" s="266" t="s">
        <v>21</v>
      </c>
      <c r="H9" s="266" t="s">
        <v>21</v>
      </c>
      <c r="I9" s="266">
        <v>0</v>
      </c>
      <c r="J9" s="266">
        <v>0</v>
      </c>
      <c r="K9" s="266">
        <v>100</v>
      </c>
      <c r="L9" s="266">
        <v>0</v>
      </c>
      <c r="M9" s="266">
        <v>0</v>
      </c>
      <c r="N9" s="266">
        <v>0</v>
      </c>
      <c r="O9" s="266">
        <v>100</v>
      </c>
      <c r="P9" s="487">
        <v>88.8</v>
      </c>
      <c r="Q9" s="266">
        <v>0</v>
      </c>
      <c r="R9" s="266">
        <v>0</v>
      </c>
      <c r="S9" s="266">
        <v>0</v>
      </c>
      <c r="T9" s="266">
        <v>0</v>
      </c>
      <c r="U9" s="486">
        <v>1</v>
      </c>
      <c r="V9" s="486">
        <v>100</v>
      </c>
      <c r="W9" s="488">
        <v>0</v>
      </c>
      <c r="X9" s="486">
        <v>0</v>
      </c>
      <c r="Y9" s="486">
        <v>0</v>
      </c>
      <c r="Z9" s="486">
        <v>0</v>
      </c>
      <c r="AA9" s="488">
        <v>0</v>
      </c>
      <c r="AB9" s="486">
        <v>0</v>
      </c>
    </row>
    <row r="10" spans="2:28" ht="21" x14ac:dyDescent="0.25">
      <c r="B10" s="245" t="s">
        <v>4</v>
      </c>
      <c r="C10" s="207" t="s">
        <v>492</v>
      </c>
      <c r="D10" s="231">
        <v>2</v>
      </c>
      <c r="E10" s="266">
        <v>1</v>
      </c>
      <c r="F10" s="266">
        <v>50</v>
      </c>
      <c r="G10" s="266">
        <v>0</v>
      </c>
      <c r="H10" s="266">
        <v>0</v>
      </c>
      <c r="I10" s="266">
        <v>0</v>
      </c>
      <c r="J10" s="266">
        <v>0</v>
      </c>
      <c r="K10" s="266">
        <v>0</v>
      </c>
      <c r="L10" s="266">
        <v>0</v>
      </c>
      <c r="M10" s="266">
        <v>0</v>
      </c>
      <c r="N10" s="266">
        <v>0</v>
      </c>
      <c r="O10" s="266">
        <v>100</v>
      </c>
      <c r="P10" s="487">
        <v>100</v>
      </c>
      <c r="Q10" s="266">
        <v>2</v>
      </c>
      <c r="R10" s="266">
        <v>100</v>
      </c>
      <c r="S10" s="266">
        <v>0</v>
      </c>
      <c r="T10" s="266">
        <v>0</v>
      </c>
      <c r="U10" s="486">
        <v>1</v>
      </c>
      <c r="V10" s="486">
        <v>50</v>
      </c>
      <c r="W10" s="488">
        <v>0</v>
      </c>
      <c r="X10" s="486">
        <v>0</v>
      </c>
      <c r="Y10" s="486">
        <v>0</v>
      </c>
      <c r="Z10" s="486">
        <v>0</v>
      </c>
      <c r="AA10" s="488">
        <v>0</v>
      </c>
      <c r="AB10" s="486">
        <v>0</v>
      </c>
    </row>
    <row r="11" spans="2:28" ht="21" x14ac:dyDescent="0.25">
      <c r="B11" s="245" t="s">
        <v>4</v>
      </c>
      <c r="C11" s="207" t="s">
        <v>493</v>
      </c>
      <c r="D11" s="231">
        <v>1</v>
      </c>
      <c r="E11" s="266">
        <v>1</v>
      </c>
      <c r="F11" s="266">
        <v>100</v>
      </c>
      <c r="G11" s="266">
        <v>0</v>
      </c>
      <c r="H11" s="266">
        <v>0</v>
      </c>
      <c r="I11" s="266">
        <v>0</v>
      </c>
      <c r="J11" s="266">
        <v>0</v>
      </c>
      <c r="K11" s="266">
        <v>0</v>
      </c>
      <c r="L11" s="266">
        <v>0</v>
      </c>
      <c r="M11" s="266">
        <v>0</v>
      </c>
      <c r="N11" s="266">
        <v>0</v>
      </c>
      <c r="O11" s="266">
        <v>100</v>
      </c>
      <c r="P11" s="266">
        <v>100</v>
      </c>
      <c r="Q11" s="266">
        <v>1</v>
      </c>
      <c r="R11" s="266">
        <v>100</v>
      </c>
      <c r="S11" s="266">
        <v>0</v>
      </c>
      <c r="T11" s="266">
        <v>0</v>
      </c>
      <c r="U11" s="486">
        <v>0</v>
      </c>
      <c r="V11" s="486">
        <v>0</v>
      </c>
      <c r="W11" s="488">
        <v>0</v>
      </c>
      <c r="X11" s="486">
        <v>0</v>
      </c>
      <c r="Y11" s="486">
        <v>0</v>
      </c>
      <c r="Z11" s="486">
        <v>0</v>
      </c>
      <c r="AA11" s="488">
        <v>0</v>
      </c>
      <c r="AB11" s="486">
        <v>0</v>
      </c>
    </row>
    <row r="12" spans="2:28" ht="84" x14ac:dyDescent="0.25">
      <c r="B12" s="250" t="s">
        <v>4</v>
      </c>
      <c r="C12" s="207" t="s">
        <v>541</v>
      </c>
      <c r="D12" s="231">
        <v>20</v>
      </c>
      <c r="E12" s="266">
        <v>20</v>
      </c>
      <c r="F12" s="266">
        <v>100</v>
      </c>
      <c r="G12" s="266">
        <v>0</v>
      </c>
      <c r="H12" s="266">
        <v>0</v>
      </c>
      <c r="I12" s="266">
        <v>0</v>
      </c>
      <c r="J12" s="266">
        <v>0</v>
      </c>
      <c r="K12" s="266">
        <v>0</v>
      </c>
      <c r="L12" s="266">
        <v>0</v>
      </c>
      <c r="M12" s="266">
        <v>0</v>
      </c>
      <c r="N12" s="266">
        <v>0</v>
      </c>
      <c r="O12" s="266">
        <v>100</v>
      </c>
      <c r="P12" s="266">
        <v>100</v>
      </c>
      <c r="Q12" s="266">
        <v>20</v>
      </c>
      <c r="R12" s="266">
        <v>100</v>
      </c>
      <c r="S12" s="266">
        <v>0</v>
      </c>
      <c r="T12" s="266">
        <v>0</v>
      </c>
      <c r="U12" s="486">
        <v>3</v>
      </c>
      <c r="V12" s="486">
        <v>15</v>
      </c>
      <c r="W12" s="488">
        <v>0</v>
      </c>
      <c r="X12" s="486">
        <v>0</v>
      </c>
      <c r="Y12" s="486">
        <v>0</v>
      </c>
      <c r="Z12" s="486">
        <v>0</v>
      </c>
      <c r="AA12" s="488">
        <v>0</v>
      </c>
      <c r="AB12" s="486">
        <v>0</v>
      </c>
    </row>
    <row r="13" spans="2:28" ht="21" x14ac:dyDescent="0.25">
      <c r="B13" s="250" t="s">
        <v>4</v>
      </c>
      <c r="C13" s="207" t="s">
        <v>495</v>
      </c>
      <c r="D13" s="231">
        <v>30</v>
      </c>
      <c r="E13" s="266">
        <v>0</v>
      </c>
      <c r="F13" s="266">
        <v>0</v>
      </c>
      <c r="G13" s="266">
        <v>100</v>
      </c>
      <c r="H13" s="266">
        <v>100</v>
      </c>
      <c r="I13" s="266">
        <v>0</v>
      </c>
      <c r="J13" s="266">
        <v>0</v>
      </c>
      <c r="K13" s="266">
        <v>0</v>
      </c>
      <c r="L13" s="266">
        <v>0</v>
      </c>
      <c r="M13" s="266">
        <v>0</v>
      </c>
      <c r="N13" s="266">
        <v>0</v>
      </c>
      <c r="O13" s="266">
        <v>100</v>
      </c>
      <c r="P13" s="266">
        <v>100</v>
      </c>
      <c r="Q13" s="266">
        <v>30</v>
      </c>
      <c r="R13" s="266">
        <v>100</v>
      </c>
      <c r="S13" s="266">
        <v>0</v>
      </c>
      <c r="T13" s="266">
        <v>0</v>
      </c>
      <c r="U13" s="486">
        <v>1</v>
      </c>
      <c r="V13" s="486">
        <v>100</v>
      </c>
      <c r="W13" s="488">
        <v>0</v>
      </c>
      <c r="X13" s="486">
        <v>0</v>
      </c>
      <c r="Y13" s="486">
        <v>0</v>
      </c>
      <c r="Z13" s="486">
        <v>0</v>
      </c>
      <c r="AA13" s="488">
        <v>0</v>
      </c>
      <c r="AB13" s="486">
        <v>0</v>
      </c>
    </row>
    <row r="14" spans="2:28" ht="21" x14ac:dyDescent="0.25">
      <c r="B14" s="245" t="s">
        <v>4</v>
      </c>
      <c r="C14" s="207" t="s">
        <v>546</v>
      </c>
      <c r="D14" s="231">
        <v>9</v>
      </c>
      <c r="E14" s="266">
        <v>0</v>
      </c>
      <c r="F14" s="266">
        <v>0</v>
      </c>
      <c r="G14" s="266">
        <v>0</v>
      </c>
      <c r="H14" s="266">
        <v>0</v>
      </c>
      <c r="I14" s="266">
        <v>0</v>
      </c>
      <c r="J14" s="266">
        <v>0</v>
      </c>
      <c r="K14" s="266">
        <v>100</v>
      </c>
      <c r="L14" s="266">
        <v>0</v>
      </c>
      <c r="M14" s="266">
        <v>0</v>
      </c>
      <c r="N14" s="266">
        <v>0</v>
      </c>
      <c r="O14" s="266">
        <v>100</v>
      </c>
      <c r="P14" s="266">
        <v>100</v>
      </c>
      <c r="Q14" s="266">
        <v>9</v>
      </c>
      <c r="R14" s="266">
        <v>100</v>
      </c>
      <c r="S14" s="266">
        <v>0</v>
      </c>
      <c r="T14" s="266">
        <v>0</v>
      </c>
      <c r="U14" s="486">
        <v>0</v>
      </c>
      <c r="V14" s="486">
        <v>0</v>
      </c>
      <c r="W14" s="488">
        <v>0</v>
      </c>
      <c r="X14" s="486">
        <v>0</v>
      </c>
      <c r="Y14" s="486">
        <v>0</v>
      </c>
      <c r="Z14" s="486">
        <v>0</v>
      </c>
      <c r="AA14" s="488">
        <v>0</v>
      </c>
      <c r="AB14" s="486">
        <v>0</v>
      </c>
    </row>
    <row r="15" spans="2:28" ht="21" x14ac:dyDescent="0.35">
      <c r="B15" s="245" t="s">
        <v>4</v>
      </c>
      <c r="C15" s="207" t="s">
        <v>497</v>
      </c>
      <c r="D15" s="231">
        <v>66</v>
      </c>
      <c r="E15" s="266">
        <v>0</v>
      </c>
      <c r="F15" s="266">
        <v>0</v>
      </c>
      <c r="G15" s="266">
        <v>68</v>
      </c>
      <c r="H15" s="266">
        <v>68</v>
      </c>
      <c r="I15" s="266">
        <v>0</v>
      </c>
      <c r="J15" s="266">
        <v>0</v>
      </c>
      <c r="K15" s="266">
        <v>100</v>
      </c>
      <c r="L15" s="266">
        <v>0</v>
      </c>
      <c r="M15" s="266">
        <v>1</v>
      </c>
      <c r="N15" s="266">
        <v>1.5151515151515151</v>
      </c>
      <c r="O15" s="266">
        <v>83.333333333333343</v>
      </c>
      <c r="P15" s="266">
        <v>66.66</v>
      </c>
      <c r="Q15" s="266">
        <v>0</v>
      </c>
      <c r="R15" s="266">
        <v>0</v>
      </c>
      <c r="S15" s="266">
        <v>0</v>
      </c>
      <c r="T15" s="266">
        <v>0</v>
      </c>
      <c r="U15" s="486">
        <v>6</v>
      </c>
      <c r="V15" s="486">
        <v>20.689655172413794</v>
      </c>
      <c r="W15" s="489">
        <v>0</v>
      </c>
      <c r="X15" s="486">
        <v>0</v>
      </c>
      <c r="Y15" s="486">
        <v>3</v>
      </c>
      <c r="Z15" s="486">
        <v>10.344827586206897</v>
      </c>
      <c r="AA15" s="489">
        <v>0</v>
      </c>
      <c r="AB15" s="486">
        <v>0</v>
      </c>
    </row>
    <row r="16" spans="2:28" ht="21" x14ac:dyDescent="0.25">
      <c r="B16" s="245" t="s">
        <v>4</v>
      </c>
      <c r="C16" s="207" t="s">
        <v>547</v>
      </c>
      <c r="D16" s="279">
        <v>3</v>
      </c>
      <c r="E16" s="279">
        <v>0</v>
      </c>
      <c r="F16" s="279">
        <v>0</v>
      </c>
      <c r="G16" s="279" t="s">
        <v>21</v>
      </c>
      <c r="H16" s="279">
        <v>0</v>
      </c>
      <c r="I16" s="279">
        <v>0</v>
      </c>
      <c r="J16" s="279">
        <v>0</v>
      </c>
      <c r="K16" s="279" t="s">
        <v>21</v>
      </c>
      <c r="L16" s="279">
        <v>0</v>
      </c>
      <c r="M16" s="279">
        <v>0</v>
      </c>
      <c r="N16" s="279">
        <v>0</v>
      </c>
      <c r="O16" s="279">
        <v>100</v>
      </c>
      <c r="P16" s="279">
        <v>100</v>
      </c>
      <c r="Q16" s="279">
        <v>0</v>
      </c>
      <c r="R16" s="279">
        <v>0</v>
      </c>
      <c r="S16" s="279">
        <v>0</v>
      </c>
      <c r="T16" s="279">
        <v>0</v>
      </c>
      <c r="U16" s="279">
        <v>0</v>
      </c>
      <c r="V16" s="279">
        <v>0</v>
      </c>
      <c r="W16" s="490">
        <v>0</v>
      </c>
      <c r="X16" s="279">
        <v>0</v>
      </c>
      <c r="Y16" s="279">
        <v>0</v>
      </c>
      <c r="Z16" s="279">
        <v>0</v>
      </c>
      <c r="AA16" s="490">
        <v>0</v>
      </c>
      <c r="AB16" s="279">
        <v>0</v>
      </c>
    </row>
    <row r="17" spans="2:28" ht="21" x14ac:dyDescent="0.35">
      <c r="B17" s="245" t="s">
        <v>4</v>
      </c>
      <c r="C17" s="207" t="s">
        <v>499</v>
      </c>
      <c r="D17" s="231">
        <v>139</v>
      </c>
      <c r="E17" s="266">
        <v>20</v>
      </c>
      <c r="F17" s="266">
        <v>14.388489208633093</v>
      </c>
      <c r="G17" s="266">
        <v>19.35483870967742</v>
      </c>
      <c r="H17" s="266">
        <v>6.45</v>
      </c>
      <c r="I17" s="266">
        <v>8</v>
      </c>
      <c r="J17" s="266">
        <v>5.755395683453238</v>
      </c>
      <c r="K17" s="266">
        <v>0</v>
      </c>
      <c r="L17" s="266">
        <v>0</v>
      </c>
      <c r="M17" s="266">
        <v>34</v>
      </c>
      <c r="N17" s="266">
        <v>24.46043165467626</v>
      </c>
      <c r="O17" s="266">
        <v>52.173913043478258</v>
      </c>
      <c r="P17" s="266">
        <v>5.79</v>
      </c>
      <c r="Q17" s="266">
        <v>0</v>
      </c>
      <c r="R17" s="266">
        <v>0</v>
      </c>
      <c r="S17" s="266">
        <v>0</v>
      </c>
      <c r="T17" s="266">
        <v>0</v>
      </c>
      <c r="U17" s="486">
        <v>6</v>
      </c>
      <c r="V17" s="486">
        <v>8</v>
      </c>
      <c r="W17" s="489">
        <v>0</v>
      </c>
      <c r="X17" s="491">
        <v>0</v>
      </c>
      <c r="Y17" s="486">
        <v>5</v>
      </c>
      <c r="Z17" s="486">
        <v>6.666666666666667</v>
      </c>
      <c r="AA17" s="489">
        <v>0</v>
      </c>
      <c r="AB17" s="491">
        <v>0</v>
      </c>
    </row>
    <row r="18" spans="2:28" ht="21" x14ac:dyDescent="0.25">
      <c r="B18" s="250" t="s">
        <v>4</v>
      </c>
      <c r="C18" s="207" t="s">
        <v>500</v>
      </c>
      <c r="D18" s="279">
        <v>39</v>
      </c>
      <c r="E18" s="279">
        <v>0</v>
      </c>
      <c r="F18" s="279">
        <v>0</v>
      </c>
      <c r="G18" s="279" t="s">
        <v>21</v>
      </c>
      <c r="H18" s="279" t="s">
        <v>21</v>
      </c>
      <c r="I18" s="279">
        <v>0</v>
      </c>
      <c r="J18" s="279">
        <v>0</v>
      </c>
      <c r="K18" s="279" t="s">
        <v>21</v>
      </c>
      <c r="L18" s="279">
        <v>0</v>
      </c>
      <c r="M18" s="279">
        <v>0</v>
      </c>
      <c r="N18" s="279">
        <v>0</v>
      </c>
      <c r="O18" s="279">
        <v>100</v>
      </c>
      <c r="P18" s="279">
        <v>100</v>
      </c>
      <c r="Q18" s="279">
        <v>0</v>
      </c>
      <c r="R18" s="279">
        <v>0</v>
      </c>
      <c r="S18" s="279">
        <v>0</v>
      </c>
      <c r="T18" s="279">
        <v>0</v>
      </c>
      <c r="U18" s="279">
        <v>0</v>
      </c>
      <c r="V18" s="279">
        <v>0</v>
      </c>
      <c r="W18" s="490">
        <v>0</v>
      </c>
      <c r="X18" s="279">
        <v>0</v>
      </c>
      <c r="Y18" s="279">
        <v>0</v>
      </c>
      <c r="Z18" s="279">
        <v>0</v>
      </c>
      <c r="AA18" s="490">
        <v>0</v>
      </c>
      <c r="AB18" s="279">
        <v>0</v>
      </c>
    </row>
    <row r="19" spans="2:28" ht="21" x14ac:dyDescent="0.25">
      <c r="B19" s="245" t="s">
        <v>4</v>
      </c>
      <c r="C19" s="492" t="s">
        <v>501</v>
      </c>
      <c r="D19" s="279">
        <v>1</v>
      </c>
      <c r="E19" s="279">
        <v>0</v>
      </c>
      <c r="F19" s="279">
        <v>0</v>
      </c>
      <c r="G19" s="279" t="s">
        <v>21</v>
      </c>
      <c r="H19" s="279" t="s">
        <v>21</v>
      </c>
      <c r="I19" s="279">
        <v>0</v>
      </c>
      <c r="J19" s="279">
        <v>0</v>
      </c>
      <c r="K19" s="279" t="s">
        <v>21</v>
      </c>
      <c r="L19" s="279">
        <v>0</v>
      </c>
      <c r="M19" s="279">
        <v>0</v>
      </c>
      <c r="N19" s="279">
        <v>0</v>
      </c>
      <c r="O19" s="279" t="s">
        <v>21</v>
      </c>
      <c r="P19" s="279" t="s">
        <v>21</v>
      </c>
      <c r="Q19" s="279">
        <v>0</v>
      </c>
      <c r="R19" s="279">
        <v>0</v>
      </c>
      <c r="S19" s="279">
        <v>0</v>
      </c>
      <c r="T19" s="279">
        <v>0</v>
      </c>
      <c r="U19" s="279">
        <v>0</v>
      </c>
      <c r="V19" s="279">
        <v>0</v>
      </c>
      <c r="W19" s="490">
        <v>0</v>
      </c>
      <c r="X19" s="279">
        <v>0</v>
      </c>
      <c r="Y19" s="279">
        <v>0</v>
      </c>
      <c r="Z19" s="279">
        <v>0</v>
      </c>
      <c r="AA19" s="490">
        <v>0</v>
      </c>
      <c r="AB19" s="279">
        <v>0</v>
      </c>
    </row>
    <row r="20" spans="2:28" ht="21" x14ac:dyDescent="0.25">
      <c r="B20" s="245" t="s">
        <v>4</v>
      </c>
      <c r="C20" s="207" t="s">
        <v>502</v>
      </c>
      <c r="D20" s="231">
        <v>3</v>
      </c>
      <c r="E20" s="266">
        <v>0</v>
      </c>
      <c r="F20" s="266">
        <v>0</v>
      </c>
      <c r="G20" s="266" t="s">
        <v>21</v>
      </c>
      <c r="H20" s="266">
        <v>0</v>
      </c>
      <c r="I20" s="266">
        <v>0</v>
      </c>
      <c r="J20" s="266">
        <v>0</v>
      </c>
      <c r="K20" s="266">
        <v>0</v>
      </c>
      <c r="L20" s="266">
        <v>0</v>
      </c>
      <c r="M20" s="266">
        <v>0</v>
      </c>
      <c r="N20" s="266">
        <v>0</v>
      </c>
      <c r="O20" s="266" t="s">
        <v>21</v>
      </c>
      <c r="P20" s="266">
        <v>0</v>
      </c>
      <c r="Q20" s="266">
        <v>2</v>
      </c>
      <c r="R20" s="266">
        <v>66.666666666666657</v>
      </c>
      <c r="S20" s="266">
        <v>0</v>
      </c>
      <c r="T20" s="266">
        <v>0</v>
      </c>
      <c r="U20" s="486">
        <v>0</v>
      </c>
      <c r="V20" s="486">
        <v>0</v>
      </c>
      <c r="W20" s="488">
        <v>0</v>
      </c>
      <c r="X20" s="486">
        <v>0</v>
      </c>
      <c r="Y20" s="486">
        <v>0</v>
      </c>
      <c r="Z20" s="486">
        <v>0</v>
      </c>
      <c r="AA20" s="488">
        <v>0</v>
      </c>
      <c r="AB20" s="486">
        <v>0</v>
      </c>
    </row>
    <row r="21" spans="2:28" ht="21" x14ac:dyDescent="0.25">
      <c r="B21" s="288" t="s">
        <v>15</v>
      </c>
      <c r="C21" s="207" t="s">
        <v>503</v>
      </c>
      <c r="D21" s="231">
        <v>3508</v>
      </c>
      <c r="E21" s="266">
        <v>1448</v>
      </c>
      <c r="F21" s="266">
        <v>41.277080957810718</v>
      </c>
      <c r="G21" s="266">
        <v>0.28525583883045108</v>
      </c>
      <c r="H21" s="266">
        <v>0.28525583883045108</v>
      </c>
      <c r="I21" s="266">
        <v>5</v>
      </c>
      <c r="J21" s="266">
        <v>0.14253135689851767</v>
      </c>
      <c r="K21" s="266">
        <v>0</v>
      </c>
      <c r="L21" s="266">
        <v>0</v>
      </c>
      <c r="M21" s="266">
        <v>5</v>
      </c>
      <c r="N21" s="266">
        <v>0.14253135689851767</v>
      </c>
      <c r="O21" s="266">
        <v>33.333333333333329</v>
      </c>
      <c r="P21" s="266">
        <v>33.333333333333329</v>
      </c>
      <c r="Q21" s="266">
        <v>0</v>
      </c>
      <c r="R21" s="266">
        <v>0</v>
      </c>
      <c r="S21" s="266">
        <v>0</v>
      </c>
      <c r="T21" s="266">
        <v>0</v>
      </c>
      <c r="U21" s="486">
        <v>1</v>
      </c>
      <c r="V21" s="486">
        <v>100</v>
      </c>
      <c r="W21" s="488">
        <v>0</v>
      </c>
      <c r="X21" s="486">
        <v>0</v>
      </c>
      <c r="Y21" s="486">
        <v>0</v>
      </c>
      <c r="Z21" s="486">
        <v>0</v>
      </c>
      <c r="AA21" s="488">
        <v>0</v>
      </c>
      <c r="AB21" s="486">
        <v>0</v>
      </c>
    </row>
    <row r="22" spans="2:28" ht="21" x14ac:dyDescent="0.25">
      <c r="B22" s="294" t="s">
        <v>15</v>
      </c>
      <c r="C22" s="207" t="s">
        <v>504</v>
      </c>
      <c r="D22" s="279">
        <v>401</v>
      </c>
      <c r="E22" s="279">
        <v>0</v>
      </c>
      <c r="F22" s="279">
        <v>0</v>
      </c>
      <c r="G22" s="279" t="s">
        <v>21</v>
      </c>
      <c r="H22" s="279"/>
      <c r="I22" s="279">
        <v>0</v>
      </c>
      <c r="J22" s="279">
        <v>0</v>
      </c>
      <c r="K22" s="279" t="s">
        <v>21</v>
      </c>
      <c r="L22" s="279">
        <v>0</v>
      </c>
      <c r="M22" s="279">
        <v>0</v>
      </c>
      <c r="N22" s="279">
        <v>0</v>
      </c>
      <c r="O22" s="279">
        <v>100</v>
      </c>
      <c r="P22" s="279">
        <v>100</v>
      </c>
      <c r="Q22" s="279">
        <v>0</v>
      </c>
      <c r="R22" s="279">
        <v>0</v>
      </c>
      <c r="S22" s="279">
        <v>0</v>
      </c>
      <c r="T22" s="279">
        <v>0</v>
      </c>
      <c r="U22" s="279">
        <v>0</v>
      </c>
      <c r="V22" s="279">
        <v>0</v>
      </c>
      <c r="W22" s="490">
        <v>0</v>
      </c>
      <c r="X22" s="279">
        <v>0</v>
      </c>
      <c r="Y22" s="279">
        <v>0</v>
      </c>
      <c r="Z22" s="279">
        <v>0</v>
      </c>
      <c r="AA22" s="490">
        <v>0</v>
      </c>
      <c r="AB22" s="279">
        <v>0</v>
      </c>
    </row>
    <row r="23" spans="2:28" ht="63" x14ac:dyDescent="0.25">
      <c r="B23" s="288" t="s">
        <v>15</v>
      </c>
      <c r="C23" s="207" t="s">
        <v>544</v>
      </c>
      <c r="D23" s="231">
        <v>171</v>
      </c>
      <c r="E23" s="266">
        <v>0</v>
      </c>
      <c r="F23" s="266">
        <v>0</v>
      </c>
      <c r="G23" s="266">
        <v>100</v>
      </c>
      <c r="H23" s="266">
        <v>100</v>
      </c>
      <c r="I23" s="266">
        <v>0</v>
      </c>
      <c r="J23" s="266">
        <v>0</v>
      </c>
      <c r="K23" s="266">
        <v>0</v>
      </c>
      <c r="L23" s="266">
        <v>0</v>
      </c>
      <c r="M23" s="266">
        <v>0</v>
      </c>
      <c r="N23" s="266">
        <v>0</v>
      </c>
      <c r="O23" s="266">
        <v>100</v>
      </c>
      <c r="P23" s="266">
        <v>100</v>
      </c>
      <c r="Q23" s="266">
        <v>165</v>
      </c>
      <c r="R23" s="266">
        <v>96.491228070175438</v>
      </c>
      <c r="S23" s="266">
        <v>0</v>
      </c>
      <c r="T23" s="266">
        <v>0</v>
      </c>
      <c r="U23" s="486">
        <v>2</v>
      </c>
      <c r="V23" s="486">
        <v>100</v>
      </c>
      <c r="W23" s="488">
        <v>0</v>
      </c>
      <c r="X23" s="486">
        <v>0</v>
      </c>
      <c r="Y23" s="486">
        <v>0</v>
      </c>
      <c r="Z23" s="486">
        <v>0</v>
      </c>
      <c r="AA23" s="488">
        <v>0</v>
      </c>
      <c r="AB23" s="486">
        <v>0</v>
      </c>
    </row>
    <row r="24" spans="2:28" ht="42" x14ac:dyDescent="0.25">
      <c r="B24" s="294" t="s">
        <v>15</v>
      </c>
      <c r="C24" s="207" t="s">
        <v>506</v>
      </c>
      <c r="D24" s="298">
        <v>4</v>
      </c>
      <c r="E24" s="266">
        <v>4</v>
      </c>
      <c r="F24" s="266">
        <v>100</v>
      </c>
      <c r="G24" s="266">
        <v>0</v>
      </c>
      <c r="H24" s="266">
        <v>0</v>
      </c>
      <c r="I24" s="266">
        <v>0</v>
      </c>
      <c r="J24" s="266">
        <v>0</v>
      </c>
      <c r="K24" s="266">
        <v>0</v>
      </c>
      <c r="L24" s="266">
        <v>0</v>
      </c>
      <c r="M24" s="266">
        <v>0</v>
      </c>
      <c r="N24" s="266">
        <v>0</v>
      </c>
      <c r="O24" s="266">
        <v>100</v>
      </c>
      <c r="P24" s="266">
        <v>100</v>
      </c>
      <c r="Q24" s="266">
        <v>4</v>
      </c>
      <c r="R24" s="266">
        <v>100</v>
      </c>
      <c r="S24" s="266">
        <v>0</v>
      </c>
      <c r="T24" s="266">
        <v>0</v>
      </c>
      <c r="U24" s="486">
        <v>3</v>
      </c>
      <c r="V24" s="486">
        <v>75</v>
      </c>
      <c r="W24" s="488">
        <v>0</v>
      </c>
      <c r="X24" s="486">
        <v>0</v>
      </c>
      <c r="Y24" s="486">
        <v>0</v>
      </c>
      <c r="Z24" s="486">
        <v>0</v>
      </c>
      <c r="AA24" s="488">
        <v>0</v>
      </c>
      <c r="AB24" s="486">
        <v>0</v>
      </c>
    </row>
    <row r="25" spans="2:28" ht="21" x14ac:dyDescent="0.25">
      <c r="B25" s="299" t="s">
        <v>6</v>
      </c>
      <c r="C25" s="207" t="s">
        <v>507</v>
      </c>
      <c r="D25" s="279">
        <v>114</v>
      </c>
      <c r="E25" s="279">
        <v>0</v>
      </c>
      <c r="F25" s="279">
        <v>0</v>
      </c>
      <c r="G25" s="279">
        <v>100</v>
      </c>
      <c r="H25" s="279"/>
      <c r="I25" s="279">
        <v>0</v>
      </c>
      <c r="J25" s="279">
        <v>0</v>
      </c>
      <c r="K25" s="279" t="s">
        <v>21</v>
      </c>
      <c r="L25" s="279">
        <v>0</v>
      </c>
      <c r="M25" s="279">
        <v>0</v>
      </c>
      <c r="N25" s="279">
        <v>0</v>
      </c>
      <c r="O25" s="279">
        <v>100</v>
      </c>
      <c r="P25" s="279">
        <v>100</v>
      </c>
      <c r="Q25" s="279">
        <v>0</v>
      </c>
      <c r="R25" s="279">
        <v>0</v>
      </c>
      <c r="S25" s="279">
        <v>0</v>
      </c>
      <c r="T25" s="279">
        <v>0</v>
      </c>
      <c r="U25" s="279">
        <v>0</v>
      </c>
      <c r="V25" s="279">
        <v>0</v>
      </c>
      <c r="W25" s="490">
        <v>0</v>
      </c>
      <c r="X25" s="279">
        <v>0</v>
      </c>
      <c r="Y25" s="279">
        <v>0</v>
      </c>
      <c r="Z25" s="279">
        <v>0</v>
      </c>
      <c r="AA25" s="490">
        <v>0</v>
      </c>
      <c r="AB25" s="279">
        <v>0</v>
      </c>
    </row>
    <row r="26" spans="2:28" ht="21" x14ac:dyDescent="0.25">
      <c r="B26" s="299" t="s">
        <v>6</v>
      </c>
      <c r="C26" s="207" t="s">
        <v>627</v>
      </c>
      <c r="D26" s="231">
        <v>6892</v>
      </c>
      <c r="E26" s="266">
        <v>0</v>
      </c>
      <c r="F26" s="266">
        <v>0</v>
      </c>
      <c r="G26" s="266">
        <v>100</v>
      </c>
      <c r="H26" s="266">
        <v>61.76</v>
      </c>
      <c r="I26" s="266">
        <v>0</v>
      </c>
      <c r="J26" s="266">
        <v>0</v>
      </c>
      <c r="K26" s="266">
        <v>0</v>
      </c>
      <c r="L26" s="266">
        <v>0</v>
      </c>
      <c r="M26" s="266">
        <v>0</v>
      </c>
      <c r="N26" s="266">
        <v>0</v>
      </c>
      <c r="O26" s="266">
        <v>100</v>
      </c>
      <c r="P26" s="266">
        <v>100</v>
      </c>
      <c r="Q26" s="266">
        <v>3</v>
      </c>
      <c r="R26" s="266">
        <v>4.3528728961114337E-2</v>
      </c>
      <c r="S26" s="266">
        <v>0</v>
      </c>
      <c r="T26" s="266">
        <v>0</v>
      </c>
      <c r="U26" s="486">
        <v>0</v>
      </c>
      <c r="V26" s="486">
        <v>0</v>
      </c>
      <c r="W26" s="488">
        <v>0</v>
      </c>
      <c r="X26" s="486">
        <v>0</v>
      </c>
      <c r="Y26" s="486">
        <v>0</v>
      </c>
      <c r="Z26" s="486">
        <v>0</v>
      </c>
      <c r="AA26" s="488">
        <v>0</v>
      </c>
      <c r="AB26" s="486">
        <v>0</v>
      </c>
    </row>
    <row r="27" spans="2:28" ht="21" x14ac:dyDescent="0.25">
      <c r="B27" s="299" t="s">
        <v>6</v>
      </c>
      <c r="C27" s="207" t="s">
        <v>509</v>
      </c>
      <c r="D27" s="231">
        <v>45</v>
      </c>
      <c r="E27" s="266">
        <v>45</v>
      </c>
      <c r="F27" s="266">
        <v>100</v>
      </c>
      <c r="G27" s="266">
        <v>0</v>
      </c>
      <c r="H27" s="266">
        <v>0</v>
      </c>
      <c r="I27" s="266">
        <v>45</v>
      </c>
      <c r="J27" s="266">
        <v>100</v>
      </c>
      <c r="K27" s="266">
        <v>0</v>
      </c>
      <c r="L27" s="266">
        <v>0</v>
      </c>
      <c r="M27" s="266">
        <v>45</v>
      </c>
      <c r="N27" s="266">
        <v>100</v>
      </c>
      <c r="O27" s="266">
        <v>4.2553191489361701</v>
      </c>
      <c r="P27" s="266">
        <v>4.2553191489361701</v>
      </c>
      <c r="Q27" s="266">
        <v>0</v>
      </c>
      <c r="R27" s="266">
        <v>0</v>
      </c>
      <c r="S27" s="266">
        <v>0</v>
      </c>
      <c r="T27" s="266">
        <v>0</v>
      </c>
      <c r="U27" s="486">
        <v>0</v>
      </c>
      <c r="V27" s="486">
        <v>0</v>
      </c>
      <c r="W27" s="488">
        <v>0</v>
      </c>
      <c r="X27" s="486">
        <v>0</v>
      </c>
      <c r="Y27" s="486">
        <v>0</v>
      </c>
      <c r="Z27" s="486">
        <v>0</v>
      </c>
      <c r="AA27" s="488">
        <v>0</v>
      </c>
      <c r="AB27" s="486">
        <v>0</v>
      </c>
    </row>
    <row r="28" spans="2:28" ht="24.75" customHeight="1" x14ac:dyDescent="0.25">
      <c r="B28" s="307" t="s">
        <v>7</v>
      </c>
      <c r="C28" s="492" t="s">
        <v>510</v>
      </c>
      <c r="D28" s="231">
        <v>93</v>
      </c>
      <c r="E28" s="266">
        <v>27</v>
      </c>
      <c r="F28" s="266">
        <v>29.032258064516132</v>
      </c>
      <c r="G28" s="266">
        <v>25</v>
      </c>
      <c r="H28" s="266">
        <v>0</v>
      </c>
      <c r="I28" s="266">
        <v>0</v>
      </c>
      <c r="J28" s="266">
        <v>0</v>
      </c>
      <c r="K28" s="266">
        <v>0</v>
      </c>
      <c r="L28" s="266">
        <v>0</v>
      </c>
      <c r="M28" s="266">
        <v>0</v>
      </c>
      <c r="N28" s="266">
        <v>0</v>
      </c>
      <c r="O28" s="266" t="s">
        <v>21</v>
      </c>
      <c r="P28" s="266">
        <v>0</v>
      </c>
      <c r="Q28" s="266">
        <v>3</v>
      </c>
      <c r="R28" s="266">
        <v>3.225806451612903</v>
      </c>
      <c r="S28" s="266">
        <v>0</v>
      </c>
      <c r="T28" s="266">
        <v>0</v>
      </c>
      <c r="U28" s="486">
        <v>0</v>
      </c>
      <c r="V28" s="486">
        <v>0</v>
      </c>
      <c r="W28" s="488">
        <v>0</v>
      </c>
      <c r="X28" s="486">
        <v>0</v>
      </c>
      <c r="Y28" s="486">
        <v>1</v>
      </c>
      <c r="Z28" s="486">
        <v>100</v>
      </c>
      <c r="AA28" s="488">
        <v>0</v>
      </c>
      <c r="AB28" s="486">
        <v>0</v>
      </c>
    </row>
    <row r="29" spans="2:28" ht="22.5" customHeight="1" x14ac:dyDescent="0.25">
      <c r="B29" s="307" t="s">
        <v>7</v>
      </c>
      <c r="C29" s="207" t="s">
        <v>533</v>
      </c>
      <c r="D29" s="279">
        <v>463</v>
      </c>
      <c r="E29" s="279">
        <v>0</v>
      </c>
      <c r="F29" s="279">
        <v>0</v>
      </c>
      <c r="G29" s="279" t="s">
        <v>21</v>
      </c>
      <c r="H29" s="279"/>
      <c r="I29" s="279">
        <v>0</v>
      </c>
      <c r="J29" s="279">
        <v>0</v>
      </c>
      <c r="K29" s="279" t="s">
        <v>21</v>
      </c>
      <c r="L29" s="279">
        <v>0</v>
      </c>
      <c r="M29" s="279">
        <v>0</v>
      </c>
      <c r="N29" s="279">
        <v>0</v>
      </c>
      <c r="O29" s="279">
        <v>100</v>
      </c>
      <c r="P29" s="279">
        <v>100</v>
      </c>
      <c r="Q29" s="279">
        <v>0</v>
      </c>
      <c r="R29" s="279">
        <v>0</v>
      </c>
      <c r="S29" s="279">
        <v>0</v>
      </c>
      <c r="T29" s="279">
        <v>0</v>
      </c>
      <c r="U29" s="279">
        <v>0</v>
      </c>
      <c r="V29" s="279">
        <v>0</v>
      </c>
      <c r="W29" s="490">
        <v>0</v>
      </c>
      <c r="X29" s="279">
        <v>0</v>
      </c>
      <c r="Y29" s="279">
        <v>0</v>
      </c>
      <c r="Z29" s="279">
        <v>0</v>
      </c>
      <c r="AA29" s="490">
        <v>0</v>
      </c>
      <c r="AB29" s="279">
        <v>0</v>
      </c>
    </row>
    <row r="30" spans="2:28" ht="22.5" customHeight="1" x14ac:dyDescent="0.25">
      <c r="B30" s="307" t="s">
        <v>7</v>
      </c>
      <c r="C30" s="207" t="s">
        <v>512</v>
      </c>
      <c r="D30" s="231">
        <v>1</v>
      </c>
      <c r="E30" s="266">
        <v>1</v>
      </c>
      <c r="F30" s="266">
        <v>100</v>
      </c>
      <c r="G30" s="266">
        <v>77.777777777777786</v>
      </c>
      <c r="H30" s="266">
        <v>0</v>
      </c>
      <c r="I30" s="266">
        <v>0</v>
      </c>
      <c r="J30" s="266">
        <v>0</v>
      </c>
      <c r="K30" s="266">
        <v>0</v>
      </c>
      <c r="L30" s="266">
        <v>0</v>
      </c>
      <c r="M30" s="266">
        <v>1</v>
      </c>
      <c r="N30" s="266">
        <v>100</v>
      </c>
      <c r="O30" s="266">
        <v>88.888888888888886</v>
      </c>
      <c r="P30" s="266">
        <v>22.22</v>
      </c>
      <c r="Q30" s="266">
        <v>0</v>
      </c>
      <c r="R30" s="266">
        <v>0</v>
      </c>
      <c r="S30" s="266">
        <v>0</v>
      </c>
      <c r="T30" s="266">
        <v>0</v>
      </c>
      <c r="U30" s="486">
        <v>0</v>
      </c>
      <c r="V30" s="486">
        <v>0</v>
      </c>
      <c r="W30" s="488">
        <v>0</v>
      </c>
      <c r="X30" s="486">
        <v>0</v>
      </c>
      <c r="Y30" s="486">
        <v>1</v>
      </c>
      <c r="Z30" s="486">
        <v>100</v>
      </c>
      <c r="AA30" s="488">
        <v>0</v>
      </c>
      <c r="AB30" s="486">
        <v>0</v>
      </c>
    </row>
    <row r="31" spans="2:28" ht="24" customHeight="1" x14ac:dyDescent="0.25">
      <c r="B31" s="314" t="s">
        <v>7</v>
      </c>
      <c r="C31" s="207" t="s">
        <v>513</v>
      </c>
      <c r="D31" s="231">
        <v>1</v>
      </c>
      <c r="E31" s="266">
        <v>0</v>
      </c>
      <c r="F31" s="266">
        <v>0</v>
      </c>
      <c r="G31" s="266">
        <v>0</v>
      </c>
      <c r="H31" s="266">
        <v>0</v>
      </c>
      <c r="I31" s="266">
        <v>0</v>
      </c>
      <c r="J31" s="266">
        <v>0</v>
      </c>
      <c r="K31" s="266">
        <v>0</v>
      </c>
      <c r="L31" s="266">
        <v>0</v>
      </c>
      <c r="M31" s="266">
        <v>0</v>
      </c>
      <c r="N31" s="266">
        <v>0</v>
      </c>
      <c r="O31" s="266">
        <v>100</v>
      </c>
      <c r="P31" s="266">
        <v>100</v>
      </c>
      <c r="Q31" s="266">
        <v>0</v>
      </c>
      <c r="R31" s="266">
        <v>0</v>
      </c>
      <c r="S31" s="266">
        <v>0</v>
      </c>
      <c r="T31" s="266">
        <v>0</v>
      </c>
      <c r="U31" s="486">
        <v>0</v>
      </c>
      <c r="V31" s="486">
        <v>0</v>
      </c>
      <c r="W31" s="488">
        <v>0</v>
      </c>
      <c r="X31" s="486">
        <v>0</v>
      </c>
      <c r="Y31" s="486">
        <v>1</v>
      </c>
      <c r="Z31" s="486">
        <v>100</v>
      </c>
      <c r="AA31" s="488">
        <v>0</v>
      </c>
      <c r="AB31" s="486">
        <v>0</v>
      </c>
    </row>
    <row r="32" spans="2:28" ht="26.25" customHeight="1" x14ac:dyDescent="0.25">
      <c r="B32" s="314" t="s">
        <v>7</v>
      </c>
      <c r="C32" s="207" t="s">
        <v>514</v>
      </c>
      <c r="D32" s="231">
        <v>1</v>
      </c>
      <c r="E32" s="266">
        <v>0</v>
      </c>
      <c r="F32" s="266">
        <v>0</v>
      </c>
      <c r="G32" s="266">
        <v>100</v>
      </c>
      <c r="H32" s="266"/>
      <c r="I32" s="266">
        <v>1</v>
      </c>
      <c r="J32" s="266">
        <v>100</v>
      </c>
      <c r="K32" s="266">
        <v>0</v>
      </c>
      <c r="L32" s="266">
        <v>0</v>
      </c>
      <c r="M32" s="266">
        <v>1</v>
      </c>
      <c r="N32" s="266">
        <v>100</v>
      </c>
      <c r="O32" s="266">
        <v>96.969696969696969</v>
      </c>
      <c r="P32" s="266">
        <v>24.24</v>
      </c>
      <c r="Q32" s="266">
        <v>0</v>
      </c>
      <c r="R32" s="266">
        <v>0</v>
      </c>
      <c r="S32" s="266">
        <v>0</v>
      </c>
      <c r="T32" s="266">
        <v>0</v>
      </c>
      <c r="U32" s="486">
        <v>0</v>
      </c>
      <c r="V32" s="486">
        <v>0</v>
      </c>
      <c r="W32" s="488">
        <v>0</v>
      </c>
      <c r="X32" s="486">
        <v>0</v>
      </c>
      <c r="Y32" s="486">
        <v>0</v>
      </c>
      <c r="Z32" s="486">
        <v>0</v>
      </c>
      <c r="AA32" s="488">
        <v>0</v>
      </c>
      <c r="AB32" s="486">
        <v>0</v>
      </c>
    </row>
    <row r="33" spans="2:28" ht="26.25" customHeight="1" x14ac:dyDescent="0.25">
      <c r="B33" s="314" t="s">
        <v>7</v>
      </c>
      <c r="C33" s="207" t="s">
        <v>515</v>
      </c>
      <c r="D33" s="231">
        <v>1</v>
      </c>
      <c r="E33" s="266">
        <v>1</v>
      </c>
      <c r="F33" s="266">
        <v>100</v>
      </c>
      <c r="G33" s="266">
        <v>92.307692307692307</v>
      </c>
      <c r="H33" s="266">
        <v>0</v>
      </c>
      <c r="I33" s="266">
        <v>0</v>
      </c>
      <c r="J33" s="266">
        <v>0</v>
      </c>
      <c r="K33" s="266">
        <v>0</v>
      </c>
      <c r="L33" s="266">
        <v>0</v>
      </c>
      <c r="M33" s="266">
        <v>0</v>
      </c>
      <c r="N33" s="266">
        <v>0</v>
      </c>
      <c r="O33" s="266">
        <v>100</v>
      </c>
      <c r="P33" s="266" t="s">
        <v>750</v>
      </c>
      <c r="Q33" s="266">
        <v>0</v>
      </c>
      <c r="R33" s="266">
        <v>0</v>
      </c>
      <c r="S33" s="266">
        <v>0</v>
      </c>
      <c r="T33" s="266">
        <v>0</v>
      </c>
      <c r="U33" s="486">
        <v>1</v>
      </c>
      <c r="V33" s="486">
        <v>100</v>
      </c>
      <c r="W33" s="488">
        <v>0</v>
      </c>
      <c r="X33" s="486">
        <v>0</v>
      </c>
      <c r="Y33" s="486">
        <v>0</v>
      </c>
      <c r="Z33" s="486">
        <v>0</v>
      </c>
      <c r="AA33" s="488">
        <v>0</v>
      </c>
      <c r="AB33" s="486">
        <v>0</v>
      </c>
    </row>
    <row r="34" spans="2:28" ht="27.75" customHeight="1" x14ac:dyDescent="0.25">
      <c r="B34" s="314" t="s">
        <v>7</v>
      </c>
      <c r="C34" s="207" t="s">
        <v>516</v>
      </c>
      <c r="D34" s="231">
        <v>1</v>
      </c>
      <c r="E34" s="266">
        <v>1</v>
      </c>
      <c r="F34" s="266">
        <v>100</v>
      </c>
      <c r="G34" s="266">
        <v>0</v>
      </c>
      <c r="H34" s="266">
        <v>0</v>
      </c>
      <c r="I34" s="266">
        <v>0</v>
      </c>
      <c r="J34" s="266">
        <v>0</v>
      </c>
      <c r="K34" s="266">
        <v>0</v>
      </c>
      <c r="L34" s="266">
        <v>0</v>
      </c>
      <c r="M34" s="266">
        <v>0</v>
      </c>
      <c r="N34" s="266">
        <v>0</v>
      </c>
      <c r="O34" s="266">
        <v>100</v>
      </c>
      <c r="P34" s="266">
        <v>100</v>
      </c>
      <c r="Q34" s="266">
        <v>1</v>
      </c>
      <c r="R34" s="266">
        <v>100</v>
      </c>
      <c r="S34" s="266">
        <v>0</v>
      </c>
      <c r="T34" s="266">
        <v>0</v>
      </c>
      <c r="U34" s="486">
        <v>1</v>
      </c>
      <c r="V34" s="486">
        <v>100</v>
      </c>
      <c r="W34" s="488">
        <v>0</v>
      </c>
      <c r="X34" s="486">
        <v>0</v>
      </c>
      <c r="Y34" s="486">
        <v>0</v>
      </c>
      <c r="Z34" s="486">
        <v>0</v>
      </c>
      <c r="AA34" s="488">
        <v>0</v>
      </c>
      <c r="AB34" s="486">
        <v>0</v>
      </c>
    </row>
    <row r="35" spans="2:28" ht="27.75" customHeight="1" x14ac:dyDescent="0.25">
      <c r="B35" s="319" t="s">
        <v>22</v>
      </c>
      <c r="C35" s="207" t="s">
        <v>517</v>
      </c>
      <c r="D35" s="231">
        <v>4</v>
      </c>
      <c r="E35" s="266">
        <v>3</v>
      </c>
      <c r="F35" s="266">
        <v>75</v>
      </c>
      <c r="G35" s="266">
        <v>0</v>
      </c>
      <c r="H35" s="266">
        <v>0</v>
      </c>
      <c r="I35" s="266">
        <v>0</v>
      </c>
      <c r="J35" s="266">
        <v>0</v>
      </c>
      <c r="K35" s="266">
        <v>0</v>
      </c>
      <c r="L35" s="266">
        <v>0</v>
      </c>
      <c r="M35" s="266">
        <v>0</v>
      </c>
      <c r="N35" s="266">
        <v>0</v>
      </c>
      <c r="O35" s="266">
        <v>100</v>
      </c>
      <c r="P35" s="266">
        <v>100</v>
      </c>
      <c r="Q35" s="266">
        <v>0</v>
      </c>
      <c r="R35" s="266">
        <v>0</v>
      </c>
      <c r="S35" s="266">
        <v>0</v>
      </c>
      <c r="T35" s="266">
        <v>0</v>
      </c>
      <c r="U35" s="486">
        <v>0</v>
      </c>
      <c r="V35" s="486">
        <v>0</v>
      </c>
      <c r="W35" s="488">
        <v>0</v>
      </c>
      <c r="X35" s="486">
        <v>0</v>
      </c>
      <c r="Y35" s="486">
        <v>0</v>
      </c>
      <c r="Z35" s="486">
        <v>0</v>
      </c>
      <c r="AA35" s="488">
        <v>0</v>
      </c>
      <c r="AB35" s="486">
        <v>0</v>
      </c>
    </row>
    <row r="36" spans="2:28" ht="26.25" customHeight="1" x14ac:dyDescent="0.25">
      <c r="B36" s="328" t="s">
        <v>22</v>
      </c>
      <c r="C36" s="207" t="s">
        <v>518</v>
      </c>
      <c r="D36" s="231">
        <v>1</v>
      </c>
      <c r="E36" s="266">
        <v>1</v>
      </c>
      <c r="F36" s="266">
        <v>100</v>
      </c>
      <c r="G36" s="266">
        <v>0</v>
      </c>
      <c r="H36" s="266">
        <v>0</v>
      </c>
      <c r="I36" s="266">
        <v>0</v>
      </c>
      <c r="J36" s="266">
        <v>0</v>
      </c>
      <c r="K36" s="266">
        <v>0</v>
      </c>
      <c r="L36" s="266">
        <v>0</v>
      </c>
      <c r="M36" s="266">
        <v>0</v>
      </c>
      <c r="N36" s="266">
        <v>0</v>
      </c>
      <c r="O36" s="266">
        <v>100</v>
      </c>
      <c r="P36" s="266">
        <v>100</v>
      </c>
      <c r="Q36" s="266">
        <v>1</v>
      </c>
      <c r="R36" s="266">
        <v>100</v>
      </c>
      <c r="S36" s="266">
        <v>0</v>
      </c>
      <c r="T36" s="266">
        <v>0</v>
      </c>
      <c r="U36" s="486">
        <v>1</v>
      </c>
      <c r="V36" s="486">
        <v>100</v>
      </c>
      <c r="W36" s="488">
        <v>0</v>
      </c>
      <c r="X36" s="486">
        <v>0</v>
      </c>
      <c r="Y36" s="486">
        <v>0</v>
      </c>
      <c r="Z36" s="486">
        <v>0</v>
      </c>
      <c r="AA36" s="488">
        <v>0</v>
      </c>
      <c r="AB36" s="486">
        <v>0</v>
      </c>
    </row>
    <row r="37" spans="2:28" ht="30" customHeight="1" x14ac:dyDescent="0.25">
      <c r="B37" s="328" t="s">
        <v>22</v>
      </c>
      <c r="C37" s="207" t="s">
        <v>519</v>
      </c>
      <c r="D37" s="231">
        <v>3</v>
      </c>
      <c r="E37" s="266">
        <v>0</v>
      </c>
      <c r="F37" s="266">
        <v>0</v>
      </c>
      <c r="G37" s="266" t="s">
        <v>21</v>
      </c>
      <c r="H37" s="266" t="s">
        <v>21</v>
      </c>
      <c r="I37" s="266">
        <v>0</v>
      </c>
      <c r="J37" s="266">
        <v>0</v>
      </c>
      <c r="K37" s="266" t="s">
        <v>21</v>
      </c>
      <c r="L37" s="266">
        <v>0</v>
      </c>
      <c r="M37" s="266">
        <v>0</v>
      </c>
      <c r="N37" s="266">
        <v>0</v>
      </c>
      <c r="O37" s="266">
        <v>100</v>
      </c>
      <c r="P37" s="266">
        <v>85.71</v>
      </c>
      <c r="Q37" s="266">
        <v>0</v>
      </c>
      <c r="R37" s="266">
        <v>0</v>
      </c>
      <c r="S37" s="266">
        <v>0</v>
      </c>
      <c r="T37" s="266">
        <v>0</v>
      </c>
      <c r="U37" s="486">
        <v>1</v>
      </c>
      <c r="V37" s="486">
        <v>50</v>
      </c>
      <c r="W37" s="488">
        <v>0</v>
      </c>
      <c r="X37" s="486">
        <v>0</v>
      </c>
      <c r="Y37" s="486">
        <v>0</v>
      </c>
      <c r="Z37" s="486">
        <v>0</v>
      </c>
      <c r="AA37" s="488">
        <v>0</v>
      </c>
      <c r="AB37" s="486">
        <v>0</v>
      </c>
    </row>
    <row r="38" spans="2:28" ht="63" x14ac:dyDescent="0.25">
      <c r="B38" s="263" t="s">
        <v>1</v>
      </c>
      <c r="C38" s="207" t="s">
        <v>520</v>
      </c>
      <c r="D38" s="231">
        <v>9</v>
      </c>
      <c r="E38" s="266">
        <v>2</v>
      </c>
      <c r="F38" s="266">
        <v>22.222222222222221</v>
      </c>
      <c r="G38" s="266">
        <v>75</v>
      </c>
      <c r="H38" s="266">
        <v>46.6</v>
      </c>
      <c r="I38" s="266">
        <v>2</v>
      </c>
      <c r="J38" s="266">
        <v>22.222222222222221</v>
      </c>
      <c r="K38" s="266">
        <v>0</v>
      </c>
      <c r="L38" s="266">
        <v>0</v>
      </c>
      <c r="M38" s="266">
        <v>2</v>
      </c>
      <c r="N38" s="266">
        <v>22.222222222222221</v>
      </c>
      <c r="O38" s="266">
        <v>73.68421052631578</v>
      </c>
      <c r="P38" s="266">
        <v>73.68421052631578</v>
      </c>
      <c r="Q38" s="266">
        <v>3</v>
      </c>
      <c r="R38" s="266">
        <v>33.333333333333329</v>
      </c>
      <c r="S38" s="266">
        <v>0</v>
      </c>
      <c r="T38" s="266">
        <v>0</v>
      </c>
      <c r="U38" s="486">
        <v>0</v>
      </c>
      <c r="V38" s="486">
        <v>0</v>
      </c>
      <c r="W38" s="488">
        <v>0</v>
      </c>
      <c r="X38" s="486">
        <v>0</v>
      </c>
      <c r="Y38" s="486">
        <v>0</v>
      </c>
      <c r="Z38" s="486">
        <v>0</v>
      </c>
      <c r="AA38" s="488">
        <v>0</v>
      </c>
      <c r="AB38" s="486">
        <v>0</v>
      </c>
    </row>
    <row r="39" spans="2:28" ht="21.75" customHeight="1" x14ac:dyDescent="0.25">
      <c r="B39" s="263" t="s">
        <v>1</v>
      </c>
      <c r="C39" s="207" t="s">
        <v>521</v>
      </c>
      <c r="D39" s="231">
        <v>5</v>
      </c>
      <c r="E39" s="266">
        <v>4</v>
      </c>
      <c r="F39" s="266">
        <v>80</v>
      </c>
      <c r="G39" s="266">
        <v>76.19047619047619</v>
      </c>
      <c r="H39" s="266">
        <v>19.04</v>
      </c>
      <c r="I39" s="266">
        <v>2</v>
      </c>
      <c r="J39" s="266">
        <v>40</v>
      </c>
      <c r="K39" s="266">
        <v>0</v>
      </c>
      <c r="L39" s="266">
        <v>0</v>
      </c>
      <c r="M39" s="266">
        <v>4</v>
      </c>
      <c r="N39" s="266">
        <v>80</v>
      </c>
      <c r="O39" s="266">
        <v>46.666666666666664</v>
      </c>
      <c r="P39" s="266">
        <v>40</v>
      </c>
      <c r="Q39" s="266">
        <v>1</v>
      </c>
      <c r="R39" s="266">
        <v>20</v>
      </c>
      <c r="S39" s="266">
        <v>0</v>
      </c>
      <c r="T39" s="266">
        <v>0</v>
      </c>
      <c r="U39" s="486">
        <v>2</v>
      </c>
      <c r="V39" s="486">
        <v>50</v>
      </c>
      <c r="W39" s="488">
        <v>0</v>
      </c>
      <c r="X39" s="486">
        <v>0</v>
      </c>
      <c r="Y39" s="486">
        <v>0</v>
      </c>
      <c r="Z39" s="486">
        <v>0</v>
      </c>
      <c r="AA39" s="488">
        <v>0</v>
      </c>
      <c r="AB39" s="486">
        <v>0</v>
      </c>
    </row>
    <row r="40" spans="2:28" ht="24.75" customHeight="1" x14ac:dyDescent="0.25">
      <c r="B40" s="263" t="s">
        <v>1</v>
      </c>
      <c r="C40" s="207" t="s">
        <v>522</v>
      </c>
      <c r="D40" s="231">
        <v>3</v>
      </c>
      <c r="E40" s="266">
        <v>2</v>
      </c>
      <c r="F40" s="266">
        <v>66.666666666666657</v>
      </c>
      <c r="G40" s="266">
        <v>0</v>
      </c>
      <c r="H40" s="266">
        <v>0</v>
      </c>
      <c r="I40" s="266">
        <v>2</v>
      </c>
      <c r="J40" s="266">
        <v>66.666666666666657</v>
      </c>
      <c r="K40" s="266">
        <v>0</v>
      </c>
      <c r="L40" s="266">
        <v>0</v>
      </c>
      <c r="M40" s="266">
        <v>2</v>
      </c>
      <c r="N40" s="266">
        <v>66.666666666666657</v>
      </c>
      <c r="O40" s="266">
        <v>60</v>
      </c>
      <c r="P40" s="266">
        <v>60</v>
      </c>
      <c r="Q40" s="266">
        <v>1</v>
      </c>
      <c r="R40" s="266">
        <v>33.333333333333329</v>
      </c>
      <c r="S40" s="266">
        <v>0</v>
      </c>
      <c r="T40" s="266">
        <v>0</v>
      </c>
      <c r="U40" s="486">
        <v>0</v>
      </c>
      <c r="V40" s="486">
        <v>0</v>
      </c>
      <c r="W40" s="488">
        <v>0</v>
      </c>
      <c r="X40" s="486">
        <v>0</v>
      </c>
      <c r="Y40" s="486">
        <v>0</v>
      </c>
      <c r="Z40" s="486">
        <v>0</v>
      </c>
      <c r="AA40" s="488">
        <v>0</v>
      </c>
      <c r="AB40" s="486">
        <v>0</v>
      </c>
    </row>
    <row r="41" spans="2:28" ht="23.25" customHeight="1" x14ac:dyDescent="0.25">
      <c r="B41" s="263" t="s">
        <v>1</v>
      </c>
      <c r="C41" s="207" t="s">
        <v>523</v>
      </c>
      <c r="D41" s="231">
        <v>5</v>
      </c>
      <c r="E41" s="266">
        <v>4</v>
      </c>
      <c r="F41" s="266">
        <v>80</v>
      </c>
      <c r="G41" s="266">
        <v>0</v>
      </c>
      <c r="H41" s="266">
        <v>0</v>
      </c>
      <c r="I41" s="266">
        <v>2</v>
      </c>
      <c r="J41" s="266">
        <v>40</v>
      </c>
      <c r="K41" s="266">
        <v>0</v>
      </c>
      <c r="L41" s="266">
        <v>0</v>
      </c>
      <c r="M41" s="266">
        <v>4</v>
      </c>
      <c r="N41" s="266">
        <v>80</v>
      </c>
      <c r="O41" s="266">
        <v>42.857142857142854</v>
      </c>
      <c r="P41" s="266">
        <v>42.857142857142854</v>
      </c>
      <c r="Q41" s="266">
        <v>0</v>
      </c>
      <c r="R41" s="266">
        <v>0</v>
      </c>
      <c r="S41" s="266">
        <v>0</v>
      </c>
      <c r="T41" s="266">
        <v>0</v>
      </c>
      <c r="U41" s="486">
        <v>2</v>
      </c>
      <c r="V41" s="486">
        <v>50</v>
      </c>
      <c r="W41" s="488">
        <v>0</v>
      </c>
      <c r="X41" s="486">
        <v>0</v>
      </c>
      <c r="Y41" s="486">
        <v>0</v>
      </c>
      <c r="Z41" s="486">
        <v>0</v>
      </c>
      <c r="AA41" s="488">
        <v>0</v>
      </c>
      <c r="AB41" s="486">
        <v>0</v>
      </c>
    </row>
    <row r="42" spans="2:28" ht="27" customHeight="1" x14ac:dyDescent="0.25">
      <c r="B42" s="335" t="s">
        <v>49</v>
      </c>
      <c r="C42" s="207" t="s">
        <v>524</v>
      </c>
      <c r="D42" s="231">
        <v>16</v>
      </c>
      <c r="E42" s="266">
        <v>16</v>
      </c>
      <c r="F42" s="266">
        <v>100</v>
      </c>
      <c r="G42" s="266">
        <v>20</v>
      </c>
      <c r="H42" s="266">
        <v>20</v>
      </c>
      <c r="I42" s="266">
        <v>7</v>
      </c>
      <c r="J42" s="266">
        <v>43.75</v>
      </c>
      <c r="K42" s="266">
        <v>7.6923076923076925</v>
      </c>
      <c r="L42" s="266">
        <v>0</v>
      </c>
      <c r="M42" s="266">
        <v>7</v>
      </c>
      <c r="N42" s="266">
        <v>43.75</v>
      </c>
      <c r="O42" s="266">
        <v>29.411764705882355</v>
      </c>
      <c r="P42" s="266">
        <v>23.52</v>
      </c>
      <c r="Q42" s="266">
        <v>0</v>
      </c>
      <c r="R42" s="266">
        <v>0</v>
      </c>
      <c r="S42" s="266">
        <v>0</v>
      </c>
      <c r="T42" s="266">
        <v>0</v>
      </c>
      <c r="U42" s="486">
        <v>1</v>
      </c>
      <c r="V42" s="486">
        <v>100</v>
      </c>
      <c r="W42" s="488">
        <v>0</v>
      </c>
      <c r="X42" s="486">
        <v>0</v>
      </c>
      <c r="Y42" s="486">
        <v>0</v>
      </c>
      <c r="Z42" s="486">
        <v>0</v>
      </c>
      <c r="AA42" s="488">
        <v>0</v>
      </c>
      <c r="AB42" s="486">
        <v>0</v>
      </c>
    </row>
    <row r="43" spans="2:28" ht="21" x14ac:dyDescent="0.25">
      <c r="B43" s="342" t="s">
        <v>49</v>
      </c>
      <c r="C43" s="207" t="s">
        <v>525</v>
      </c>
      <c r="D43" s="231">
        <v>10</v>
      </c>
      <c r="E43" s="266">
        <v>10</v>
      </c>
      <c r="F43" s="266">
        <v>100</v>
      </c>
      <c r="G43" s="266">
        <v>0</v>
      </c>
      <c r="H43" s="266">
        <v>0</v>
      </c>
      <c r="I43" s="266">
        <v>4</v>
      </c>
      <c r="J43" s="266">
        <v>40</v>
      </c>
      <c r="K43" s="266">
        <v>14.285714285714285</v>
      </c>
      <c r="L43" s="266">
        <v>0</v>
      </c>
      <c r="M43" s="266">
        <v>4</v>
      </c>
      <c r="N43" s="266">
        <v>40</v>
      </c>
      <c r="O43" s="266">
        <v>45.454545454545453</v>
      </c>
      <c r="P43" s="266">
        <v>36.36</v>
      </c>
      <c r="Q43" s="266">
        <v>0</v>
      </c>
      <c r="R43" s="266">
        <v>0</v>
      </c>
      <c r="S43" s="266">
        <v>0</v>
      </c>
      <c r="T43" s="266">
        <v>0</v>
      </c>
      <c r="U43" s="486">
        <v>1</v>
      </c>
      <c r="V43" s="486">
        <v>100</v>
      </c>
      <c r="W43" s="486">
        <v>0</v>
      </c>
      <c r="X43" s="486">
        <v>0</v>
      </c>
      <c r="Y43" s="486">
        <v>0</v>
      </c>
      <c r="Z43" s="486">
        <v>0</v>
      </c>
      <c r="AA43" s="486">
        <v>0</v>
      </c>
      <c r="AB43" s="486">
        <v>0</v>
      </c>
    </row>
    <row r="44" spans="2:28" ht="42" x14ac:dyDescent="0.25">
      <c r="B44" s="342" t="s">
        <v>49</v>
      </c>
      <c r="C44" s="207" t="s">
        <v>548</v>
      </c>
      <c r="D44" s="231">
        <v>2</v>
      </c>
      <c r="E44" s="266">
        <v>0</v>
      </c>
      <c r="F44" s="266">
        <v>0</v>
      </c>
      <c r="G44" s="266">
        <v>100</v>
      </c>
      <c r="H44" s="266">
        <v>100</v>
      </c>
      <c r="I44" s="266">
        <v>0</v>
      </c>
      <c r="J44" s="266">
        <v>0</v>
      </c>
      <c r="K44" s="266">
        <v>0</v>
      </c>
      <c r="L44" s="266">
        <v>0</v>
      </c>
      <c r="M44" s="266">
        <v>0</v>
      </c>
      <c r="N44" s="266">
        <v>0</v>
      </c>
      <c r="O44" s="266">
        <v>100</v>
      </c>
      <c r="P44" s="266">
        <v>100</v>
      </c>
      <c r="Q44" s="266">
        <v>2</v>
      </c>
      <c r="R44" s="266">
        <v>100</v>
      </c>
      <c r="S44" s="266">
        <v>0</v>
      </c>
      <c r="T44" s="266">
        <v>0</v>
      </c>
      <c r="U44" s="486">
        <v>1</v>
      </c>
      <c r="V44" s="486">
        <v>100</v>
      </c>
      <c r="W44" s="486">
        <v>0</v>
      </c>
      <c r="X44" s="486">
        <v>0</v>
      </c>
      <c r="Y44" s="486">
        <v>0</v>
      </c>
      <c r="Z44" s="486">
        <v>0</v>
      </c>
      <c r="AA44" s="486">
        <v>0</v>
      </c>
      <c r="AB44" s="486">
        <v>0</v>
      </c>
    </row>
    <row r="45" spans="2:28" ht="30.75" customHeight="1" x14ac:dyDescent="0.25">
      <c r="B45" s="342" t="s">
        <v>49</v>
      </c>
      <c r="C45" s="207" t="s">
        <v>543</v>
      </c>
      <c r="D45" s="231">
        <v>3</v>
      </c>
      <c r="E45" s="266">
        <v>0</v>
      </c>
      <c r="F45" s="266">
        <v>0</v>
      </c>
      <c r="G45" s="266">
        <v>100</v>
      </c>
      <c r="H45" s="266">
        <v>100</v>
      </c>
      <c r="I45" s="266">
        <v>0</v>
      </c>
      <c r="J45" s="266">
        <v>0</v>
      </c>
      <c r="K45" s="266">
        <v>0</v>
      </c>
      <c r="L45" s="266">
        <v>0</v>
      </c>
      <c r="M45" s="266">
        <v>0</v>
      </c>
      <c r="N45" s="266">
        <v>0</v>
      </c>
      <c r="O45" s="266">
        <v>100</v>
      </c>
      <c r="P45" s="266">
        <v>100</v>
      </c>
      <c r="Q45" s="266">
        <v>3</v>
      </c>
      <c r="R45" s="266">
        <v>100</v>
      </c>
      <c r="S45" s="266">
        <v>0</v>
      </c>
      <c r="T45" s="266">
        <v>0</v>
      </c>
      <c r="U45" s="486">
        <v>1</v>
      </c>
      <c r="V45" s="486">
        <v>100</v>
      </c>
      <c r="W45" s="486">
        <v>0</v>
      </c>
      <c r="X45" s="486">
        <v>0</v>
      </c>
      <c r="Y45" s="486">
        <v>0</v>
      </c>
      <c r="Z45" s="486">
        <v>0</v>
      </c>
      <c r="AA45" s="486">
        <v>0</v>
      </c>
      <c r="AB45" s="486">
        <v>0</v>
      </c>
    </row>
    <row r="50" spans="2:6" ht="26.25" x14ac:dyDescent="0.25">
      <c r="B50" s="211"/>
      <c r="C50" s="220" t="s">
        <v>751</v>
      </c>
      <c r="D50" s="221" t="s">
        <v>752</v>
      </c>
      <c r="E50" s="222" t="s">
        <v>753</v>
      </c>
      <c r="F50" s="223" t="s">
        <v>754</v>
      </c>
    </row>
    <row r="51" spans="2:6" ht="54" customHeight="1" x14ac:dyDescent="0.25">
      <c r="B51" s="225" t="s">
        <v>786</v>
      </c>
      <c r="C51" s="212">
        <f>ROUND((SUM(F3:F8,F9:F15,F17,F20,F21,F23,F24,F26:F28,F30:F37,F38:F45))/37,2)</f>
        <v>50.7</v>
      </c>
      <c r="D51" s="212">
        <f>ROUND((SUM(J3:J8,J10:J15,J17,J20,J21,J23,J24,J26:J28,J30:J36,J38:J45))/37,2)</f>
        <v>16.82</v>
      </c>
      <c r="E51" s="212">
        <f>ROUND((SUM(N3:N8,N10:N15,N17,N20,N21,N23,N24,N26:N28,N30:N36,N38:N45))/37,2)</f>
        <v>22.23</v>
      </c>
      <c r="F51" s="212">
        <f>ROUND((SUM(R3:R8,R10:R15,R17,R20,R21,R23,R24,R26:R28,R30:R36,R38:R45))/37,2)</f>
        <v>36.57</v>
      </c>
    </row>
    <row r="52" spans="2:6" ht="43.5" customHeight="1" x14ac:dyDescent="0.25">
      <c r="B52" s="225" t="s">
        <v>722</v>
      </c>
      <c r="C52" s="212">
        <f>ROUND((SUM(G3:G8,G10:G15,G17,G20,G21,G23,G24,G26:G28,G30:G36,G38:G45))/37,2)</f>
        <v>34.42</v>
      </c>
      <c r="D52" s="212">
        <f>ROUND((SUM(K3:K8,K10:K15,K17,K20,K21,K24,K23,K26:K28,K30:K36,K38:K45))/37,2)</f>
        <v>6.4</v>
      </c>
      <c r="E52" s="212">
        <f>ROUND(SUM(O3:O8,O10:O15,O17,O21,O20,O23,O24,O26:O28,O30:O36,O38:O45)/37,2)</f>
        <v>66.69</v>
      </c>
      <c r="F52" s="212">
        <v>0</v>
      </c>
    </row>
    <row r="55" spans="2:6" ht="21" x14ac:dyDescent="0.25">
      <c r="B55" s="361"/>
      <c r="C55" s="278" t="s">
        <v>745</v>
      </c>
      <c r="D55" s="224" t="s">
        <v>746</v>
      </c>
    </row>
    <row r="56" spans="2:6" ht="26.25" x14ac:dyDescent="0.25">
      <c r="B56" s="363" t="s">
        <v>780</v>
      </c>
      <c r="C56" s="386">
        <f>ROUND(SUM(Z3:Z15,Z17,Z20,Z21,Z23,Z24,Z26:Z28,Z30:Z45)/37,2)</f>
        <v>15.78</v>
      </c>
      <c r="D56" s="212">
        <f>ROUND(SUM(V3:V15,V17,V20,V21,V23,V24,V26:V28,V30:V45)/37,2)</f>
        <v>44.06</v>
      </c>
    </row>
    <row r="57" spans="2:6" ht="26.25" x14ac:dyDescent="0.25">
      <c r="B57" s="362" t="s">
        <v>781</v>
      </c>
      <c r="C57" s="212">
        <v>0</v>
      </c>
      <c r="D57" s="212">
        <f>ROUND(SUM(W3:W15,W17,W20,W21,W23,W24,W26:W28,W30:W45)/37,2)</f>
        <v>0</v>
      </c>
    </row>
  </sheetData>
  <mergeCells count="6">
    <mergeCell ref="Y1:AB1"/>
    <mergeCell ref="E1:H1"/>
    <mergeCell ref="I1:L1"/>
    <mergeCell ref="M1:P1"/>
    <mergeCell ref="Q1:T1"/>
    <mergeCell ref="U1:X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08D5-84B5-4402-9F8F-6E9CAFBBD4A9}">
  <dimension ref="B1:IE48"/>
  <sheetViews>
    <sheetView topLeftCell="A41" zoomScale="40" zoomScaleNormal="40" zoomScaleSheetLayoutView="30" workbookViewId="0">
      <selection activeCell="AC4" sqref="AC4:AH4"/>
    </sheetView>
  </sheetViews>
  <sheetFormatPr baseColWidth="10" defaultColWidth="29.7109375" defaultRowHeight="66.75" customHeight="1" x14ac:dyDescent="0.25"/>
  <cols>
    <col min="2" max="2" width="51.28515625" customWidth="1"/>
    <col min="3" max="3" width="20.5703125" customWidth="1"/>
    <col min="4" max="4" width="65.28515625" customWidth="1"/>
    <col min="5" max="5" width="22" customWidth="1"/>
    <col min="6" max="6" width="34.140625" customWidth="1"/>
    <col min="7" max="7" width="28.140625" customWidth="1"/>
    <col min="8" max="8" width="33.140625" customWidth="1"/>
    <col min="9" max="9" width="24.42578125" customWidth="1"/>
    <col min="10" max="10" width="43.85546875" customWidth="1"/>
    <col min="11" max="11" width="68.28515625" customWidth="1"/>
    <col min="12" max="12" width="21.140625" customWidth="1"/>
    <col min="13" max="13" width="45.7109375" customWidth="1"/>
    <col min="14" max="14" width="20.28515625" customWidth="1"/>
    <col min="15" max="15" width="21.28515625" customWidth="1"/>
    <col min="16" max="16" width="33" customWidth="1"/>
    <col min="17" max="17" width="40.42578125" customWidth="1"/>
    <col min="18" max="18" width="41.5703125" customWidth="1"/>
    <col min="19" max="19" width="27.7109375" customWidth="1"/>
    <col min="20" max="20" width="30.28515625" customWidth="1"/>
    <col min="21" max="21" width="41.85546875" customWidth="1"/>
    <col min="22" max="22" width="32" customWidth="1"/>
    <col min="23" max="23" width="92.42578125" customWidth="1"/>
    <col min="24" max="24" width="50.85546875" customWidth="1"/>
    <col min="25" max="25" width="37.5703125" customWidth="1"/>
    <col min="26" max="26" width="40.7109375" customWidth="1"/>
    <col min="27" max="27" width="29.140625" customWidth="1"/>
    <col min="28" max="28" width="61.7109375" customWidth="1"/>
    <col min="29" max="29" width="39.7109375" customWidth="1"/>
    <col min="30" max="30" width="34.85546875" customWidth="1"/>
    <col min="31" max="31" width="37.140625" customWidth="1"/>
    <col min="32" max="32" width="29.7109375" customWidth="1"/>
    <col min="33" max="33" width="32.140625" customWidth="1"/>
    <col min="34" max="34" width="57.7109375" customWidth="1"/>
    <col min="35" max="35" width="55.42578125" customWidth="1"/>
    <col min="36" max="36" width="18.85546875" customWidth="1"/>
    <col min="37" max="37" width="70.7109375" customWidth="1"/>
    <col min="38" max="38" width="65.85546875" customWidth="1"/>
    <col min="39" max="39" width="36.42578125" customWidth="1"/>
    <col min="40" max="40" width="19.85546875" customWidth="1"/>
    <col min="41" max="41" width="33.5703125" customWidth="1"/>
    <col min="42" max="42" width="22.5703125" customWidth="1"/>
    <col min="43" max="43" width="21" customWidth="1"/>
    <col min="44" max="44" width="29.28515625" customWidth="1"/>
    <col min="45" max="45" width="30.42578125" customWidth="1"/>
    <col min="46" max="46" width="46.5703125" customWidth="1"/>
    <col min="47" max="47" width="60.85546875" customWidth="1"/>
    <col min="48" max="48" width="29" customWidth="1"/>
    <col min="49" max="49" width="35.140625" customWidth="1"/>
    <col min="50" max="50" width="33" customWidth="1"/>
    <col min="51" max="51" width="42.7109375" customWidth="1"/>
    <col min="52" max="52" width="30" customWidth="1"/>
    <col min="53" max="53" width="28.140625" customWidth="1"/>
    <col min="54" max="54" width="36.42578125" customWidth="1"/>
    <col min="55" max="55" width="46" customWidth="1"/>
    <col min="56" max="56" width="42.5703125" customWidth="1"/>
    <col min="57" max="57" width="39.7109375" customWidth="1"/>
    <col min="58" max="58" width="48.28515625" customWidth="1"/>
    <col min="59" max="59" width="21.5703125" customWidth="1"/>
    <col min="60" max="60" width="20.42578125" customWidth="1"/>
    <col min="61" max="61" width="19.140625" customWidth="1"/>
    <col min="62" max="62" width="22.28515625" customWidth="1"/>
    <col min="63" max="63" width="27.7109375" customWidth="1"/>
    <col min="64" max="64" width="39.5703125" customWidth="1"/>
    <col min="65" max="65" width="37.5703125" customWidth="1"/>
    <col min="66" max="66" width="29" customWidth="1"/>
    <col min="67" max="67" width="40.85546875" customWidth="1"/>
    <col min="68" max="68" width="37.140625" customWidth="1"/>
    <col min="69" max="69" width="31.85546875" customWidth="1"/>
    <col min="70" max="70" width="37.28515625" customWidth="1"/>
    <col min="71" max="71" width="40.85546875" customWidth="1"/>
    <col min="72" max="72" width="113.7109375" customWidth="1"/>
    <col min="73" max="73" width="76.7109375" customWidth="1"/>
    <col min="74" max="74" width="58.7109375" customWidth="1"/>
    <col min="75" max="75" width="20.140625" customWidth="1"/>
    <col min="76" max="76" width="25.42578125" customWidth="1"/>
    <col min="77" max="77" width="44.140625" customWidth="1"/>
    <col min="78" max="78" width="26.5703125" customWidth="1"/>
    <col min="79" max="79" width="34.140625" customWidth="1"/>
    <col min="80" max="80" width="30.5703125" customWidth="1"/>
    <col min="81" max="83" width="20.140625" customWidth="1"/>
    <col min="84" max="84" width="43" customWidth="1"/>
    <col min="85" max="85" width="31.28515625" customWidth="1"/>
    <col min="86" max="86" width="37.28515625" customWidth="1"/>
    <col min="87" max="96" width="38.42578125" customWidth="1"/>
    <col min="97" max="97" width="48.7109375" customWidth="1"/>
    <col min="98" max="98" width="37" customWidth="1"/>
    <col min="99" max="99" width="35.5703125" customWidth="1"/>
    <col min="100" max="100" width="31" customWidth="1"/>
    <col min="101" max="101" width="27" customWidth="1"/>
    <col min="102" max="102" width="27.5703125" customWidth="1"/>
    <col min="103" max="103" width="24.7109375" customWidth="1"/>
    <col min="104" max="104" width="42.7109375" customWidth="1"/>
    <col min="105" max="105" width="36.28515625" customWidth="1"/>
    <col min="106" max="106" width="36" customWidth="1"/>
    <col min="107" max="107" width="30.85546875" customWidth="1"/>
    <col min="108" max="108" width="41.140625" customWidth="1"/>
    <col min="109" max="109" width="31.85546875" customWidth="1"/>
    <col min="110" max="110" width="41.5703125" customWidth="1"/>
    <col min="111" max="111" width="105" customWidth="1"/>
    <col min="112" max="112" width="70.28515625" customWidth="1"/>
    <col min="113" max="113" width="49.5703125" customWidth="1"/>
    <col min="114" max="118" width="19.85546875" customWidth="1"/>
    <col min="119" max="119" width="34.140625" customWidth="1"/>
    <col min="120" max="121" width="19.85546875" customWidth="1"/>
    <col min="122" max="122" width="27.7109375" customWidth="1"/>
    <col min="123" max="135" width="42" customWidth="1"/>
    <col min="136" max="136" width="34.5703125" customWidth="1"/>
    <col min="137" max="141" width="19.85546875" customWidth="1"/>
    <col min="142" max="142" width="32.7109375" customWidth="1"/>
    <col min="143" max="143" width="33.140625" customWidth="1"/>
    <col min="144" max="144" width="30.5703125" customWidth="1"/>
    <col min="145" max="145" width="31" customWidth="1"/>
    <col min="146" max="146" width="36.28515625" customWidth="1"/>
    <col min="147" max="147" width="32.7109375" customWidth="1"/>
    <col min="148" max="148" width="34.140625" customWidth="1"/>
    <col min="149" max="149" width="42" customWidth="1"/>
    <col min="150" max="150" width="45.28515625" customWidth="1"/>
    <col min="151" max="151" width="79.140625" customWidth="1"/>
    <col min="152" max="152" width="60.28515625" customWidth="1"/>
    <col min="153" max="160" width="19.85546875" customWidth="1"/>
    <col min="161" max="161" width="30.7109375" customWidth="1"/>
    <col min="162" max="162" width="31" customWidth="1"/>
    <col min="163" max="163" width="34.5703125" customWidth="1"/>
    <col min="164" max="164" width="26.5703125" customWidth="1"/>
    <col min="165" max="165" width="24.5703125" customWidth="1"/>
    <col min="166" max="166" width="36.5703125" customWidth="1"/>
    <col min="167" max="167" width="27.85546875" customWidth="1"/>
    <col min="168" max="168" width="28.5703125" customWidth="1"/>
    <col min="169" max="169" width="31.85546875" customWidth="1"/>
    <col min="170" max="170" width="28.42578125" customWidth="1"/>
    <col min="189" max="189" width="77.7109375" customWidth="1"/>
    <col min="190" max="190" width="77" customWidth="1"/>
    <col min="191" max="191" width="51.85546875" customWidth="1"/>
    <col min="192" max="192" width="38" customWidth="1"/>
    <col min="193" max="193" width="55.42578125" customWidth="1"/>
    <col min="194" max="194" width="60.85546875" customWidth="1"/>
    <col min="195" max="195" width="62" customWidth="1"/>
    <col min="196" max="196" width="61.140625" customWidth="1"/>
    <col min="197" max="197" width="57.28515625" customWidth="1"/>
    <col min="198" max="198" width="48.7109375" customWidth="1"/>
    <col min="199" max="199" width="53" customWidth="1"/>
    <col min="200" max="200" width="39" customWidth="1"/>
    <col min="201" max="201" width="63" customWidth="1"/>
    <col min="202" max="202" width="43.28515625" customWidth="1"/>
    <col min="203" max="204" width="49.42578125" customWidth="1"/>
    <col min="205" max="205" width="47.5703125" customWidth="1"/>
    <col min="208" max="208" width="42.5703125" customWidth="1"/>
    <col min="209" max="209" width="35.42578125" customWidth="1"/>
    <col min="210" max="210" width="39.140625" customWidth="1"/>
    <col min="211" max="211" width="39.42578125" customWidth="1"/>
    <col min="212" max="212" width="53" customWidth="1"/>
    <col min="213" max="213" width="54.28515625" customWidth="1"/>
  </cols>
  <sheetData>
    <row r="1" spans="2:239" ht="66.75" customHeight="1" x14ac:dyDescent="0.25">
      <c r="Y1" s="182"/>
      <c r="Z1" s="182"/>
      <c r="AA1" s="182"/>
      <c r="AB1" s="182"/>
      <c r="AC1" s="182"/>
      <c r="AD1" s="182"/>
      <c r="AE1" s="182"/>
    </row>
    <row r="2" spans="2:239" ht="66.75" customHeight="1" x14ac:dyDescent="0.4">
      <c r="S2" s="346" t="s">
        <v>551</v>
      </c>
      <c r="T2" s="346"/>
      <c r="U2" s="347"/>
      <c r="V2" s="217"/>
      <c r="W2" s="217"/>
      <c r="X2" s="217"/>
      <c r="Y2" s="217"/>
      <c r="Z2" s="217"/>
      <c r="AA2" s="217"/>
      <c r="AB2" s="217"/>
      <c r="AC2" s="217"/>
      <c r="AD2" s="217"/>
      <c r="AE2" s="217"/>
      <c r="AF2" s="217"/>
      <c r="AG2" s="217"/>
      <c r="AI2" s="403" t="s">
        <v>304</v>
      </c>
      <c r="AJ2" s="403"/>
      <c r="AK2" s="403"/>
      <c r="AL2" s="403"/>
      <c r="AM2" s="403"/>
      <c r="AN2" s="403"/>
      <c r="AO2" s="403"/>
      <c r="AP2" s="403"/>
      <c r="AQ2" s="403"/>
      <c r="AR2" s="403"/>
      <c r="AS2" s="403"/>
      <c r="AT2" s="403"/>
      <c r="AU2" s="403"/>
      <c r="AV2" s="403"/>
      <c r="AW2" s="403"/>
      <c r="AX2" s="403"/>
      <c r="AY2" s="403"/>
      <c r="AZ2" s="403"/>
      <c r="BA2" s="403"/>
      <c r="BB2" s="403"/>
      <c r="BC2" s="403"/>
      <c r="BD2" s="403"/>
      <c r="BE2" s="403"/>
      <c r="BF2" s="403"/>
      <c r="BG2" s="403"/>
      <c r="BH2" s="403"/>
      <c r="BI2" s="403"/>
      <c r="BJ2" s="403"/>
      <c r="BK2" s="403"/>
      <c r="BL2" s="403"/>
      <c r="BM2" s="403"/>
      <c r="BN2" s="403"/>
      <c r="BO2" s="403"/>
      <c r="BP2" s="403"/>
      <c r="BQ2" s="403"/>
      <c r="BR2" s="403"/>
      <c r="BS2" s="403"/>
      <c r="BT2" s="403"/>
      <c r="BU2" s="404"/>
      <c r="BV2" s="405" t="s">
        <v>305</v>
      </c>
      <c r="BW2" s="406"/>
      <c r="BX2" s="406"/>
      <c r="BY2" s="406"/>
      <c r="BZ2" s="406"/>
      <c r="CA2" s="406"/>
      <c r="CB2" s="406"/>
      <c r="CC2" s="406"/>
      <c r="CD2" s="406"/>
      <c r="CE2" s="406"/>
      <c r="CF2" s="406"/>
      <c r="CG2" s="406"/>
      <c r="CH2" s="406"/>
      <c r="CI2" s="406"/>
      <c r="CJ2" s="406"/>
      <c r="CK2" s="406"/>
      <c r="CL2" s="406"/>
      <c r="CM2" s="406"/>
      <c r="CN2" s="406"/>
      <c r="CO2" s="406"/>
      <c r="CP2" s="406"/>
      <c r="CQ2" s="406"/>
      <c r="CR2" s="406"/>
      <c r="CS2" s="406"/>
      <c r="CT2" s="406"/>
      <c r="CU2" s="406"/>
      <c r="CV2" s="406"/>
      <c r="CW2" s="406"/>
      <c r="CX2" s="406"/>
      <c r="CY2" s="406"/>
      <c r="CZ2" s="406"/>
      <c r="DA2" s="406"/>
      <c r="DB2" s="406"/>
      <c r="DC2" s="406"/>
      <c r="DD2" s="406"/>
      <c r="DE2" s="406"/>
      <c r="DF2" s="406"/>
      <c r="DG2" s="406"/>
      <c r="DH2" s="407"/>
      <c r="DI2" s="416" t="s">
        <v>306</v>
      </c>
      <c r="DJ2" s="417"/>
      <c r="DK2" s="417"/>
      <c r="DL2" s="417"/>
      <c r="DM2" s="417"/>
      <c r="DN2" s="417"/>
      <c r="DO2" s="417"/>
      <c r="DP2" s="417"/>
      <c r="DQ2" s="417"/>
      <c r="DR2" s="417"/>
      <c r="DS2" s="417"/>
      <c r="DT2" s="417"/>
      <c r="DU2" s="417"/>
      <c r="DV2" s="417"/>
      <c r="DW2" s="417"/>
      <c r="DX2" s="417"/>
      <c r="DY2" s="417"/>
      <c r="DZ2" s="417"/>
      <c r="EA2" s="417"/>
      <c r="EB2" s="417"/>
      <c r="EC2" s="417"/>
      <c r="ED2" s="417"/>
      <c r="EE2" s="417"/>
      <c r="EF2" s="417"/>
      <c r="EG2" s="417"/>
      <c r="EH2" s="417"/>
      <c r="EI2" s="417"/>
      <c r="EJ2" s="417"/>
      <c r="EK2" s="417"/>
      <c r="EL2" s="417"/>
      <c r="EM2" s="417"/>
      <c r="EN2" s="417"/>
      <c r="EO2" s="417"/>
      <c r="EP2" s="417"/>
      <c r="EQ2" s="417"/>
      <c r="ER2" s="417"/>
      <c r="ES2" s="417"/>
      <c r="ET2" s="417"/>
      <c r="EU2" s="418"/>
      <c r="EV2" s="411" t="s">
        <v>307</v>
      </c>
      <c r="EW2" s="412"/>
      <c r="EX2" s="412"/>
      <c r="EY2" s="412"/>
      <c r="EZ2" s="412"/>
      <c r="FA2" s="412"/>
      <c r="FB2" s="412"/>
      <c r="FC2" s="412"/>
      <c r="FD2" s="412"/>
      <c r="FE2" s="412"/>
      <c r="FF2" s="412"/>
      <c r="FG2" s="412"/>
      <c r="FH2" s="412"/>
      <c r="FI2" s="412"/>
      <c r="FJ2" s="412"/>
      <c r="FK2" s="412"/>
      <c r="FL2" s="412"/>
      <c r="FM2" s="412"/>
      <c r="FN2" s="412"/>
      <c r="FO2" s="412"/>
      <c r="FP2" s="412"/>
      <c r="FQ2" s="412"/>
      <c r="FR2" s="412"/>
      <c r="FS2" s="412"/>
      <c r="FT2" s="412"/>
      <c r="FU2" s="412"/>
      <c r="FV2" s="412"/>
      <c r="FW2" s="412"/>
      <c r="FX2" s="412"/>
      <c r="FY2" s="412"/>
      <c r="FZ2" s="412"/>
      <c r="GA2" s="412"/>
      <c r="GB2" s="412"/>
      <c r="GC2" s="412"/>
      <c r="GD2" s="412"/>
      <c r="GE2" s="412"/>
      <c r="GF2" s="412"/>
      <c r="GG2" s="412"/>
      <c r="GH2" s="413"/>
      <c r="GI2" s="419" t="s">
        <v>412</v>
      </c>
      <c r="GJ2" s="420"/>
      <c r="GK2" s="420"/>
      <c r="GL2" s="420"/>
      <c r="GM2" s="420"/>
      <c r="GN2" s="420"/>
      <c r="GO2" s="420"/>
      <c r="GP2" s="420"/>
      <c r="GQ2" s="420"/>
      <c r="GR2" s="421"/>
      <c r="GS2" s="375"/>
      <c r="GT2" s="415" t="s">
        <v>411</v>
      </c>
      <c r="GU2" s="415"/>
      <c r="GV2" s="415"/>
      <c r="GW2" s="415"/>
      <c r="GX2" s="415"/>
      <c r="GY2" s="415"/>
      <c r="GZ2" s="415"/>
      <c r="HA2" s="415"/>
      <c r="HB2" s="415"/>
      <c r="HC2" s="415"/>
      <c r="HD2" s="415"/>
    </row>
    <row r="3" spans="2:239" ht="163.5" customHeight="1" x14ac:dyDescent="0.25">
      <c r="B3" s="227" t="s">
        <v>95</v>
      </c>
      <c r="C3" s="210" t="s">
        <v>413</v>
      </c>
      <c r="D3" s="227" t="s">
        <v>100</v>
      </c>
      <c r="E3" s="227" t="s">
        <v>101</v>
      </c>
      <c r="F3" s="227" t="s">
        <v>102</v>
      </c>
      <c r="G3" s="227" t="s">
        <v>103</v>
      </c>
      <c r="H3" s="227" t="s">
        <v>190</v>
      </c>
      <c r="I3" s="227" t="s">
        <v>693</v>
      </c>
      <c r="J3" s="227" t="s">
        <v>27</v>
      </c>
      <c r="K3" s="227" t="s">
        <v>30</v>
      </c>
      <c r="L3" s="227" t="s">
        <v>28</v>
      </c>
      <c r="M3" s="227" t="s">
        <v>29</v>
      </c>
      <c r="N3" s="227" t="s">
        <v>28</v>
      </c>
      <c r="O3" s="227" t="s">
        <v>20</v>
      </c>
      <c r="P3" s="227" t="s">
        <v>12</v>
      </c>
      <c r="Q3" s="227" t="s">
        <v>104</v>
      </c>
      <c r="R3" s="227" t="s">
        <v>549</v>
      </c>
      <c r="S3" s="227" t="s">
        <v>342</v>
      </c>
      <c r="T3" s="227" t="s">
        <v>557</v>
      </c>
      <c r="U3" s="227" t="s">
        <v>426</v>
      </c>
      <c r="V3" s="252" t="s">
        <v>309</v>
      </c>
      <c r="W3" s="252" t="s">
        <v>310</v>
      </c>
      <c r="X3" s="252" t="s">
        <v>311</v>
      </c>
      <c r="Y3" s="253" t="s">
        <v>425</v>
      </c>
      <c r="Z3" s="252" t="s">
        <v>330</v>
      </c>
      <c r="AA3" s="252" t="s">
        <v>209</v>
      </c>
      <c r="AB3" s="252" t="s">
        <v>755</v>
      </c>
      <c r="AC3" s="254" t="s">
        <v>831</v>
      </c>
      <c r="AD3" s="254" t="s">
        <v>534</v>
      </c>
      <c r="AE3" s="254" t="s">
        <v>535</v>
      </c>
      <c r="AF3" s="254" t="s">
        <v>536</v>
      </c>
      <c r="AG3" s="254" t="s">
        <v>537</v>
      </c>
      <c r="AH3" s="254" t="s">
        <v>538</v>
      </c>
      <c r="AI3" s="255" t="s">
        <v>366</v>
      </c>
      <c r="AJ3" s="255" t="s">
        <v>343</v>
      </c>
      <c r="AK3" s="255" t="s">
        <v>344</v>
      </c>
      <c r="AL3" s="255" t="s">
        <v>623</v>
      </c>
      <c r="AM3" s="252" t="s">
        <v>596</v>
      </c>
      <c r="AN3" s="254" t="s">
        <v>597</v>
      </c>
      <c r="AO3" s="254" t="s">
        <v>598</v>
      </c>
      <c r="AP3" s="254" t="s">
        <v>599</v>
      </c>
      <c r="AQ3" s="254" t="s">
        <v>714</v>
      </c>
      <c r="AR3" s="254" t="s">
        <v>715</v>
      </c>
      <c r="AS3" s="254" t="s">
        <v>600</v>
      </c>
      <c r="AT3" s="254" t="s">
        <v>601</v>
      </c>
      <c r="AU3" s="254" t="s">
        <v>602</v>
      </c>
      <c r="AV3" s="254" t="s">
        <v>603</v>
      </c>
      <c r="AW3" s="254" t="s">
        <v>604</v>
      </c>
      <c r="AX3" s="254" t="s">
        <v>605</v>
      </c>
      <c r="AY3" s="254" t="s">
        <v>606</v>
      </c>
      <c r="AZ3" s="254" t="s">
        <v>607</v>
      </c>
      <c r="BA3" s="254" t="s">
        <v>608</v>
      </c>
      <c r="BB3" s="254" t="s">
        <v>609</v>
      </c>
      <c r="BC3" s="254" t="s">
        <v>610</v>
      </c>
      <c r="BD3" s="254" t="s">
        <v>611</v>
      </c>
      <c r="BE3" s="254" t="s">
        <v>612</v>
      </c>
      <c r="BF3" s="254" t="s">
        <v>613</v>
      </c>
      <c r="BG3" s="256" t="s">
        <v>614</v>
      </c>
      <c r="BH3" s="257" t="s">
        <v>723</v>
      </c>
      <c r="BI3" s="257" t="s">
        <v>724</v>
      </c>
      <c r="BJ3" s="257" t="s">
        <v>717</v>
      </c>
      <c r="BK3" s="257" t="s">
        <v>718</v>
      </c>
      <c r="BL3" s="257" t="s">
        <v>719</v>
      </c>
      <c r="BM3" s="256" t="s">
        <v>615</v>
      </c>
      <c r="BN3" s="256" t="s">
        <v>616</v>
      </c>
      <c r="BO3" s="256" t="s">
        <v>617</v>
      </c>
      <c r="BP3" s="256" t="s">
        <v>618</v>
      </c>
      <c r="BQ3" s="256" t="s">
        <v>619</v>
      </c>
      <c r="BR3" s="256" t="s">
        <v>620</v>
      </c>
      <c r="BS3" s="256" t="s">
        <v>621</v>
      </c>
      <c r="BT3" s="256" t="s">
        <v>622</v>
      </c>
      <c r="BU3" s="258" t="s">
        <v>631</v>
      </c>
      <c r="BV3" s="255" t="s">
        <v>366</v>
      </c>
      <c r="BW3" s="255" t="s">
        <v>343</v>
      </c>
      <c r="BX3" s="255" t="s">
        <v>344</v>
      </c>
      <c r="BY3" s="255" t="s">
        <v>644</v>
      </c>
      <c r="BZ3" s="252" t="s">
        <v>596</v>
      </c>
      <c r="CA3" s="254" t="s">
        <v>597</v>
      </c>
      <c r="CB3" s="254" t="s">
        <v>598</v>
      </c>
      <c r="CC3" s="254" t="s">
        <v>599</v>
      </c>
      <c r="CD3" s="254" t="s">
        <v>714</v>
      </c>
      <c r="CE3" s="254" t="s">
        <v>716</v>
      </c>
      <c r="CF3" s="254" t="s">
        <v>600</v>
      </c>
      <c r="CG3" s="254" t="s">
        <v>601</v>
      </c>
      <c r="CH3" s="254" t="s">
        <v>602</v>
      </c>
      <c r="CI3" s="254" t="s">
        <v>603</v>
      </c>
      <c r="CJ3" s="254" t="s">
        <v>604</v>
      </c>
      <c r="CK3" s="254" t="s">
        <v>605</v>
      </c>
      <c r="CL3" s="254" t="s">
        <v>606</v>
      </c>
      <c r="CM3" s="254" t="s">
        <v>607</v>
      </c>
      <c r="CN3" s="254" t="s">
        <v>608</v>
      </c>
      <c r="CO3" s="254" t="s">
        <v>609</v>
      </c>
      <c r="CP3" s="254" t="s">
        <v>610</v>
      </c>
      <c r="CQ3" s="254" t="s">
        <v>611</v>
      </c>
      <c r="CR3" s="254" t="s">
        <v>612</v>
      </c>
      <c r="CS3" s="254" t="s">
        <v>613</v>
      </c>
      <c r="CT3" s="256" t="s">
        <v>614</v>
      </c>
      <c r="CU3" s="257" t="s">
        <v>723</v>
      </c>
      <c r="CV3" s="257" t="s">
        <v>724</v>
      </c>
      <c r="CW3" s="257" t="s">
        <v>717</v>
      </c>
      <c r="CX3" s="257" t="s">
        <v>718</v>
      </c>
      <c r="CY3" s="257" t="s">
        <v>721</v>
      </c>
      <c r="CZ3" s="256" t="s">
        <v>615</v>
      </c>
      <c r="DA3" s="256" t="s">
        <v>616</v>
      </c>
      <c r="DB3" s="256" t="s">
        <v>617</v>
      </c>
      <c r="DC3" s="256" t="s">
        <v>618</v>
      </c>
      <c r="DD3" s="256" t="s">
        <v>619</v>
      </c>
      <c r="DE3" s="256" t="s">
        <v>620</v>
      </c>
      <c r="DF3" s="256" t="s">
        <v>621</v>
      </c>
      <c r="DG3" s="256" t="s">
        <v>622</v>
      </c>
      <c r="DH3" s="258" t="s">
        <v>631</v>
      </c>
      <c r="DI3" s="255" t="s">
        <v>366</v>
      </c>
      <c r="DJ3" s="255" t="s">
        <v>343</v>
      </c>
      <c r="DK3" s="255" t="s">
        <v>344</v>
      </c>
      <c r="DL3" s="255" t="s">
        <v>644</v>
      </c>
      <c r="DM3" s="252" t="s">
        <v>596</v>
      </c>
      <c r="DN3" s="254" t="s">
        <v>597</v>
      </c>
      <c r="DO3" s="254" t="s">
        <v>598</v>
      </c>
      <c r="DP3" s="254" t="s">
        <v>599</v>
      </c>
      <c r="DQ3" s="254" t="s">
        <v>714</v>
      </c>
      <c r="DR3" s="254" t="s">
        <v>716</v>
      </c>
      <c r="DS3" s="254" t="s">
        <v>600</v>
      </c>
      <c r="DT3" s="254" t="s">
        <v>601</v>
      </c>
      <c r="DU3" s="254" t="s">
        <v>602</v>
      </c>
      <c r="DV3" s="254" t="s">
        <v>603</v>
      </c>
      <c r="DW3" s="254" t="s">
        <v>604</v>
      </c>
      <c r="DX3" s="254" t="s">
        <v>605</v>
      </c>
      <c r="DY3" s="254" t="s">
        <v>606</v>
      </c>
      <c r="DZ3" s="254" t="s">
        <v>607</v>
      </c>
      <c r="EA3" s="254" t="s">
        <v>608</v>
      </c>
      <c r="EB3" s="254" t="s">
        <v>609</v>
      </c>
      <c r="EC3" s="254" t="s">
        <v>610</v>
      </c>
      <c r="ED3" s="254" t="s">
        <v>611</v>
      </c>
      <c r="EE3" s="254" t="s">
        <v>612</v>
      </c>
      <c r="EF3" s="254" t="s">
        <v>613</v>
      </c>
      <c r="EG3" s="256" t="s">
        <v>614</v>
      </c>
      <c r="EH3" s="257" t="s">
        <v>723</v>
      </c>
      <c r="EI3" s="257" t="s">
        <v>724</v>
      </c>
      <c r="EJ3" s="257" t="s">
        <v>717</v>
      </c>
      <c r="EK3" s="257" t="s">
        <v>718</v>
      </c>
      <c r="EL3" s="257" t="s">
        <v>721</v>
      </c>
      <c r="EM3" s="256" t="s">
        <v>615</v>
      </c>
      <c r="EN3" s="256" t="s">
        <v>616</v>
      </c>
      <c r="EO3" s="256" t="s">
        <v>617</v>
      </c>
      <c r="EP3" s="256" t="s">
        <v>618</v>
      </c>
      <c r="EQ3" s="256" t="s">
        <v>619</v>
      </c>
      <c r="ER3" s="256" t="s">
        <v>620</v>
      </c>
      <c r="ES3" s="256" t="s">
        <v>621</v>
      </c>
      <c r="ET3" s="256" t="s">
        <v>622</v>
      </c>
      <c r="EU3" s="258" t="s">
        <v>631</v>
      </c>
      <c r="EV3" s="255" t="s">
        <v>366</v>
      </c>
      <c r="EW3" s="255" t="s">
        <v>343</v>
      </c>
      <c r="EX3" s="255" t="s">
        <v>344</v>
      </c>
      <c r="EY3" s="255" t="s">
        <v>623</v>
      </c>
      <c r="EZ3" s="252" t="s">
        <v>596</v>
      </c>
      <c r="FA3" s="254" t="s">
        <v>597</v>
      </c>
      <c r="FB3" s="254" t="s">
        <v>598</v>
      </c>
      <c r="FC3" s="254" t="s">
        <v>599</v>
      </c>
      <c r="FD3" s="254" t="s">
        <v>714</v>
      </c>
      <c r="FE3" s="254" t="s">
        <v>716</v>
      </c>
      <c r="FF3" s="254" t="s">
        <v>600</v>
      </c>
      <c r="FG3" s="254" t="s">
        <v>601</v>
      </c>
      <c r="FH3" s="254" t="s">
        <v>602</v>
      </c>
      <c r="FI3" s="254" t="s">
        <v>603</v>
      </c>
      <c r="FJ3" s="254" t="s">
        <v>604</v>
      </c>
      <c r="FK3" s="254" t="s">
        <v>605</v>
      </c>
      <c r="FL3" s="254" t="s">
        <v>606</v>
      </c>
      <c r="FM3" s="254" t="s">
        <v>607</v>
      </c>
      <c r="FN3" s="254" t="s">
        <v>608</v>
      </c>
      <c r="FO3" s="254" t="s">
        <v>609</v>
      </c>
      <c r="FP3" s="254" t="s">
        <v>610</v>
      </c>
      <c r="FQ3" s="254" t="s">
        <v>611</v>
      </c>
      <c r="FR3" s="254" t="s">
        <v>612</v>
      </c>
      <c r="FS3" s="254" t="s">
        <v>613</v>
      </c>
      <c r="FT3" s="256" t="s">
        <v>614</v>
      </c>
      <c r="FU3" s="257" t="s">
        <v>723</v>
      </c>
      <c r="FV3" s="257" t="s">
        <v>724</v>
      </c>
      <c r="FW3" s="257" t="s">
        <v>717</v>
      </c>
      <c r="FX3" s="257" t="s">
        <v>718</v>
      </c>
      <c r="FY3" s="257" t="s">
        <v>719</v>
      </c>
      <c r="FZ3" s="256" t="s">
        <v>615</v>
      </c>
      <c r="GA3" s="256" t="s">
        <v>616</v>
      </c>
      <c r="GB3" s="256" t="s">
        <v>617</v>
      </c>
      <c r="GC3" s="256" t="s">
        <v>618</v>
      </c>
      <c r="GD3" s="256" t="s">
        <v>619</v>
      </c>
      <c r="GE3" s="256" t="s">
        <v>620</v>
      </c>
      <c r="GF3" s="256" t="s">
        <v>621</v>
      </c>
      <c r="GG3" s="256" t="s">
        <v>622</v>
      </c>
      <c r="GH3" s="258" t="s">
        <v>631</v>
      </c>
      <c r="GI3" s="226" t="s">
        <v>733</v>
      </c>
      <c r="GJ3" s="226" t="s">
        <v>734</v>
      </c>
      <c r="GK3" s="226" t="s">
        <v>735</v>
      </c>
      <c r="GL3" s="226" t="s">
        <v>760</v>
      </c>
      <c r="GM3" s="226" t="s">
        <v>761</v>
      </c>
      <c r="GN3" s="226" t="s">
        <v>736</v>
      </c>
      <c r="GO3" s="226" t="s">
        <v>737</v>
      </c>
      <c r="GP3" s="226" t="s">
        <v>738</v>
      </c>
      <c r="GQ3" s="226" t="s">
        <v>739</v>
      </c>
      <c r="GR3" s="226" t="s">
        <v>740</v>
      </c>
      <c r="GS3" s="226" t="s">
        <v>825</v>
      </c>
      <c r="GT3" s="226" t="s">
        <v>733</v>
      </c>
      <c r="GU3" s="226" t="s">
        <v>734</v>
      </c>
      <c r="GV3" s="226" t="s">
        <v>735</v>
      </c>
      <c r="GW3" s="226" t="s">
        <v>760</v>
      </c>
      <c r="GX3" s="226" t="s">
        <v>761</v>
      </c>
      <c r="GY3" s="226" t="s">
        <v>736</v>
      </c>
      <c r="GZ3" s="226" t="s">
        <v>737</v>
      </c>
      <c r="HA3" s="226" t="s">
        <v>741</v>
      </c>
      <c r="HB3" s="226" t="s">
        <v>832</v>
      </c>
      <c r="HC3" s="226" t="s">
        <v>833</v>
      </c>
      <c r="HD3" s="226" t="s">
        <v>826</v>
      </c>
      <c r="HP3" s="213"/>
      <c r="HQ3" s="213"/>
      <c r="HR3" s="213"/>
      <c r="HS3" s="213"/>
      <c r="HT3" s="213"/>
      <c r="HU3" s="213"/>
      <c r="HV3" s="213"/>
      <c r="HW3" s="213"/>
      <c r="HX3" s="213"/>
      <c r="HY3" s="213"/>
      <c r="HZ3" s="213"/>
      <c r="IA3" s="213"/>
      <c r="IB3" s="213"/>
      <c r="IC3" s="213"/>
      <c r="ID3" s="213"/>
      <c r="IE3" s="213"/>
    </row>
    <row r="4" spans="2:239" ht="141.75" customHeight="1" x14ac:dyDescent="0.45">
      <c r="B4" s="228" t="s">
        <v>16</v>
      </c>
      <c r="C4" s="229" t="s">
        <v>414</v>
      </c>
      <c r="D4" s="230" t="s">
        <v>26</v>
      </c>
      <c r="E4" s="230" t="s">
        <v>105</v>
      </c>
      <c r="F4" s="230" t="s">
        <v>187</v>
      </c>
      <c r="G4" s="231" t="s">
        <v>21</v>
      </c>
      <c r="H4" s="232" t="s">
        <v>15</v>
      </c>
      <c r="I4" s="230">
        <v>3</v>
      </c>
      <c r="J4" s="231" t="s">
        <v>349</v>
      </c>
      <c r="K4" s="230" t="s">
        <v>121</v>
      </c>
      <c r="L4" s="230" t="s">
        <v>122</v>
      </c>
      <c r="M4" s="259" t="s">
        <v>52</v>
      </c>
      <c r="N4" s="230" t="s">
        <v>34</v>
      </c>
      <c r="O4" s="230" t="s">
        <v>33</v>
      </c>
      <c r="P4" s="234" t="s">
        <v>12</v>
      </c>
      <c r="Q4" s="260" t="s">
        <v>485</v>
      </c>
      <c r="R4" s="260" t="s">
        <v>550</v>
      </c>
      <c r="S4" s="261" t="s">
        <v>427</v>
      </c>
      <c r="T4" s="261" t="s">
        <v>556</v>
      </c>
      <c r="U4" s="262" t="s">
        <v>337</v>
      </c>
      <c r="V4" s="263" t="s">
        <v>372</v>
      </c>
      <c r="W4" s="263" t="s">
        <v>553</v>
      </c>
      <c r="X4" s="263" t="s">
        <v>409</v>
      </c>
      <c r="Y4" s="264" t="s">
        <v>372</v>
      </c>
      <c r="Z4" s="265" t="s">
        <v>485</v>
      </c>
      <c r="AA4" s="265" t="s">
        <v>208</v>
      </c>
      <c r="AB4" s="265"/>
      <c r="AC4" s="383">
        <v>65</v>
      </c>
      <c r="AD4" s="231">
        <v>12</v>
      </c>
      <c r="AE4" s="231">
        <v>78</v>
      </c>
      <c r="AF4" s="231">
        <v>78</v>
      </c>
      <c r="AG4" s="231">
        <v>64</v>
      </c>
      <c r="AH4" s="231">
        <v>14</v>
      </c>
      <c r="AI4" s="268" t="s">
        <v>844</v>
      </c>
      <c r="AJ4" s="364">
        <v>16</v>
      </c>
      <c r="AK4" s="364">
        <v>87</v>
      </c>
      <c r="AL4" s="266" t="s">
        <v>845</v>
      </c>
      <c r="AM4" s="268">
        <v>1917.2430300000001</v>
      </c>
      <c r="AN4" s="268">
        <v>1917.2430300000001</v>
      </c>
      <c r="AO4" s="268">
        <v>1917.2430300000001</v>
      </c>
      <c r="AP4" s="268">
        <v>1917.2430300000001</v>
      </c>
      <c r="AQ4" s="364">
        <v>2</v>
      </c>
      <c r="AR4" s="364">
        <v>16</v>
      </c>
      <c r="AS4" s="364" t="s">
        <v>21</v>
      </c>
      <c r="AT4" s="268">
        <v>1917.2430300000001</v>
      </c>
      <c r="AU4" s="266" t="s">
        <v>845</v>
      </c>
      <c r="AV4" s="364" t="s">
        <v>21</v>
      </c>
      <c r="AW4" s="364">
        <v>65</v>
      </c>
      <c r="AX4" s="364">
        <v>17</v>
      </c>
      <c r="AY4" s="364">
        <v>63</v>
      </c>
      <c r="AZ4" s="364">
        <v>77</v>
      </c>
      <c r="BA4" s="364">
        <v>12</v>
      </c>
      <c r="BB4" s="364">
        <v>45</v>
      </c>
      <c r="BC4" s="364">
        <v>45</v>
      </c>
      <c r="BD4" s="364">
        <v>11</v>
      </c>
      <c r="BE4" s="364">
        <v>47</v>
      </c>
      <c r="BF4" s="364">
        <v>61</v>
      </c>
      <c r="BG4" s="364">
        <f t="shared" ref="BG4:BG46" si="0">(AX4/AD4)*100</f>
        <v>141.66666666666669</v>
      </c>
      <c r="BH4" s="364">
        <f>IFERROR((AQ4/AJ4)*100, "-")</f>
        <v>12.5</v>
      </c>
      <c r="BI4" s="364">
        <f>IFERROR((AR4/AK4)*100,"-")</f>
        <v>18.390804597701148</v>
      </c>
      <c r="BJ4" s="364">
        <f>IFERROR(100-((BA4/AX4)*100), "-")</f>
        <v>29.411764705882348</v>
      </c>
      <c r="BK4" s="364">
        <f>IFERROR(100-((BB4/AY4)*100), "-")</f>
        <v>28.571428571428569</v>
      </c>
      <c r="BL4" s="364">
        <f>IFERROR(100-((BC4/AZ4)*100), "-")</f>
        <v>41.558441558441558</v>
      </c>
      <c r="BM4" s="364">
        <f t="shared" ref="BM4:BM46" si="1">(BD4/AD4)*100</f>
        <v>91.666666666666657</v>
      </c>
      <c r="BN4" s="267">
        <f t="shared" ref="BN4:BN46" si="2">IF(BA4="-","-",(BA4/AD4)*100)</f>
        <v>100</v>
      </c>
      <c r="BO4" s="364">
        <f t="shared" ref="BO4:BO46" si="3">(AY4/AE4)*100</f>
        <v>80.769230769230774</v>
      </c>
      <c r="BP4" s="364">
        <f t="shared" ref="BP4:BP46" si="4">(BE4/AE4)*100</f>
        <v>60.256410256410255</v>
      </c>
      <c r="BQ4" s="267">
        <f t="shared" ref="BQ4:BQ46" si="5">IF(BB4="-","-",(BB4/AE4)*100)</f>
        <v>57.692307692307686</v>
      </c>
      <c r="BR4" s="364">
        <f t="shared" ref="BR4:BR46" si="6">(AZ4/AF4)*100</f>
        <v>98.71794871794873</v>
      </c>
      <c r="BS4" s="364">
        <f t="shared" ref="BS4:BS46" si="7">(BF4/AG4)*100</f>
        <v>95.3125</v>
      </c>
      <c r="BT4" s="267">
        <f t="shared" ref="BT4:BT46" si="8">IF(BC4="-","-",(BC4/AG4)*100)</f>
        <v>70.3125</v>
      </c>
      <c r="BU4" s="365" t="s">
        <v>21</v>
      </c>
      <c r="BV4" s="268" t="s">
        <v>846</v>
      </c>
      <c r="BW4" s="268">
        <v>9</v>
      </c>
      <c r="BX4" s="268">
        <v>21</v>
      </c>
      <c r="BY4" s="268" t="s">
        <v>846</v>
      </c>
      <c r="BZ4" s="266" t="s">
        <v>21</v>
      </c>
      <c r="CA4" s="266">
        <v>2027397</v>
      </c>
      <c r="CB4" s="266" t="s">
        <v>21</v>
      </c>
      <c r="CC4" s="266">
        <v>2027397</v>
      </c>
      <c r="CD4" s="266">
        <v>1</v>
      </c>
      <c r="CE4" s="266">
        <v>1</v>
      </c>
      <c r="CF4" s="266" t="s">
        <v>21</v>
      </c>
      <c r="CG4" s="266" t="s">
        <v>21</v>
      </c>
      <c r="CH4" s="268" t="s">
        <v>846</v>
      </c>
      <c r="CI4" s="266" t="s">
        <v>21</v>
      </c>
      <c r="CJ4" s="261">
        <v>65</v>
      </c>
      <c r="CK4" s="261">
        <v>7</v>
      </c>
      <c r="CL4" s="261">
        <v>21</v>
      </c>
      <c r="CM4" s="261">
        <v>21</v>
      </c>
      <c r="CN4" s="261">
        <v>6</v>
      </c>
      <c r="CO4" s="261">
        <v>8</v>
      </c>
      <c r="CP4" s="261">
        <v>8</v>
      </c>
      <c r="CQ4" s="261">
        <v>7</v>
      </c>
      <c r="CR4" s="261">
        <v>21</v>
      </c>
      <c r="CS4" s="261">
        <v>21</v>
      </c>
      <c r="CT4" s="261">
        <f t="shared" ref="CT4:CT46" si="9">(CK4/AD4)*100</f>
        <v>58.333333333333336</v>
      </c>
      <c r="CU4" s="364">
        <f>IFERROR((CD4/BW4)*100, "-")</f>
        <v>11.111111111111111</v>
      </c>
      <c r="CV4" s="364">
        <f>IFERROR((CE4/BX4)*100,"-")</f>
        <v>4.7619047619047619</v>
      </c>
      <c r="CW4" s="364">
        <f>IFERROR(100-((CN4/CK4)*100), "-")</f>
        <v>14.285714285714292</v>
      </c>
      <c r="CX4" s="364">
        <f>IFERROR(100-((CO4/CL4)*100), "-")</f>
        <v>61.904761904761905</v>
      </c>
      <c r="CY4" s="364">
        <f>IFERROR(100-((CP4/CM4)*100), "-")</f>
        <v>61.904761904761905</v>
      </c>
      <c r="CZ4" s="261">
        <f>IF(CQ46="-","-", (CQ46/AD46)*100)</f>
        <v>0</v>
      </c>
      <c r="DA4" s="267">
        <f t="shared" ref="DA4:DA46" si="10">IF(CN4="-","-",(CN4/AD4)*100)</f>
        <v>50</v>
      </c>
      <c r="DB4" s="261">
        <f t="shared" ref="DB4:DB46" si="11">(CL4/AE4)*100</f>
        <v>26.923076923076923</v>
      </c>
      <c r="DC4" s="261">
        <f t="shared" ref="DC4:DC46" si="12">IF(CR4="-","-",(CR4/AE4)*100)</f>
        <v>26.923076923076923</v>
      </c>
      <c r="DD4" s="267">
        <f t="shared" ref="DD4:DD46" si="13">IF(CO4="-","-",(CO4/AE4)*100)</f>
        <v>10.256410256410255</v>
      </c>
      <c r="DE4" s="261">
        <f t="shared" ref="DE4:DE46" si="14">(CM4/AG4)*100</f>
        <v>32.8125</v>
      </c>
      <c r="DF4" s="261">
        <f t="shared" ref="DF4:DF46" si="15">IF(CS4="-","-",(CS4/AG4)*100)</f>
        <v>32.8125</v>
      </c>
      <c r="DG4" s="267">
        <f t="shared" ref="DG4:DG46" si="16">(CP4/AG4)*100</f>
        <v>12.5</v>
      </c>
      <c r="DH4" s="270" t="s">
        <v>847</v>
      </c>
      <c r="DI4" s="268" t="s">
        <v>848</v>
      </c>
      <c r="DJ4" s="364">
        <v>16</v>
      </c>
      <c r="DK4" s="364">
        <v>52</v>
      </c>
      <c r="DL4" s="266"/>
      <c r="DM4" s="268" t="s">
        <v>849</v>
      </c>
      <c r="DN4" s="268" t="s">
        <v>273</v>
      </c>
      <c r="DO4" s="268" t="s">
        <v>849</v>
      </c>
      <c r="DP4" s="268" t="s">
        <v>850</v>
      </c>
      <c r="DQ4" s="266">
        <v>3</v>
      </c>
      <c r="DR4" s="266">
        <v>7</v>
      </c>
      <c r="DS4" s="261" t="s">
        <v>21</v>
      </c>
      <c r="DT4" s="268" t="s">
        <v>273</v>
      </c>
      <c r="DU4" s="268" t="s">
        <v>851</v>
      </c>
      <c r="DV4" s="266" t="s">
        <v>21</v>
      </c>
      <c r="DW4" s="261">
        <v>65</v>
      </c>
      <c r="DX4" s="261">
        <v>12</v>
      </c>
      <c r="DY4" s="261">
        <v>47</v>
      </c>
      <c r="DZ4" s="261">
        <v>52</v>
      </c>
      <c r="EA4" s="261">
        <v>6</v>
      </c>
      <c r="EB4" s="261">
        <v>8</v>
      </c>
      <c r="EC4" s="261">
        <v>8</v>
      </c>
      <c r="ED4" s="261">
        <v>11</v>
      </c>
      <c r="EE4" s="261">
        <v>45</v>
      </c>
      <c r="EF4" s="261">
        <v>46</v>
      </c>
      <c r="EG4" s="261">
        <f t="shared" ref="EG4:EG46" si="17">(DX4/AD4)*100</f>
        <v>100</v>
      </c>
      <c r="EH4" s="364">
        <f>IFERROR((DQ4/DJ4)*100, "-")</f>
        <v>18.75</v>
      </c>
      <c r="EI4" s="364">
        <f>IFERROR((DR4/DK4)*100,"-")</f>
        <v>13.461538461538462</v>
      </c>
      <c r="EJ4" s="364">
        <f>IFERROR(100-((EA4/DX4)*100), "-")</f>
        <v>50</v>
      </c>
      <c r="EK4" s="364">
        <f>IFERROR(100-((EB4/DY4)*100), "-")</f>
        <v>82.978723404255319</v>
      </c>
      <c r="EL4" s="364">
        <f>IFERROR(100-((EC4/DZ4)*100), "-")</f>
        <v>84.615384615384613</v>
      </c>
      <c r="EM4" s="261">
        <f t="shared" ref="EM4:EM46" si="18">IF(ED4="-","-", (ED4/AD4)*100)</f>
        <v>91.666666666666657</v>
      </c>
      <c r="EN4" s="267">
        <f t="shared" ref="EN4:EN46" si="19">IF(EA4="-","-",(EA4/AD4)*100)</f>
        <v>50</v>
      </c>
      <c r="EO4" s="261">
        <f t="shared" ref="EO4:EO46" si="20">(DY4/AE4)*100</f>
        <v>60.256410256410255</v>
      </c>
      <c r="EP4" s="261">
        <f t="shared" ref="EP4:EP46" si="21">IF(EE4="-","-",(EE4/AE4)*100)</f>
        <v>57.692307692307686</v>
      </c>
      <c r="EQ4" s="267">
        <f t="shared" ref="EQ4:EQ46" si="22">IF(EB4="-","-",(EB4/AE4)*100)</f>
        <v>10.256410256410255</v>
      </c>
      <c r="ER4" s="261">
        <f t="shared" ref="ER4:ER46" si="23">(DZ4/AG4)*100</f>
        <v>81.25</v>
      </c>
      <c r="ES4" s="261">
        <f t="shared" ref="ES4:ES46" si="24">IF(EF4="-","-",(EF4/AG4)*100)</f>
        <v>71.875</v>
      </c>
      <c r="ET4" s="267">
        <f t="shared" ref="ET4:ET46" si="25">(EC4/AG4)*100</f>
        <v>12.5</v>
      </c>
      <c r="EU4" s="348"/>
      <c r="EV4" s="266" t="s">
        <v>21</v>
      </c>
      <c r="EW4" s="266">
        <v>0</v>
      </c>
      <c r="EX4" s="266">
        <v>0</v>
      </c>
      <c r="EY4" s="266" t="s">
        <v>21</v>
      </c>
      <c r="EZ4" s="266" t="s">
        <v>21</v>
      </c>
      <c r="FA4" s="266" t="s">
        <v>21</v>
      </c>
      <c r="FB4" s="266" t="s">
        <v>21</v>
      </c>
      <c r="FC4" s="266" t="s">
        <v>21</v>
      </c>
      <c r="FD4" s="266">
        <v>0</v>
      </c>
      <c r="FE4" s="266">
        <v>0</v>
      </c>
      <c r="FF4" s="266" t="s">
        <v>21</v>
      </c>
      <c r="FG4" s="266" t="s">
        <v>21</v>
      </c>
      <c r="FH4" s="266" t="s">
        <v>21</v>
      </c>
      <c r="FI4" s="266" t="s">
        <v>21</v>
      </c>
      <c r="FJ4" s="261">
        <v>65</v>
      </c>
      <c r="FK4" s="266">
        <v>0</v>
      </c>
      <c r="FL4" s="266">
        <v>0</v>
      </c>
      <c r="FM4" s="266">
        <v>0</v>
      </c>
      <c r="FN4" s="266">
        <v>0</v>
      </c>
      <c r="FO4" s="266">
        <v>0</v>
      </c>
      <c r="FP4" s="266">
        <v>0</v>
      </c>
      <c r="FQ4" s="266">
        <v>0</v>
      </c>
      <c r="FR4" s="266">
        <v>0</v>
      </c>
      <c r="FS4" s="266">
        <v>0</v>
      </c>
      <c r="FT4" s="261">
        <f t="shared" ref="FT4:FT9" si="26">(FK4/AD4)*100</f>
        <v>0</v>
      </c>
      <c r="FU4" s="364" t="str">
        <f>IFERROR((FD4/EW4)*100, "-")</f>
        <v>-</v>
      </c>
      <c r="FV4" s="364" t="str">
        <f>IFERROR((FE4/EX4)*100,"-")</f>
        <v>-</v>
      </c>
      <c r="FW4" s="364" t="str">
        <f>IFERROR(100-((FN4/FK4)*100), "-")</f>
        <v>-</v>
      </c>
      <c r="FX4" s="364" t="str">
        <f>IFERROR(100-((FO4/FL4)*100), "-")</f>
        <v>-</v>
      </c>
      <c r="FY4" s="364" t="str">
        <f>IFERROR(100-((FP4/FM4)*100), "-")</f>
        <v>-</v>
      </c>
      <c r="FZ4" s="261" t="str">
        <f>IF(FQ46="-","-", (FQ46/AD4)*100)</f>
        <v>-</v>
      </c>
      <c r="GA4" s="267">
        <f t="shared" ref="GA4:GA8" si="27">IF(FN4="-","-",(FN4/AD4)*100)</f>
        <v>0</v>
      </c>
      <c r="GB4" s="261">
        <f t="shared" ref="GB4:GB8" si="28">(FL4/AE4)*100</f>
        <v>0</v>
      </c>
      <c r="GC4" s="261">
        <f t="shared" ref="GC4:GC8" si="29">IF(FR4="-","-",(FR4/AE4)*100)</f>
        <v>0</v>
      </c>
      <c r="GD4" s="267">
        <f t="shared" ref="GD4:GD8" si="30">IF(FO4="-","-",(FO4/AE4)*100)</f>
        <v>0</v>
      </c>
      <c r="GE4" s="261">
        <f t="shared" ref="GE4:GE8" si="31">(FM4/AG4)*100</f>
        <v>0</v>
      </c>
      <c r="GF4" s="261">
        <f t="shared" ref="GF4:GF8" si="32">IF(FS4="-","-",(FS4/AG4)*100)</f>
        <v>0</v>
      </c>
      <c r="GG4" s="267">
        <f t="shared" ref="GG4:GG8" si="33">(FP4/AG4)*100</f>
        <v>0</v>
      </c>
      <c r="GH4" s="270"/>
      <c r="GI4" s="266" t="s">
        <v>762</v>
      </c>
      <c r="GJ4" s="266">
        <v>6</v>
      </c>
      <c r="GK4" s="266">
        <v>10</v>
      </c>
      <c r="GL4" s="266" t="s">
        <v>21</v>
      </c>
      <c r="GM4" s="266" t="s">
        <v>21</v>
      </c>
      <c r="GN4" s="266" t="s">
        <v>21</v>
      </c>
      <c r="GO4" s="266">
        <v>0</v>
      </c>
      <c r="GP4" s="266">
        <v>56</v>
      </c>
      <c r="GQ4" s="266">
        <v>4</v>
      </c>
      <c r="GR4" s="266">
        <f>(GQ4/AD4)*100</f>
        <v>33.333333333333329</v>
      </c>
      <c r="GS4" s="265" t="s">
        <v>21</v>
      </c>
      <c r="GT4" s="371" t="s">
        <v>827</v>
      </c>
      <c r="GU4" s="372">
        <v>4</v>
      </c>
      <c r="GV4" s="372">
        <v>22</v>
      </c>
      <c r="GW4" s="261" t="s">
        <v>21</v>
      </c>
      <c r="GX4" s="261">
        <v>0</v>
      </c>
      <c r="GY4" s="261" t="s">
        <v>21</v>
      </c>
      <c r="GZ4" s="261">
        <v>0</v>
      </c>
      <c r="HA4" s="378">
        <v>62</v>
      </c>
      <c r="HB4" s="379">
        <v>6</v>
      </c>
      <c r="HC4" s="261">
        <f>(HB4/AD4)*100</f>
        <v>50</v>
      </c>
      <c r="HD4" s="230" t="s">
        <v>21</v>
      </c>
      <c r="HP4" s="214"/>
      <c r="HQ4" s="214"/>
      <c r="HR4" s="214"/>
      <c r="HS4" s="214"/>
      <c r="HT4" s="214"/>
      <c r="HU4" s="214"/>
      <c r="HV4" s="214"/>
      <c r="HW4" s="215"/>
      <c r="HX4" s="215"/>
      <c r="HY4" s="215"/>
      <c r="HZ4" s="215"/>
      <c r="IA4" s="215"/>
      <c r="IB4" s="215"/>
      <c r="IC4" s="215"/>
      <c r="ID4" s="215"/>
      <c r="IE4" s="214"/>
    </row>
    <row r="5" spans="2:239" ht="260.25" customHeight="1" x14ac:dyDescent="0.45">
      <c r="B5" s="228" t="s">
        <v>16</v>
      </c>
      <c r="C5" s="229" t="s">
        <v>414</v>
      </c>
      <c r="D5" s="230" t="s">
        <v>26</v>
      </c>
      <c r="E5" s="230" t="s">
        <v>105</v>
      </c>
      <c r="F5" s="230" t="s">
        <v>187</v>
      </c>
      <c r="G5" s="231" t="s">
        <v>21</v>
      </c>
      <c r="H5" s="232" t="s">
        <v>15</v>
      </c>
      <c r="I5" s="230">
        <v>6</v>
      </c>
      <c r="J5" s="233" t="s">
        <v>53</v>
      </c>
      <c r="K5" s="234" t="s">
        <v>125</v>
      </c>
      <c r="L5" s="230" t="s">
        <v>126</v>
      </c>
      <c r="M5" s="234" t="s">
        <v>54</v>
      </c>
      <c r="N5" s="230" t="s">
        <v>34</v>
      </c>
      <c r="O5" s="230" t="s">
        <v>55</v>
      </c>
      <c r="P5" s="234" t="s">
        <v>12</v>
      </c>
      <c r="Q5" s="260" t="s">
        <v>486</v>
      </c>
      <c r="R5" s="260" t="s">
        <v>21</v>
      </c>
      <c r="S5" s="261" t="s">
        <v>428</v>
      </c>
      <c r="T5" s="261" t="s">
        <v>558</v>
      </c>
      <c r="U5" s="262" t="s">
        <v>337</v>
      </c>
      <c r="V5" s="263" t="s">
        <v>372</v>
      </c>
      <c r="W5" s="263" t="s">
        <v>373</v>
      </c>
      <c r="X5" s="263" t="s">
        <v>21</v>
      </c>
      <c r="Y5" s="264" t="s">
        <v>372</v>
      </c>
      <c r="Z5" s="265" t="s">
        <v>545</v>
      </c>
      <c r="AA5" s="265" t="s">
        <v>208</v>
      </c>
      <c r="AB5" s="265"/>
      <c r="AC5" s="384">
        <v>2</v>
      </c>
      <c r="AD5" s="231">
        <v>2</v>
      </c>
      <c r="AE5" s="231">
        <v>2</v>
      </c>
      <c r="AF5" s="231">
        <v>2</v>
      </c>
      <c r="AG5" s="231">
        <v>2</v>
      </c>
      <c r="AH5" s="231">
        <v>0</v>
      </c>
      <c r="AI5" s="266" t="s">
        <v>787</v>
      </c>
      <c r="AJ5" s="366">
        <v>3</v>
      </c>
      <c r="AK5" s="266">
        <v>150</v>
      </c>
      <c r="AL5" s="266" t="s">
        <v>787</v>
      </c>
      <c r="AM5" s="266" t="s">
        <v>21</v>
      </c>
      <c r="AN5" s="266">
        <v>51018</v>
      </c>
      <c r="AO5" s="266" t="s">
        <v>21</v>
      </c>
      <c r="AP5" s="364">
        <f t="shared" ref="AP5:AP46" si="34">IF(AN5="-",AO5,AN5)</f>
        <v>51018</v>
      </c>
      <c r="AQ5" s="364">
        <f t="shared" ref="AQ5:AQ46" si="35">IF(ISNUMBER(FIND("-",AP5)), 0, LEN(AP5)-LEN(SUBSTITUTE(AP5,",",""))+1)</f>
        <v>1</v>
      </c>
      <c r="AR5" s="364">
        <v>148</v>
      </c>
      <c r="AS5" s="266">
        <v>51018</v>
      </c>
      <c r="AT5" s="266" t="s">
        <v>21</v>
      </c>
      <c r="AU5" s="266">
        <v>560.58159999999998</v>
      </c>
      <c r="AV5" s="266" t="s">
        <v>21</v>
      </c>
      <c r="AW5" s="266">
        <v>2</v>
      </c>
      <c r="AX5" s="266">
        <v>2</v>
      </c>
      <c r="AY5" s="266">
        <v>149</v>
      </c>
      <c r="AZ5" s="266">
        <v>149</v>
      </c>
      <c r="BA5" s="266">
        <v>1</v>
      </c>
      <c r="BB5" s="266">
        <v>1</v>
      </c>
      <c r="BC5" s="266">
        <v>1</v>
      </c>
      <c r="BD5" s="266">
        <v>1</v>
      </c>
      <c r="BE5" s="266">
        <v>1</v>
      </c>
      <c r="BF5" s="266">
        <v>1</v>
      </c>
      <c r="BG5" s="364">
        <f t="shared" si="0"/>
        <v>100</v>
      </c>
      <c r="BH5" s="364">
        <f>IFERROR((AQ5/AJ5)*100, "-")</f>
        <v>33.333333333333329</v>
      </c>
      <c r="BI5" s="364">
        <f t="shared" ref="BI5:BI46" si="36">IFERROR((AR5/AK5)*100,"-")</f>
        <v>98.666666666666671</v>
      </c>
      <c r="BJ5" s="364">
        <f t="shared" ref="BJ5:BJ46" si="37">IFERROR(100-((BA5/AX5)*100), "-")</f>
        <v>50</v>
      </c>
      <c r="BK5" s="364">
        <f>IFERROR(100-((BB5/AY5)*100), "-")</f>
        <v>99.328859060402678</v>
      </c>
      <c r="BL5" s="364">
        <f t="shared" ref="BL5:BL46" si="38">IFERROR(100-((BC5/AZ5)*100), "-")</f>
        <v>99.328859060402678</v>
      </c>
      <c r="BM5" s="364">
        <f>(BD5/AD5)*100</f>
        <v>50</v>
      </c>
      <c r="BN5" s="267">
        <f t="shared" si="2"/>
        <v>50</v>
      </c>
      <c r="BO5" s="364">
        <f t="shared" si="3"/>
        <v>7450</v>
      </c>
      <c r="BP5" s="364">
        <f t="shared" si="4"/>
        <v>50</v>
      </c>
      <c r="BQ5" s="267">
        <f t="shared" si="5"/>
        <v>50</v>
      </c>
      <c r="BR5" s="364">
        <f t="shared" si="6"/>
        <v>7450</v>
      </c>
      <c r="BS5" s="364">
        <f t="shared" si="7"/>
        <v>50</v>
      </c>
      <c r="BT5" s="267">
        <f t="shared" si="8"/>
        <v>50</v>
      </c>
      <c r="BU5" s="270" t="s">
        <v>683</v>
      </c>
      <c r="BV5" s="266" t="s">
        <v>638</v>
      </c>
      <c r="BW5" s="266">
        <v>2</v>
      </c>
      <c r="BX5" s="266">
        <v>2</v>
      </c>
      <c r="BY5" s="266" t="s">
        <v>638</v>
      </c>
      <c r="BZ5" s="266" t="s">
        <v>21</v>
      </c>
      <c r="CA5" s="266" t="s">
        <v>21</v>
      </c>
      <c r="CB5" s="266" t="s">
        <v>21</v>
      </c>
      <c r="CC5" s="266" t="s">
        <v>21</v>
      </c>
      <c r="CD5" s="266">
        <f t="shared" ref="CD5:CD46" si="39">IF(ISNUMBER(FIND("-",CC5)), 0, LEN(CC5)-LEN(SUBSTITUTE(CC5,",",""))+1)</f>
        <v>0</v>
      </c>
      <c r="CE5" s="266">
        <v>0</v>
      </c>
      <c r="CF5" s="266" t="s">
        <v>21</v>
      </c>
      <c r="CG5" s="266" t="s">
        <v>21</v>
      </c>
      <c r="CH5" s="266" t="s">
        <v>638</v>
      </c>
      <c r="CI5" s="266" t="s">
        <v>21</v>
      </c>
      <c r="CJ5" s="261">
        <v>2</v>
      </c>
      <c r="CK5" s="261">
        <v>1</v>
      </c>
      <c r="CL5" s="261">
        <v>2</v>
      </c>
      <c r="CM5" s="261">
        <v>2</v>
      </c>
      <c r="CN5" s="261">
        <v>1</v>
      </c>
      <c r="CO5" s="271">
        <v>2</v>
      </c>
      <c r="CP5" s="261">
        <v>2</v>
      </c>
      <c r="CQ5" s="261" t="s">
        <v>21</v>
      </c>
      <c r="CR5" s="261" t="s">
        <v>21</v>
      </c>
      <c r="CS5" s="261" t="s">
        <v>21</v>
      </c>
      <c r="CT5" s="261">
        <f t="shared" si="9"/>
        <v>50</v>
      </c>
      <c r="CU5" s="364">
        <f t="shared" ref="CU5:CU46" si="40">IFERROR((CD5/BW5)*100, "-")</f>
        <v>0</v>
      </c>
      <c r="CV5" s="364">
        <f t="shared" ref="CV5:CV46" si="41">IFERROR((CE5/BX5)*100,"-")</f>
        <v>0</v>
      </c>
      <c r="CW5" s="364">
        <f t="shared" ref="CW5:CW46" si="42">IFERROR(100-((CN5/CK5)*100), "-")</f>
        <v>0</v>
      </c>
      <c r="CX5" s="364">
        <f t="shared" ref="CX5:CX46" si="43">IFERROR(100-((CO5/CL5)*100), "-")</f>
        <v>0</v>
      </c>
      <c r="CY5" s="364">
        <f t="shared" ref="CY5:CY46" si="44">IFERROR(100-((CP5/CM5)*100), "-")</f>
        <v>0</v>
      </c>
      <c r="CZ5" s="261" t="str">
        <f t="shared" ref="CZ5:CZ46" si="45">IF(CQ5="-","-", (CQ5/AD5)*100)</f>
        <v>-</v>
      </c>
      <c r="DA5" s="267">
        <f t="shared" si="10"/>
        <v>50</v>
      </c>
      <c r="DB5" s="261">
        <f t="shared" si="11"/>
        <v>100</v>
      </c>
      <c r="DC5" s="261" t="str">
        <f t="shared" si="12"/>
        <v>-</v>
      </c>
      <c r="DD5" s="267">
        <f t="shared" si="13"/>
        <v>100</v>
      </c>
      <c r="DE5" s="261">
        <f t="shared" si="14"/>
        <v>100</v>
      </c>
      <c r="DF5" s="261" t="str">
        <f t="shared" si="15"/>
        <v>-</v>
      </c>
      <c r="DG5" s="267">
        <f t="shared" si="16"/>
        <v>100</v>
      </c>
      <c r="DH5" s="270" t="s">
        <v>731</v>
      </c>
      <c r="DI5" s="266" t="s">
        <v>788</v>
      </c>
      <c r="DJ5" s="266">
        <v>6</v>
      </c>
      <c r="DK5" s="266">
        <v>9</v>
      </c>
      <c r="DL5" s="266" t="s">
        <v>645</v>
      </c>
      <c r="DM5" s="266" t="s">
        <v>646</v>
      </c>
      <c r="DN5" s="266" t="s">
        <v>646</v>
      </c>
      <c r="DO5" s="266" t="s">
        <v>646</v>
      </c>
      <c r="DP5" s="266" t="s">
        <v>646</v>
      </c>
      <c r="DQ5" s="266">
        <f t="shared" ref="DQ5:DQ46" si="46">IF(ISNUMBER(FIND("-",DP5)), 0, LEN(DP5)-LEN(SUBSTITUTE(DP5,",",""))+1)</f>
        <v>2</v>
      </c>
      <c r="DR5" s="266">
        <v>4</v>
      </c>
      <c r="DS5" s="261" t="s">
        <v>21</v>
      </c>
      <c r="DT5" s="266" t="s">
        <v>646</v>
      </c>
      <c r="DU5" s="266" t="s">
        <v>645</v>
      </c>
      <c r="DV5" s="266" t="s">
        <v>21</v>
      </c>
      <c r="DW5" s="261">
        <v>2</v>
      </c>
      <c r="DX5" s="261">
        <v>2</v>
      </c>
      <c r="DY5" s="261">
        <v>6</v>
      </c>
      <c r="DZ5" s="261">
        <v>9</v>
      </c>
      <c r="EA5" s="261">
        <v>2</v>
      </c>
      <c r="EB5" s="261">
        <v>2</v>
      </c>
      <c r="EC5" s="261">
        <v>2</v>
      </c>
      <c r="ED5" s="261">
        <v>2</v>
      </c>
      <c r="EE5" s="261">
        <v>4</v>
      </c>
      <c r="EF5" s="261">
        <v>5</v>
      </c>
      <c r="EG5" s="261">
        <f t="shared" si="17"/>
        <v>100</v>
      </c>
      <c r="EH5" s="364">
        <f t="shared" ref="EH5:EH46" si="47">IFERROR((DQ5/DJ5)*100, "-")</f>
        <v>33.333333333333329</v>
      </c>
      <c r="EI5" s="364">
        <f t="shared" ref="EI5:EI46" si="48">IFERROR((DR5/DK5)*100,"-")</f>
        <v>44.444444444444443</v>
      </c>
      <c r="EJ5" s="364">
        <f t="shared" ref="EJ5:EJ46" si="49">IFERROR(100-((EA5/DX5)*100), "-")</f>
        <v>0</v>
      </c>
      <c r="EK5" s="364">
        <f t="shared" ref="EK5:EK46" si="50">IFERROR(100-((EB5/DY5)*100), "-")</f>
        <v>66.666666666666671</v>
      </c>
      <c r="EL5" s="364">
        <f t="shared" ref="EL5:EL46" si="51">IFERROR(100-((EC5/DZ5)*100), "-")</f>
        <v>77.777777777777771</v>
      </c>
      <c r="EM5" s="261">
        <f t="shared" si="18"/>
        <v>100</v>
      </c>
      <c r="EN5" s="267">
        <f t="shared" si="19"/>
        <v>100</v>
      </c>
      <c r="EO5" s="261">
        <f t="shared" si="20"/>
        <v>300</v>
      </c>
      <c r="EP5" s="261">
        <f t="shared" si="21"/>
        <v>200</v>
      </c>
      <c r="EQ5" s="267">
        <f t="shared" si="22"/>
        <v>100</v>
      </c>
      <c r="ER5" s="261">
        <f>(DZ5/AG5)*100</f>
        <v>450</v>
      </c>
      <c r="ES5" s="261">
        <f t="shared" si="24"/>
        <v>250</v>
      </c>
      <c r="ET5" s="267">
        <f t="shared" si="25"/>
        <v>100</v>
      </c>
      <c r="EU5" s="348"/>
      <c r="EV5" s="266" t="s">
        <v>21</v>
      </c>
      <c r="EW5" s="266">
        <v>0</v>
      </c>
      <c r="EX5" s="266">
        <v>0</v>
      </c>
      <c r="EY5" s="266" t="s">
        <v>21</v>
      </c>
      <c r="EZ5" s="266" t="s">
        <v>21</v>
      </c>
      <c r="FA5" s="266" t="s">
        <v>21</v>
      </c>
      <c r="FB5" s="266" t="s">
        <v>21</v>
      </c>
      <c r="FC5" s="266" t="s">
        <v>21</v>
      </c>
      <c r="FD5" s="266">
        <v>0</v>
      </c>
      <c r="FE5" s="266">
        <v>0</v>
      </c>
      <c r="FF5" s="266" t="s">
        <v>21</v>
      </c>
      <c r="FG5" s="266" t="s">
        <v>21</v>
      </c>
      <c r="FH5" s="266" t="s">
        <v>21</v>
      </c>
      <c r="FI5" s="266" t="s">
        <v>21</v>
      </c>
      <c r="FJ5" s="261">
        <v>2</v>
      </c>
      <c r="FK5" s="266">
        <v>0</v>
      </c>
      <c r="FL5" s="266">
        <v>0</v>
      </c>
      <c r="FM5" s="266">
        <v>0</v>
      </c>
      <c r="FN5" s="266">
        <v>0</v>
      </c>
      <c r="FO5" s="266">
        <v>0</v>
      </c>
      <c r="FP5" s="266">
        <v>0</v>
      </c>
      <c r="FQ5" s="266">
        <v>0</v>
      </c>
      <c r="FR5" s="266">
        <v>0</v>
      </c>
      <c r="FS5" s="266">
        <v>0</v>
      </c>
      <c r="FT5" s="261">
        <f t="shared" si="26"/>
        <v>0</v>
      </c>
      <c r="FU5" s="364" t="str">
        <f t="shared" ref="FU5:FU46" si="52">IFERROR((FD5/EW5)*100, "-")</f>
        <v>-</v>
      </c>
      <c r="FV5" s="364" t="str">
        <f t="shared" ref="FV5:FV46" si="53">IFERROR((FE5/EX5)*100,"-")</f>
        <v>-</v>
      </c>
      <c r="FW5" s="364" t="str">
        <f t="shared" ref="FW5:FW46" si="54">IFERROR(100-((FN5/FK5)*100), "-")</f>
        <v>-</v>
      </c>
      <c r="FX5" s="364" t="str">
        <f t="shared" ref="FX5:FX46" si="55">IFERROR(100-((FO5/FL5)*100), "-")</f>
        <v>-</v>
      </c>
      <c r="FY5" s="364" t="str">
        <f t="shared" ref="FY5:FY46" si="56">IFERROR(100-((FP5/FM5)*100), "-")</f>
        <v>-</v>
      </c>
      <c r="FZ5" s="261">
        <f>IF(ES47="-","-", (ES47/AD5)*100)</f>
        <v>0</v>
      </c>
      <c r="GA5" s="267">
        <f t="shared" si="27"/>
        <v>0</v>
      </c>
      <c r="GB5" s="261">
        <f t="shared" si="28"/>
        <v>0</v>
      </c>
      <c r="GC5" s="261">
        <f t="shared" si="29"/>
        <v>0</v>
      </c>
      <c r="GD5" s="267">
        <f t="shared" si="30"/>
        <v>0</v>
      </c>
      <c r="GE5" s="261">
        <f t="shared" si="31"/>
        <v>0</v>
      </c>
      <c r="GF5" s="261">
        <f t="shared" si="32"/>
        <v>0</v>
      </c>
      <c r="GG5" s="267">
        <f t="shared" si="33"/>
        <v>0</v>
      </c>
      <c r="GH5" s="270"/>
      <c r="GI5" s="266">
        <v>33515</v>
      </c>
      <c r="GJ5" s="266">
        <v>1</v>
      </c>
      <c r="GK5" s="266">
        <v>1</v>
      </c>
      <c r="GL5" s="266" t="s">
        <v>21</v>
      </c>
      <c r="GM5" s="266" t="s">
        <v>21</v>
      </c>
      <c r="GN5" s="266" t="s">
        <v>21</v>
      </c>
      <c r="GO5" s="266">
        <v>0</v>
      </c>
      <c r="GP5" s="266">
        <v>2</v>
      </c>
      <c r="GQ5" s="266">
        <v>1</v>
      </c>
      <c r="GR5" s="266">
        <f>(GQ5/AD5)*100</f>
        <v>50</v>
      </c>
      <c r="GS5" s="265" t="s">
        <v>21</v>
      </c>
      <c r="GT5" s="373">
        <v>12449</v>
      </c>
      <c r="GU5" s="374">
        <v>1</v>
      </c>
      <c r="GV5" s="374">
        <v>2</v>
      </c>
      <c r="GW5" s="261" t="s">
        <v>21</v>
      </c>
      <c r="GX5" s="261">
        <v>0</v>
      </c>
      <c r="GY5" s="261" t="s">
        <v>21</v>
      </c>
      <c r="GZ5" s="261">
        <v>0</v>
      </c>
      <c r="HA5" s="380">
        <v>2</v>
      </c>
      <c r="HB5" s="381">
        <v>1</v>
      </c>
      <c r="HC5" s="261">
        <f t="shared" ref="HC5:HC46" si="57">(HB5/AD5)*100</f>
        <v>50</v>
      </c>
      <c r="HD5" s="230" t="s">
        <v>21</v>
      </c>
      <c r="HP5" s="214"/>
      <c r="HQ5" s="214"/>
      <c r="HR5" s="214"/>
      <c r="HS5" s="214"/>
      <c r="HT5" s="214"/>
      <c r="HU5" s="214"/>
      <c r="HV5" s="214"/>
      <c r="HW5" s="215"/>
      <c r="HX5" s="215"/>
      <c r="HY5" s="215"/>
      <c r="HZ5" s="215"/>
      <c r="IA5" s="215"/>
      <c r="IB5" s="215"/>
      <c r="IC5" s="215"/>
      <c r="ID5" s="215"/>
      <c r="IE5" s="214"/>
    </row>
    <row r="6" spans="2:239" ht="116.25" customHeight="1" x14ac:dyDescent="0.45">
      <c r="B6" s="232" t="s">
        <v>16</v>
      </c>
      <c r="C6" s="235" t="s">
        <v>414</v>
      </c>
      <c r="D6" s="231" t="s">
        <v>78</v>
      </c>
      <c r="E6" s="230" t="s">
        <v>106</v>
      </c>
      <c r="F6" s="230" t="s">
        <v>187</v>
      </c>
      <c r="G6" s="231" t="s">
        <v>21</v>
      </c>
      <c r="H6" s="231" t="s">
        <v>21</v>
      </c>
      <c r="I6" s="230">
        <v>7</v>
      </c>
      <c r="J6" s="233" t="s">
        <v>161</v>
      </c>
      <c r="K6" s="234" t="s">
        <v>145</v>
      </c>
      <c r="L6" s="230" t="s">
        <v>134</v>
      </c>
      <c r="M6" s="234" t="s">
        <v>151</v>
      </c>
      <c r="N6" s="230" t="s">
        <v>134</v>
      </c>
      <c r="O6" s="231" t="s">
        <v>147</v>
      </c>
      <c r="P6" s="259" t="s">
        <v>12</v>
      </c>
      <c r="Q6" s="260" t="s">
        <v>487</v>
      </c>
      <c r="R6" s="260" t="s">
        <v>21</v>
      </c>
      <c r="S6" s="261" t="s">
        <v>429</v>
      </c>
      <c r="T6" s="261" t="s">
        <v>559</v>
      </c>
      <c r="U6" s="262" t="s">
        <v>337</v>
      </c>
      <c r="V6" s="263" t="s">
        <v>372</v>
      </c>
      <c r="W6" s="263" t="s">
        <v>390</v>
      </c>
      <c r="X6" s="263" t="s">
        <v>21</v>
      </c>
      <c r="Y6" s="264" t="s">
        <v>372</v>
      </c>
      <c r="Z6" s="265" t="s">
        <v>487</v>
      </c>
      <c r="AA6" s="265" t="s">
        <v>208</v>
      </c>
      <c r="AB6" s="265"/>
      <c r="AC6" s="384">
        <v>10</v>
      </c>
      <c r="AD6" s="231">
        <v>6</v>
      </c>
      <c r="AE6" s="231">
        <v>40</v>
      </c>
      <c r="AF6" s="231">
        <v>50</v>
      </c>
      <c r="AG6" s="231">
        <v>50</v>
      </c>
      <c r="AH6" s="231">
        <v>0</v>
      </c>
      <c r="AI6" s="266" t="s">
        <v>789</v>
      </c>
      <c r="AJ6" s="266">
        <v>25</v>
      </c>
      <c r="AK6" s="266">
        <v>268</v>
      </c>
      <c r="AL6" s="266" t="s">
        <v>624</v>
      </c>
      <c r="AM6" s="266">
        <v>1917</v>
      </c>
      <c r="AN6" s="266">
        <v>1917</v>
      </c>
      <c r="AO6" s="266">
        <v>1917</v>
      </c>
      <c r="AP6" s="364">
        <f>IF(AN6="-",AO6,AN6)</f>
        <v>1917</v>
      </c>
      <c r="AQ6" s="364">
        <f t="shared" si="35"/>
        <v>1</v>
      </c>
      <c r="AR6" s="364">
        <v>5</v>
      </c>
      <c r="AS6" s="266" t="s">
        <v>21</v>
      </c>
      <c r="AT6" s="364">
        <f>IF(AP6="-",AS6,AP6)</f>
        <v>1917</v>
      </c>
      <c r="AU6" s="266" t="s">
        <v>624</v>
      </c>
      <c r="AV6" s="266" t="s">
        <v>21</v>
      </c>
      <c r="AW6" s="266">
        <v>10</v>
      </c>
      <c r="AX6" s="266">
        <v>8</v>
      </c>
      <c r="AY6" s="266">
        <v>45</v>
      </c>
      <c r="AZ6" s="266">
        <v>55</v>
      </c>
      <c r="BA6" s="266">
        <v>6</v>
      </c>
      <c r="BB6" s="266">
        <v>40</v>
      </c>
      <c r="BC6" s="266">
        <v>50</v>
      </c>
      <c r="BD6" s="266">
        <v>6</v>
      </c>
      <c r="BE6" s="266">
        <v>40</v>
      </c>
      <c r="BF6" s="266">
        <v>130</v>
      </c>
      <c r="BG6" s="364">
        <f>(AX6/AD6)*100</f>
        <v>133.33333333333331</v>
      </c>
      <c r="BH6" s="364">
        <f t="shared" ref="BH6:BH8" si="58">IFERROR((AQ6/AJ6)*100, "-")</f>
        <v>4</v>
      </c>
      <c r="BI6" s="364">
        <f t="shared" si="36"/>
        <v>1.8656716417910446</v>
      </c>
      <c r="BJ6" s="364">
        <f>IFERROR(100-((BA6/AX6)*100), "-")</f>
        <v>25</v>
      </c>
      <c r="BK6" s="364">
        <f t="shared" ref="BK6:BK46" si="59">IFERROR(100-((BB6/AY6)*100), "-")</f>
        <v>11.111111111111114</v>
      </c>
      <c r="BL6" s="364">
        <f t="shared" si="38"/>
        <v>9.0909090909090935</v>
      </c>
      <c r="BM6" s="364">
        <f>(BD6/AD6)*100</f>
        <v>100</v>
      </c>
      <c r="BN6" s="267">
        <f t="shared" si="2"/>
        <v>100</v>
      </c>
      <c r="BO6" s="364">
        <f t="shared" si="3"/>
        <v>112.5</v>
      </c>
      <c r="BP6" s="364">
        <f t="shared" si="4"/>
        <v>100</v>
      </c>
      <c r="BQ6" s="267">
        <f t="shared" si="5"/>
        <v>100</v>
      </c>
      <c r="BR6" s="364">
        <f t="shared" si="6"/>
        <v>110.00000000000001</v>
      </c>
      <c r="BS6" s="364">
        <f t="shared" si="7"/>
        <v>260</v>
      </c>
      <c r="BT6" s="267">
        <f t="shared" si="8"/>
        <v>100</v>
      </c>
      <c r="BU6" s="270" t="s">
        <v>673</v>
      </c>
      <c r="BV6" s="266" t="s">
        <v>271</v>
      </c>
      <c r="BW6" s="266">
        <v>8</v>
      </c>
      <c r="BX6" s="266">
        <v>31</v>
      </c>
      <c r="BY6" s="266" t="s">
        <v>271</v>
      </c>
      <c r="BZ6" s="266" t="s">
        <v>21</v>
      </c>
      <c r="CA6" s="266" t="s">
        <v>21</v>
      </c>
      <c r="CB6" s="266" t="s">
        <v>21</v>
      </c>
      <c r="CC6" s="266" t="s">
        <v>21</v>
      </c>
      <c r="CD6" s="266">
        <f t="shared" si="39"/>
        <v>0</v>
      </c>
      <c r="CE6" s="266">
        <v>0</v>
      </c>
      <c r="CF6" s="266" t="s">
        <v>21</v>
      </c>
      <c r="CG6" s="266" t="s">
        <v>21</v>
      </c>
      <c r="CH6" s="266" t="s">
        <v>271</v>
      </c>
      <c r="CI6" s="266" t="s">
        <v>21</v>
      </c>
      <c r="CJ6" s="261">
        <v>10</v>
      </c>
      <c r="CK6" s="261">
        <v>6</v>
      </c>
      <c r="CL6" s="261">
        <v>26</v>
      </c>
      <c r="CM6" s="261">
        <v>31</v>
      </c>
      <c r="CN6" s="261">
        <v>6</v>
      </c>
      <c r="CO6" s="261">
        <v>17</v>
      </c>
      <c r="CP6" s="261">
        <v>22</v>
      </c>
      <c r="CQ6" s="261" t="s">
        <v>21</v>
      </c>
      <c r="CR6" s="261" t="s">
        <v>21</v>
      </c>
      <c r="CS6" s="261" t="s">
        <v>21</v>
      </c>
      <c r="CT6" s="261">
        <f t="shared" si="9"/>
        <v>100</v>
      </c>
      <c r="CU6" s="364">
        <f t="shared" si="40"/>
        <v>0</v>
      </c>
      <c r="CV6" s="364">
        <f t="shared" si="41"/>
        <v>0</v>
      </c>
      <c r="CW6" s="364">
        <f t="shared" si="42"/>
        <v>0</v>
      </c>
      <c r="CX6" s="364">
        <f t="shared" si="43"/>
        <v>34.615384615384613</v>
      </c>
      <c r="CY6" s="364">
        <f>IFERROR(100-((CP6/CM6)*100), "-")</f>
        <v>29.032258064516128</v>
      </c>
      <c r="CZ6" s="261" t="str">
        <f t="shared" si="45"/>
        <v>-</v>
      </c>
      <c r="DA6" s="267">
        <f t="shared" si="10"/>
        <v>100</v>
      </c>
      <c r="DB6" s="261">
        <f t="shared" si="11"/>
        <v>65</v>
      </c>
      <c r="DC6" s="261" t="str">
        <f t="shared" si="12"/>
        <v>-</v>
      </c>
      <c r="DD6" s="267">
        <f t="shared" si="13"/>
        <v>42.5</v>
      </c>
      <c r="DE6" s="261">
        <f t="shared" si="14"/>
        <v>62</v>
      </c>
      <c r="DF6" s="261" t="str">
        <f t="shared" si="15"/>
        <v>-</v>
      </c>
      <c r="DG6" s="267">
        <f t="shared" si="16"/>
        <v>44</v>
      </c>
      <c r="DH6" s="270" t="s">
        <v>732</v>
      </c>
      <c r="DI6" s="266" t="s">
        <v>790</v>
      </c>
      <c r="DJ6" s="266">
        <v>10</v>
      </c>
      <c r="DK6" s="266">
        <v>35</v>
      </c>
      <c r="DL6" s="266" t="s">
        <v>655</v>
      </c>
      <c r="DM6" s="266" t="s">
        <v>274</v>
      </c>
      <c r="DN6" s="266" t="s">
        <v>274</v>
      </c>
      <c r="DO6" s="266" t="s">
        <v>274</v>
      </c>
      <c r="DP6" s="266" t="s">
        <v>274</v>
      </c>
      <c r="DQ6" s="266">
        <f t="shared" si="46"/>
        <v>2</v>
      </c>
      <c r="DR6" s="266">
        <v>4</v>
      </c>
      <c r="DS6" s="261" t="s">
        <v>21</v>
      </c>
      <c r="DT6" s="266" t="s">
        <v>274</v>
      </c>
      <c r="DU6" s="266" t="s">
        <v>702</v>
      </c>
      <c r="DV6" s="266" t="s">
        <v>21</v>
      </c>
      <c r="DW6" s="261">
        <v>10</v>
      </c>
      <c r="DX6" s="261">
        <v>10</v>
      </c>
      <c r="DY6" s="261">
        <v>28</v>
      </c>
      <c r="DZ6" s="261">
        <v>35</v>
      </c>
      <c r="EA6" s="261">
        <v>6</v>
      </c>
      <c r="EB6" s="261">
        <v>17</v>
      </c>
      <c r="EC6" s="261">
        <v>22</v>
      </c>
      <c r="ED6" s="261">
        <v>6</v>
      </c>
      <c r="EE6" s="261">
        <v>26</v>
      </c>
      <c r="EF6" s="261">
        <v>31</v>
      </c>
      <c r="EG6" s="261">
        <f t="shared" si="17"/>
        <v>166.66666666666669</v>
      </c>
      <c r="EH6" s="364">
        <f t="shared" si="47"/>
        <v>20</v>
      </c>
      <c r="EI6" s="364">
        <f t="shared" si="48"/>
        <v>11.428571428571429</v>
      </c>
      <c r="EJ6" s="364">
        <f t="shared" si="49"/>
        <v>40</v>
      </c>
      <c r="EK6" s="364">
        <f t="shared" si="50"/>
        <v>39.285714285714292</v>
      </c>
      <c r="EL6" s="364">
        <f t="shared" si="51"/>
        <v>37.142857142857146</v>
      </c>
      <c r="EM6" s="261">
        <f t="shared" si="18"/>
        <v>100</v>
      </c>
      <c r="EN6" s="267">
        <f t="shared" si="19"/>
        <v>100</v>
      </c>
      <c r="EO6" s="261">
        <f t="shared" si="20"/>
        <v>70</v>
      </c>
      <c r="EP6" s="261">
        <f t="shared" si="21"/>
        <v>65</v>
      </c>
      <c r="EQ6" s="267">
        <f t="shared" si="22"/>
        <v>42.5</v>
      </c>
      <c r="ER6" s="261">
        <f t="shared" si="23"/>
        <v>70</v>
      </c>
      <c r="ES6" s="261">
        <f t="shared" si="24"/>
        <v>62</v>
      </c>
      <c r="ET6" s="267">
        <f t="shared" si="25"/>
        <v>44</v>
      </c>
      <c r="EU6" s="348"/>
      <c r="EV6" s="266" t="s">
        <v>21</v>
      </c>
      <c r="EW6" s="266">
        <v>0</v>
      </c>
      <c r="EX6" s="266">
        <v>0</v>
      </c>
      <c r="EY6" s="266" t="s">
        <v>21</v>
      </c>
      <c r="EZ6" s="266" t="s">
        <v>21</v>
      </c>
      <c r="FA6" s="266" t="s">
        <v>21</v>
      </c>
      <c r="FB6" s="266" t="s">
        <v>21</v>
      </c>
      <c r="FC6" s="266" t="s">
        <v>21</v>
      </c>
      <c r="FD6" s="266">
        <v>0</v>
      </c>
      <c r="FE6" s="266">
        <v>0</v>
      </c>
      <c r="FF6" s="266" t="s">
        <v>21</v>
      </c>
      <c r="FG6" s="266" t="s">
        <v>21</v>
      </c>
      <c r="FH6" s="266" t="s">
        <v>21</v>
      </c>
      <c r="FI6" s="266" t="s">
        <v>21</v>
      </c>
      <c r="FJ6" s="261">
        <v>10</v>
      </c>
      <c r="FK6" s="266">
        <v>0</v>
      </c>
      <c r="FL6" s="266">
        <v>0</v>
      </c>
      <c r="FM6" s="266">
        <v>0</v>
      </c>
      <c r="FN6" s="266">
        <v>0</v>
      </c>
      <c r="FO6" s="266">
        <v>0</v>
      </c>
      <c r="FP6" s="266">
        <v>0</v>
      </c>
      <c r="FQ6" s="266">
        <v>0</v>
      </c>
      <c r="FR6" s="266">
        <v>0</v>
      </c>
      <c r="FS6" s="266">
        <v>0</v>
      </c>
      <c r="FT6" s="261">
        <f t="shared" si="26"/>
        <v>0</v>
      </c>
      <c r="FU6" s="364" t="str">
        <f t="shared" si="52"/>
        <v>-</v>
      </c>
      <c r="FV6" s="364" t="str">
        <f t="shared" si="53"/>
        <v>-</v>
      </c>
      <c r="FW6" s="364" t="str">
        <f t="shared" si="54"/>
        <v>-</v>
      </c>
      <c r="FX6" s="364" t="str">
        <f t="shared" si="55"/>
        <v>-</v>
      </c>
      <c r="FY6" s="364" t="str">
        <f t="shared" si="56"/>
        <v>-</v>
      </c>
      <c r="FZ6" s="261">
        <f>IF(ES48="-","-", (ES48/AD6)*100)</f>
        <v>0</v>
      </c>
      <c r="GA6" s="267">
        <f t="shared" si="27"/>
        <v>0</v>
      </c>
      <c r="GB6" s="261">
        <f t="shared" si="28"/>
        <v>0</v>
      </c>
      <c r="GC6" s="261">
        <f t="shared" si="29"/>
        <v>0</v>
      </c>
      <c r="GD6" s="267">
        <f t="shared" si="30"/>
        <v>0</v>
      </c>
      <c r="GE6" s="261">
        <f t="shared" si="31"/>
        <v>0</v>
      </c>
      <c r="GF6" s="261">
        <f t="shared" si="32"/>
        <v>0</v>
      </c>
      <c r="GG6" s="267">
        <f t="shared" si="33"/>
        <v>0</v>
      </c>
      <c r="GH6" s="270"/>
      <c r="GI6" s="266">
        <v>92546</v>
      </c>
      <c r="GJ6" s="266">
        <v>1</v>
      </c>
      <c r="GK6" s="266">
        <v>5</v>
      </c>
      <c r="GL6" s="266" t="s">
        <v>21</v>
      </c>
      <c r="GM6" s="266" t="s">
        <v>21</v>
      </c>
      <c r="GN6" s="266" t="s">
        <v>21</v>
      </c>
      <c r="GO6" s="266">
        <v>0</v>
      </c>
      <c r="GP6" s="266">
        <v>5</v>
      </c>
      <c r="GQ6" s="266">
        <v>1</v>
      </c>
      <c r="GR6" s="266">
        <f>(GQ6/AD6)*100</f>
        <v>16.666666666666664</v>
      </c>
      <c r="GS6" s="265" t="s">
        <v>21</v>
      </c>
      <c r="GT6" s="373"/>
      <c r="GU6" s="374"/>
      <c r="GV6" s="374"/>
      <c r="GW6" s="261" t="s">
        <v>21</v>
      </c>
      <c r="GX6" s="261">
        <v>0</v>
      </c>
      <c r="GY6" s="261" t="s">
        <v>21</v>
      </c>
      <c r="GZ6" s="261">
        <v>0</v>
      </c>
      <c r="HA6" s="380">
        <v>8</v>
      </c>
      <c r="HB6" s="381">
        <v>0</v>
      </c>
      <c r="HC6" s="261">
        <f t="shared" si="57"/>
        <v>0</v>
      </c>
      <c r="HD6" s="230" t="s">
        <v>21</v>
      </c>
      <c r="HP6" s="214"/>
      <c r="HQ6" s="214"/>
      <c r="HR6" s="214"/>
      <c r="HS6" s="214"/>
      <c r="HT6" s="214"/>
      <c r="HU6" s="214"/>
      <c r="HV6" s="214"/>
      <c r="HW6" s="215"/>
      <c r="HX6" s="215"/>
      <c r="HY6" s="215"/>
      <c r="HZ6" s="215"/>
      <c r="IA6" s="215"/>
      <c r="IB6" s="215"/>
      <c r="IC6" s="215"/>
      <c r="ID6" s="215"/>
      <c r="IE6" s="214"/>
    </row>
    <row r="7" spans="2:239" ht="166.5" customHeight="1" x14ac:dyDescent="0.45">
      <c r="B7" s="232" t="s">
        <v>16</v>
      </c>
      <c r="C7" s="235" t="s">
        <v>414</v>
      </c>
      <c r="D7" s="231" t="s">
        <v>78</v>
      </c>
      <c r="E7" s="231" t="s">
        <v>106</v>
      </c>
      <c r="F7" s="231" t="s">
        <v>187</v>
      </c>
      <c r="G7" s="231" t="s">
        <v>21</v>
      </c>
      <c r="H7" s="230" t="s">
        <v>21</v>
      </c>
      <c r="I7" s="230">
        <v>7</v>
      </c>
      <c r="J7" s="233" t="s">
        <v>82</v>
      </c>
      <c r="K7" s="234" t="s">
        <v>81</v>
      </c>
      <c r="L7" s="230" t="s">
        <v>36</v>
      </c>
      <c r="M7" s="234" t="s">
        <v>80</v>
      </c>
      <c r="N7" s="230" t="s">
        <v>36</v>
      </c>
      <c r="O7" s="231" t="s">
        <v>77</v>
      </c>
      <c r="P7" s="272" t="s">
        <v>12</v>
      </c>
      <c r="Q7" s="273" t="s">
        <v>488</v>
      </c>
      <c r="R7" s="273" t="s">
        <v>21</v>
      </c>
      <c r="S7" s="261" t="s">
        <v>446</v>
      </c>
      <c r="T7" s="261" t="s">
        <v>560</v>
      </c>
      <c r="U7" s="262" t="s">
        <v>475</v>
      </c>
      <c r="V7" s="263" t="s">
        <v>372</v>
      </c>
      <c r="W7" s="263" t="s">
        <v>391</v>
      </c>
      <c r="X7" s="263" t="s">
        <v>21</v>
      </c>
      <c r="Y7" s="264" t="s">
        <v>468</v>
      </c>
      <c r="Z7" s="265" t="s">
        <v>539</v>
      </c>
      <c r="AA7" s="265" t="s">
        <v>540</v>
      </c>
      <c r="AB7" s="265"/>
      <c r="AC7" s="384">
        <v>4</v>
      </c>
      <c r="AD7" s="231">
        <v>1</v>
      </c>
      <c r="AE7" s="231">
        <v>217</v>
      </c>
      <c r="AF7" s="231">
        <v>217</v>
      </c>
      <c r="AG7" s="231">
        <v>217</v>
      </c>
      <c r="AH7" s="231">
        <v>0</v>
      </c>
      <c r="AI7" s="266">
        <v>1917</v>
      </c>
      <c r="AJ7" s="366">
        <v>1</v>
      </c>
      <c r="AK7" s="266">
        <v>12</v>
      </c>
      <c r="AL7" s="266" t="s">
        <v>21</v>
      </c>
      <c r="AM7" s="266">
        <v>1917</v>
      </c>
      <c r="AN7" s="266">
        <v>1917</v>
      </c>
      <c r="AO7" s="266">
        <v>1917</v>
      </c>
      <c r="AP7" s="364">
        <f t="shared" si="34"/>
        <v>1917</v>
      </c>
      <c r="AQ7" s="364">
        <f>IF(ISNUMBER(FIND("-",AP7)), 0, LEN(AP7)-LEN(SUBSTITUTE(AP7,",",""))+1)</f>
        <v>1</v>
      </c>
      <c r="AR7" s="266">
        <v>12</v>
      </c>
      <c r="AS7" s="266" t="s">
        <v>21</v>
      </c>
      <c r="AT7" s="364">
        <f>IF(AP7="-",AS7,AP7)</f>
        <v>1917</v>
      </c>
      <c r="AU7" s="266" t="s">
        <v>21</v>
      </c>
      <c r="AV7" s="266" t="s">
        <v>21</v>
      </c>
      <c r="AW7" s="266">
        <v>4</v>
      </c>
      <c r="AX7" s="266">
        <v>3</v>
      </c>
      <c r="AY7" s="266">
        <v>12</v>
      </c>
      <c r="AZ7" s="266">
        <v>12</v>
      </c>
      <c r="BA7" s="364">
        <v>0</v>
      </c>
      <c r="BB7" s="364">
        <v>0</v>
      </c>
      <c r="BC7" s="364">
        <v>0</v>
      </c>
      <c r="BD7" s="364">
        <v>0</v>
      </c>
      <c r="BE7" s="364">
        <v>0</v>
      </c>
      <c r="BF7" s="364">
        <v>0</v>
      </c>
      <c r="BG7" s="364">
        <f>(AX7/AD7)*100</f>
        <v>300</v>
      </c>
      <c r="BH7" s="364">
        <f t="shared" si="58"/>
        <v>100</v>
      </c>
      <c r="BI7" s="364">
        <f t="shared" si="36"/>
        <v>100</v>
      </c>
      <c r="BJ7" s="364">
        <f t="shared" si="37"/>
        <v>100</v>
      </c>
      <c r="BK7" s="364">
        <f t="shared" si="59"/>
        <v>100</v>
      </c>
      <c r="BL7" s="364">
        <f t="shared" si="38"/>
        <v>100</v>
      </c>
      <c r="BM7" s="364">
        <f t="shared" si="1"/>
        <v>0</v>
      </c>
      <c r="BN7" s="267">
        <f t="shared" si="2"/>
        <v>0</v>
      </c>
      <c r="BO7" s="364">
        <f t="shared" si="3"/>
        <v>5.5299539170506913</v>
      </c>
      <c r="BP7" s="364">
        <f t="shared" si="4"/>
        <v>0</v>
      </c>
      <c r="BQ7" s="267">
        <f t="shared" si="5"/>
        <v>0</v>
      </c>
      <c r="BR7" s="364">
        <f t="shared" si="6"/>
        <v>5.5299539170506913</v>
      </c>
      <c r="BS7" s="364">
        <f t="shared" si="7"/>
        <v>0</v>
      </c>
      <c r="BT7" s="267">
        <f t="shared" si="8"/>
        <v>0</v>
      </c>
      <c r="BU7" s="270" t="s">
        <v>685</v>
      </c>
      <c r="BV7" s="266" t="s">
        <v>21</v>
      </c>
      <c r="BW7" s="266">
        <v>0</v>
      </c>
      <c r="BX7" s="266">
        <v>0</v>
      </c>
      <c r="BY7" s="266" t="s">
        <v>21</v>
      </c>
      <c r="BZ7" s="266" t="s">
        <v>21</v>
      </c>
      <c r="CA7" s="266" t="s">
        <v>21</v>
      </c>
      <c r="CB7" s="266" t="s">
        <v>21</v>
      </c>
      <c r="CC7" s="266" t="s">
        <v>21</v>
      </c>
      <c r="CD7" s="266">
        <f t="shared" si="39"/>
        <v>0</v>
      </c>
      <c r="CE7" s="266">
        <v>0</v>
      </c>
      <c r="CF7" s="266" t="s">
        <v>21</v>
      </c>
      <c r="CG7" s="266" t="s">
        <v>21</v>
      </c>
      <c r="CH7" s="266" t="s">
        <v>21</v>
      </c>
      <c r="CI7" s="266" t="s">
        <v>21</v>
      </c>
      <c r="CJ7" s="261">
        <v>4</v>
      </c>
      <c r="CK7" s="261">
        <v>0</v>
      </c>
      <c r="CL7" s="261">
        <v>0</v>
      </c>
      <c r="CM7" s="261">
        <v>0</v>
      </c>
      <c r="CN7" s="261">
        <v>0</v>
      </c>
      <c r="CO7" s="261">
        <v>0</v>
      </c>
      <c r="CP7" s="261">
        <v>0</v>
      </c>
      <c r="CQ7" s="261">
        <v>0</v>
      </c>
      <c r="CR7" s="261">
        <v>0</v>
      </c>
      <c r="CS7" s="261">
        <v>0</v>
      </c>
      <c r="CT7" s="261">
        <f t="shared" si="9"/>
        <v>0</v>
      </c>
      <c r="CU7" s="364" t="str">
        <f t="shared" si="40"/>
        <v>-</v>
      </c>
      <c r="CV7" s="364" t="str">
        <f t="shared" si="41"/>
        <v>-</v>
      </c>
      <c r="CW7" s="364" t="str">
        <f t="shared" si="42"/>
        <v>-</v>
      </c>
      <c r="CX7" s="364" t="str">
        <f t="shared" si="43"/>
        <v>-</v>
      </c>
      <c r="CY7" s="364" t="str">
        <f t="shared" si="44"/>
        <v>-</v>
      </c>
      <c r="CZ7" s="261">
        <f t="shared" si="45"/>
        <v>0</v>
      </c>
      <c r="DA7" s="267">
        <f t="shared" si="10"/>
        <v>0</v>
      </c>
      <c r="DB7" s="261">
        <f t="shared" si="11"/>
        <v>0</v>
      </c>
      <c r="DC7" s="261">
        <f t="shared" si="12"/>
        <v>0</v>
      </c>
      <c r="DD7" s="267">
        <f t="shared" si="13"/>
        <v>0</v>
      </c>
      <c r="DE7" s="261">
        <f t="shared" si="14"/>
        <v>0</v>
      </c>
      <c r="DF7" s="261">
        <f t="shared" si="15"/>
        <v>0</v>
      </c>
      <c r="DG7" s="267">
        <f t="shared" si="16"/>
        <v>0</v>
      </c>
      <c r="DH7" s="269"/>
      <c r="DI7" s="266" t="s">
        <v>274</v>
      </c>
      <c r="DJ7" s="266">
        <v>2</v>
      </c>
      <c r="DK7" s="266">
        <v>4</v>
      </c>
      <c r="DL7" s="266" t="s">
        <v>21</v>
      </c>
      <c r="DM7" s="266" t="s">
        <v>274</v>
      </c>
      <c r="DN7" s="266" t="s">
        <v>274</v>
      </c>
      <c r="DO7" s="266" t="s">
        <v>274</v>
      </c>
      <c r="DP7" s="266" t="s">
        <v>274</v>
      </c>
      <c r="DQ7" s="266">
        <f t="shared" si="46"/>
        <v>2</v>
      </c>
      <c r="DR7" s="266">
        <v>4</v>
      </c>
      <c r="DS7" s="261" t="s">
        <v>21</v>
      </c>
      <c r="DT7" s="266" t="s">
        <v>274</v>
      </c>
      <c r="DU7" s="266" t="s">
        <v>21</v>
      </c>
      <c r="DV7" s="266" t="s">
        <v>21</v>
      </c>
      <c r="DW7" s="261">
        <v>4</v>
      </c>
      <c r="DX7" s="261">
        <v>1</v>
      </c>
      <c r="DY7" s="261">
        <v>2</v>
      </c>
      <c r="DZ7" s="261">
        <v>4</v>
      </c>
      <c r="EA7" s="261">
        <v>0</v>
      </c>
      <c r="EB7" s="261">
        <v>0</v>
      </c>
      <c r="EC7" s="261">
        <v>0</v>
      </c>
      <c r="ED7" s="261">
        <v>0</v>
      </c>
      <c r="EE7" s="261">
        <v>0</v>
      </c>
      <c r="EF7" s="261">
        <v>0</v>
      </c>
      <c r="EG7" s="261">
        <f t="shared" si="17"/>
        <v>100</v>
      </c>
      <c r="EH7" s="364">
        <f t="shared" si="47"/>
        <v>100</v>
      </c>
      <c r="EI7" s="364">
        <f t="shared" si="48"/>
        <v>100</v>
      </c>
      <c r="EJ7" s="364">
        <f t="shared" si="49"/>
        <v>100</v>
      </c>
      <c r="EK7" s="364">
        <f t="shared" si="50"/>
        <v>100</v>
      </c>
      <c r="EL7" s="364">
        <f t="shared" si="51"/>
        <v>100</v>
      </c>
      <c r="EM7" s="261">
        <f t="shared" si="18"/>
        <v>0</v>
      </c>
      <c r="EN7" s="267">
        <f t="shared" si="19"/>
        <v>0</v>
      </c>
      <c r="EO7" s="261">
        <f t="shared" si="20"/>
        <v>0.92165898617511521</v>
      </c>
      <c r="EP7" s="261">
        <f t="shared" si="21"/>
        <v>0</v>
      </c>
      <c r="EQ7" s="267">
        <f t="shared" si="22"/>
        <v>0</v>
      </c>
      <c r="ER7" s="261">
        <f t="shared" si="23"/>
        <v>1.8433179723502304</v>
      </c>
      <c r="ES7" s="261">
        <f t="shared" si="24"/>
        <v>0</v>
      </c>
      <c r="ET7" s="267">
        <f t="shared" si="25"/>
        <v>0</v>
      </c>
      <c r="EU7" s="348"/>
      <c r="EV7" s="266" t="s">
        <v>687</v>
      </c>
      <c r="EW7" s="266">
        <v>6</v>
      </c>
      <c r="EX7" s="266">
        <v>641</v>
      </c>
      <c r="EY7" s="266" t="s">
        <v>21</v>
      </c>
      <c r="EZ7" s="266" t="s">
        <v>21</v>
      </c>
      <c r="FA7" s="266" t="s">
        <v>21</v>
      </c>
      <c r="FB7" s="266" t="s">
        <v>21</v>
      </c>
      <c r="FC7" s="266" t="s">
        <v>21</v>
      </c>
      <c r="FD7" s="266">
        <v>0</v>
      </c>
      <c r="FE7" s="266">
        <v>0</v>
      </c>
      <c r="FF7" s="266" t="s">
        <v>21</v>
      </c>
      <c r="FG7" s="266" t="s">
        <v>21</v>
      </c>
      <c r="FH7" s="266" t="s">
        <v>687</v>
      </c>
      <c r="FI7" s="266" t="s">
        <v>21</v>
      </c>
      <c r="FJ7" s="261">
        <v>4</v>
      </c>
      <c r="FK7" s="266">
        <v>1</v>
      </c>
      <c r="FL7" s="266">
        <v>635</v>
      </c>
      <c r="FM7" s="266">
        <v>641</v>
      </c>
      <c r="FN7" s="266">
        <v>1</v>
      </c>
      <c r="FO7" s="266">
        <v>217</v>
      </c>
      <c r="FP7" s="266">
        <v>217</v>
      </c>
      <c r="FQ7" s="266" t="s">
        <v>21</v>
      </c>
      <c r="FR7" s="266" t="s">
        <v>21</v>
      </c>
      <c r="FS7" s="266" t="s">
        <v>21</v>
      </c>
      <c r="FT7" s="261">
        <f t="shared" si="26"/>
        <v>100</v>
      </c>
      <c r="FU7" s="364">
        <f t="shared" si="52"/>
        <v>0</v>
      </c>
      <c r="FV7" s="364">
        <f t="shared" si="53"/>
        <v>0</v>
      </c>
      <c r="FW7" s="364">
        <f t="shared" si="54"/>
        <v>0</v>
      </c>
      <c r="FX7" s="364">
        <f t="shared" si="55"/>
        <v>65.826771653543318</v>
      </c>
      <c r="FY7" s="364">
        <f>IFERROR(100-((FP7/FM7)*100), "-")</f>
        <v>66.146645865834643</v>
      </c>
      <c r="FZ7" s="261">
        <f>IF(ES49="-","-", (ES49/AD7)*100)</f>
        <v>0</v>
      </c>
      <c r="GA7" s="267">
        <f t="shared" si="27"/>
        <v>100</v>
      </c>
      <c r="GB7" s="261">
        <f t="shared" si="28"/>
        <v>292.62672811059906</v>
      </c>
      <c r="GC7" s="261" t="str">
        <f t="shared" si="29"/>
        <v>-</v>
      </c>
      <c r="GD7" s="267">
        <f t="shared" si="30"/>
        <v>100</v>
      </c>
      <c r="GE7" s="261">
        <f t="shared" si="31"/>
        <v>295.39170506912444</v>
      </c>
      <c r="GF7" s="261" t="str">
        <f t="shared" si="32"/>
        <v>-</v>
      </c>
      <c r="GG7" s="267">
        <f t="shared" si="33"/>
        <v>100</v>
      </c>
      <c r="GH7" s="270" t="s">
        <v>690</v>
      </c>
      <c r="GI7" s="266" t="s">
        <v>763</v>
      </c>
      <c r="GJ7" s="266">
        <v>5</v>
      </c>
      <c r="GK7" s="266">
        <v>422</v>
      </c>
      <c r="GL7" s="266" t="s">
        <v>21</v>
      </c>
      <c r="GM7" s="266" t="s">
        <v>21</v>
      </c>
      <c r="GN7" s="266" t="s">
        <v>21</v>
      </c>
      <c r="GO7" s="266">
        <v>0</v>
      </c>
      <c r="GP7" s="266">
        <v>1</v>
      </c>
      <c r="GQ7" s="266">
        <v>1</v>
      </c>
      <c r="GR7" s="266">
        <f t="shared" ref="GR7:GR46" si="60">(GQ7/AD7)*100</f>
        <v>100</v>
      </c>
      <c r="GS7" s="265" t="s">
        <v>21</v>
      </c>
      <c r="GT7" s="373"/>
      <c r="GU7" s="374"/>
      <c r="GV7" s="374"/>
      <c r="GW7" s="261" t="s">
        <v>21</v>
      </c>
      <c r="GX7" s="261">
        <v>0</v>
      </c>
      <c r="GY7" s="261" t="s">
        <v>21</v>
      </c>
      <c r="GZ7" s="261">
        <v>0</v>
      </c>
      <c r="HA7" s="380">
        <v>4</v>
      </c>
      <c r="HB7" s="381">
        <v>0</v>
      </c>
      <c r="HC7" s="261">
        <f t="shared" si="57"/>
        <v>0</v>
      </c>
      <c r="HD7" s="230" t="s">
        <v>21</v>
      </c>
      <c r="HP7" s="214"/>
      <c r="HQ7" s="214"/>
      <c r="HR7" s="214"/>
      <c r="HS7" s="214"/>
      <c r="HT7" s="214"/>
      <c r="HU7" s="214"/>
      <c r="HV7" s="214"/>
      <c r="HW7" s="216"/>
      <c r="HX7" s="215"/>
      <c r="HY7" s="215"/>
      <c r="HZ7" s="215"/>
      <c r="IA7" s="215"/>
      <c r="IB7" s="215"/>
      <c r="IC7" s="215"/>
      <c r="ID7" s="215"/>
      <c r="IE7" s="214"/>
    </row>
    <row r="8" spans="2:239" ht="72" customHeight="1" x14ac:dyDescent="0.45">
      <c r="B8" s="236" t="s">
        <v>17</v>
      </c>
      <c r="C8" s="237" t="s">
        <v>417</v>
      </c>
      <c r="D8" s="238" t="s">
        <v>46</v>
      </c>
      <c r="E8" s="238" t="s">
        <v>107</v>
      </c>
      <c r="F8" s="238" t="s">
        <v>187</v>
      </c>
      <c r="G8" s="238" t="s">
        <v>21</v>
      </c>
      <c r="H8" s="236" t="s">
        <v>19</v>
      </c>
      <c r="I8" s="238">
        <v>8</v>
      </c>
      <c r="J8" s="238" t="s">
        <v>175</v>
      </c>
      <c r="K8" s="239" t="s">
        <v>171</v>
      </c>
      <c r="L8" s="238" t="s">
        <v>163</v>
      </c>
      <c r="M8" s="239" t="s">
        <v>172</v>
      </c>
      <c r="N8" s="238" t="s">
        <v>122</v>
      </c>
      <c r="O8" s="238" t="s">
        <v>176</v>
      </c>
      <c r="P8" s="239" t="s">
        <v>12</v>
      </c>
      <c r="Q8" s="274" t="s">
        <v>489</v>
      </c>
      <c r="R8" s="274" t="s">
        <v>21</v>
      </c>
      <c r="S8" s="261" t="s">
        <v>431</v>
      </c>
      <c r="T8" s="261" t="s">
        <v>561</v>
      </c>
      <c r="U8" s="262" t="s">
        <v>337</v>
      </c>
      <c r="V8" s="263" t="s">
        <v>372</v>
      </c>
      <c r="W8" s="263" t="s">
        <v>375</v>
      </c>
      <c r="X8" s="263" t="s">
        <v>21</v>
      </c>
      <c r="Y8" s="264" t="s">
        <v>468</v>
      </c>
      <c r="Z8" s="265" t="s">
        <v>489</v>
      </c>
      <c r="AA8" s="265" t="s">
        <v>208</v>
      </c>
      <c r="AB8" s="265"/>
      <c r="AC8" s="384">
        <v>1</v>
      </c>
      <c r="AD8" s="231">
        <v>1</v>
      </c>
      <c r="AE8" s="231">
        <v>6</v>
      </c>
      <c r="AF8" s="231">
        <v>6</v>
      </c>
      <c r="AG8" s="231">
        <v>6</v>
      </c>
      <c r="AH8" s="231">
        <v>0</v>
      </c>
      <c r="AI8" s="266">
        <v>15398.153990000001</v>
      </c>
      <c r="AJ8" s="366">
        <v>2</v>
      </c>
      <c r="AK8" s="266">
        <v>6</v>
      </c>
      <c r="AL8" s="266">
        <v>15398.153990000001</v>
      </c>
      <c r="AM8" s="266" t="s">
        <v>21</v>
      </c>
      <c r="AN8" s="266" t="s">
        <v>21</v>
      </c>
      <c r="AO8" s="266" t="s">
        <v>21</v>
      </c>
      <c r="AP8" s="364" t="str">
        <f>IF(AN8="-",AO8,AN8)</f>
        <v>-</v>
      </c>
      <c r="AQ8" s="364">
        <f t="shared" si="35"/>
        <v>0</v>
      </c>
      <c r="AR8" s="364">
        <v>0</v>
      </c>
      <c r="AS8" s="266" t="s">
        <v>21</v>
      </c>
      <c r="AT8" s="266" t="s">
        <v>21</v>
      </c>
      <c r="AU8" s="266">
        <v>15398.153990000001</v>
      </c>
      <c r="AV8" s="266" t="s">
        <v>21</v>
      </c>
      <c r="AW8" s="266">
        <v>1</v>
      </c>
      <c r="AX8" s="266">
        <v>1</v>
      </c>
      <c r="AY8" s="266">
        <v>6</v>
      </c>
      <c r="AZ8" s="266">
        <v>6</v>
      </c>
      <c r="BA8" s="266">
        <v>1</v>
      </c>
      <c r="BB8" s="266">
        <v>6</v>
      </c>
      <c r="BC8" s="266">
        <v>6</v>
      </c>
      <c r="BD8" s="266">
        <v>1</v>
      </c>
      <c r="BE8" s="266">
        <v>6</v>
      </c>
      <c r="BF8" s="266">
        <v>6</v>
      </c>
      <c r="BG8" s="364">
        <f t="shared" si="0"/>
        <v>100</v>
      </c>
      <c r="BH8" s="364">
        <f t="shared" si="58"/>
        <v>0</v>
      </c>
      <c r="BI8" s="364">
        <f t="shared" si="36"/>
        <v>0</v>
      </c>
      <c r="BJ8" s="364">
        <f t="shared" si="37"/>
        <v>0</v>
      </c>
      <c r="BK8" s="364">
        <f t="shared" si="59"/>
        <v>0</v>
      </c>
      <c r="BL8" s="364">
        <f t="shared" si="38"/>
        <v>0</v>
      </c>
      <c r="BM8" s="364">
        <f t="shared" si="1"/>
        <v>100</v>
      </c>
      <c r="BN8" s="267">
        <f t="shared" si="2"/>
        <v>100</v>
      </c>
      <c r="BO8" s="364">
        <f t="shared" si="3"/>
        <v>100</v>
      </c>
      <c r="BP8" s="364">
        <f t="shared" si="4"/>
        <v>100</v>
      </c>
      <c r="BQ8" s="267">
        <f t="shared" si="5"/>
        <v>100</v>
      </c>
      <c r="BR8" s="364">
        <f t="shared" si="6"/>
        <v>100</v>
      </c>
      <c r="BS8" s="364">
        <f t="shared" si="7"/>
        <v>100</v>
      </c>
      <c r="BT8" s="267">
        <f t="shared" si="8"/>
        <v>100</v>
      </c>
      <c r="BU8" s="270" t="s">
        <v>672</v>
      </c>
      <c r="BV8" s="266" t="s">
        <v>21</v>
      </c>
      <c r="BW8" s="266">
        <v>0</v>
      </c>
      <c r="BX8" s="266">
        <v>0</v>
      </c>
      <c r="BY8" s="266" t="s">
        <v>21</v>
      </c>
      <c r="BZ8" s="266" t="s">
        <v>21</v>
      </c>
      <c r="CA8" s="266" t="s">
        <v>21</v>
      </c>
      <c r="CB8" s="266" t="s">
        <v>21</v>
      </c>
      <c r="CC8" s="266" t="s">
        <v>21</v>
      </c>
      <c r="CD8" s="266">
        <f t="shared" si="39"/>
        <v>0</v>
      </c>
      <c r="CE8" s="266">
        <v>0</v>
      </c>
      <c r="CF8" s="266" t="s">
        <v>21</v>
      </c>
      <c r="CG8" s="266" t="s">
        <v>21</v>
      </c>
      <c r="CH8" s="266" t="s">
        <v>21</v>
      </c>
      <c r="CI8" s="266" t="s">
        <v>21</v>
      </c>
      <c r="CJ8" s="261">
        <v>1</v>
      </c>
      <c r="CK8" s="261">
        <v>0</v>
      </c>
      <c r="CL8" s="261">
        <v>0</v>
      </c>
      <c r="CM8" s="261">
        <v>0</v>
      </c>
      <c r="CN8" s="261">
        <v>0</v>
      </c>
      <c r="CO8" s="261">
        <v>0</v>
      </c>
      <c r="CP8" s="261">
        <v>0</v>
      </c>
      <c r="CQ8" s="261">
        <v>0</v>
      </c>
      <c r="CR8" s="261">
        <v>0</v>
      </c>
      <c r="CS8" s="261">
        <v>0</v>
      </c>
      <c r="CT8" s="261">
        <f t="shared" si="9"/>
        <v>0</v>
      </c>
      <c r="CU8" s="364" t="str">
        <f t="shared" si="40"/>
        <v>-</v>
      </c>
      <c r="CV8" s="364" t="str">
        <f t="shared" si="41"/>
        <v>-</v>
      </c>
      <c r="CW8" s="364" t="str">
        <f t="shared" si="42"/>
        <v>-</v>
      </c>
      <c r="CX8" s="364" t="str">
        <f t="shared" si="43"/>
        <v>-</v>
      </c>
      <c r="CY8" s="364" t="str">
        <f t="shared" si="44"/>
        <v>-</v>
      </c>
      <c r="CZ8" s="261">
        <f t="shared" si="45"/>
        <v>0</v>
      </c>
      <c r="DA8" s="267">
        <f t="shared" si="10"/>
        <v>0</v>
      </c>
      <c r="DB8" s="261">
        <f t="shared" si="11"/>
        <v>0</v>
      </c>
      <c r="DC8" s="261">
        <f t="shared" si="12"/>
        <v>0</v>
      </c>
      <c r="DD8" s="267">
        <f t="shared" si="13"/>
        <v>0</v>
      </c>
      <c r="DE8" s="261">
        <f t="shared" si="14"/>
        <v>0</v>
      </c>
      <c r="DF8" s="261">
        <f t="shared" si="15"/>
        <v>0</v>
      </c>
      <c r="DG8" s="267">
        <f t="shared" si="16"/>
        <v>0</v>
      </c>
      <c r="DH8" s="269"/>
      <c r="DI8" s="266" t="s">
        <v>274</v>
      </c>
      <c r="DJ8" s="266">
        <v>2</v>
      </c>
      <c r="DK8" s="266">
        <v>2</v>
      </c>
      <c r="DL8" s="266" t="s">
        <v>21</v>
      </c>
      <c r="DM8" s="266" t="s">
        <v>274</v>
      </c>
      <c r="DN8" s="266" t="s">
        <v>274</v>
      </c>
      <c r="DO8" s="266" t="s">
        <v>274</v>
      </c>
      <c r="DP8" s="266" t="s">
        <v>274</v>
      </c>
      <c r="DQ8" s="266">
        <f t="shared" si="46"/>
        <v>2</v>
      </c>
      <c r="DR8" s="266">
        <v>2</v>
      </c>
      <c r="DS8" s="261" t="s">
        <v>21</v>
      </c>
      <c r="DT8" s="266" t="s">
        <v>274</v>
      </c>
      <c r="DU8" s="266" t="s">
        <v>21</v>
      </c>
      <c r="DV8" s="266" t="s">
        <v>21</v>
      </c>
      <c r="DW8" s="261">
        <v>1</v>
      </c>
      <c r="DX8" s="261">
        <v>1</v>
      </c>
      <c r="DY8" s="261">
        <v>1</v>
      </c>
      <c r="DZ8" s="261">
        <v>2</v>
      </c>
      <c r="EA8" s="261">
        <v>0</v>
      </c>
      <c r="EB8" s="261">
        <v>0</v>
      </c>
      <c r="EC8" s="261">
        <v>0</v>
      </c>
      <c r="ED8" s="261">
        <v>0</v>
      </c>
      <c r="EE8" s="261">
        <v>0</v>
      </c>
      <c r="EF8" s="261">
        <v>0</v>
      </c>
      <c r="EG8" s="261">
        <f t="shared" si="17"/>
        <v>100</v>
      </c>
      <c r="EH8" s="364">
        <f t="shared" si="47"/>
        <v>100</v>
      </c>
      <c r="EI8" s="364">
        <f t="shared" si="48"/>
        <v>100</v>
      </c>
      <c r="EJ8" s="364">
        <f t="shared" si="49"/>
        <v>100</v>
      </c>
      <c r="EK8" s="364">
        <f t="shared" si="50"/>
        <v>100</v>
      </c>
      <c r="EL8" s="364">
        <f t="shared" si="51"/>
        <v>100</v>
      </c>
      <c r="EM8" s="261">
        <f t="shared" si="18"/>
        <v>0</v>
      </c>
      <c r="EN8" s="267">
        <f t="shared" si="19"/>
        <v>0</v>
      </c>
      <c r="EO8" s="261">
        <f t="shared" si="20"/>
        <v>16.666666666666664</v>
      </c>
      <c r="EP8" s="261">
        <f t="shared" si="21"/>
        <v>0</v>
      </c>
      <c r="EQ8" s="267">
        <f t="shared" si="22"/>
        <v>0</v>
      </c>
      <c r="ER8" s="261">
        <f t="shared" si="23"/>
        <v>33.333333333333329</v>
      </c>
      <c r="ES8" s="261">
        <f t="shared" si="24"/>
        <v>0</v>
      </c>
      <c r="ET8" s="267">
        <f t="shared" si="25"/>
        <v>0</v>
      </c>
      <c r="EU8" s="348"/>
      <c r="EV8" s="266" t="s">
        <v>21</v>
      </c>
      <c r="EW8" s="266">
        <v>0</v>
      </c>
      <c r="EX8" s="266">
        <v>0</v>
      </c>
      <c r="EY8" s="266" t="s">
        <v>21</v>
      </c>
      <c r="EZ8" s="266" t="s">
        <v>21</v>
      </c>
      <c r="FA8" s="266" t="s">
        <v>21</v>
      </c>
      <c r="FB8" s="266" t="s">
        <v>21</v>
      </c>
      <c r="FC8" s="266" t="s">
        <v>21</v>
      </c>
      <c r="FD8" s="266">
        <v>0</v>
      </c>
      <c r="FE8" s="266">
        <v>0</v>
      </c>
      <c r="FF8" s="266" t="s">
        <v>21</v>
      </c>
      <c r="FG8" s="266" t="s">
        <v>21</v>
      </c>
      <c r="FH8" s="266" t="s">
        <v>21</v>
      </c>
      <c r="FI8" s="266" t="s">
        <v>21</v>
      </c>
      <c r="FJ8" s="261">
        <v>1</v>
      </c>
      <c r="FK8" s="266">
        <v>0</v>
      </c>
      <c r="FL8" s="266">
        <v>0</v>
      </c>
      <c r="FM8" s="266">
        <v>0</v>
      </c>
      <c r="FN8" s="266">
        <v>0</v>
      </c>
      <c r="FO8" s="266">
        <v>0</v>
      </c>
      <c r="FP8" s="266">
        <v>0</v>
      </c>
      <c r="FQ8" s="266">
        <v>0</v>
      </c>
      <c r="FR8" s="266">
        <v>0</v>
      </c>
      <c r="FS8" s="266">
        <v>0</v>
      </c>
      <c r="FT8" s="261">
        <f t="shared" si="26"/>
        <v>0</v>
      </c>
      <c r="FU8" s="364" t="str">
        <f t="shared" si="52"/>
        <v>-</v>
      </c>
      <c r="FV8" s="364" t="str">
        <f t="shared" si="53"/>
        <v>-</v>
      </c>
      <c r="FW8" s="364" t="str">
        <f t="shared" si="54"/>
        <v>-</v>
      </c>
      <c r="FX8" s="364" t="str">
        <f t="shared" si="55"/>
        <v>-</v>
      </c>
      <c r="FY8" s="364" t="str">
        <f t="shared" si="56"/>
        <v>-</v>
      </c>
      <c r="FZ8" s="261">
        <f>IF(ES50="-","-", (ES50/AD8)*100)</f>
        <v>0</v>
      </c>
      <c r="GA8" s="267">
        <f t="shared" si="27"/>
        <v>0</v>
      </c>
      <c r="GB8" s="261">
        <f t="shared" si="28"/>
        <v>0</v>
      </c>
      <c r="GC8" s="261">
        <f t="shared" si="29"/>
        <v>0</v>
      </c>
      <c r="GD8" s="267">
        <f t="shared" si="30"/>
        <v>0</v>
      </c>
      <c r="GE8" s="261">
        <f t="shared" si="31"/>
        <v>0</v>
      </c>
      <c r="GF8" s="261">
        <f t="shared" si="32"/>
        <v>0</v>
      </c>
      <c r="GG8" s="267">
        <f t="shared" si="33"/>
        <v>0</v>
      </c>
      <c r="GH8" s="270"/>
      <c r="GI8" s="266" t="s">
        <v>21</v>
      </c>
      <c r="GJ8" s="266">
        <v>0</v>
      </c>
      <c r="GK8" s="266">
        <v>0</v>
      </c>
      <c r="GL8" s="266" t="s">
        <v>21</v>
      </c>
      <c r="GM8" s="266" t="s">
        <v>21</v>
      </c>
      <c r="GN8" s="266" t="s">
        <v>21</v>
      </c>
      <c r="GO8" s="266">
        <v>0</v>
      </c>
      <c r="GP8" s="266">
        <v>1</v>
      </c>
      <c r="GQ8" s="266">
        <v>0</v>
      </c>
      <c r="GR8" s="266">
        <f t="shared" si="60"/>
        <v>0</v>
      </c>
      <c r="GS8" s="265" t="s">
        <v>21</v>
      </c>
      <c r="GT8" s="373">
        <v>52730</v>
      </c>
      <c r="GU8" s="374">
        <v>1</v>
      </c>
      <c r="GV8" s="374">
        <v>3</v>
      </c>
      <c r="GW8" s="261" t="s">
        <v>21</v>
      </c>
      <c r="GX8" s="261">
        <v>0</v>
      </c>
      <c r="GY8" s="261" t="s">
        <v>21</v>
      </c>
      <c r="GZ8" s="261">
        <v>0</v>
      </c>
      <c r="HA8" s="380">
        <v>1</v>
      </c>
      <c r="HB8" s="381">
        <v>1</v>
      </c>
      <c r="HC8" s="261">
        <f t="shared" si="57"/>
        <v>100</v>
      </c>
      <c r="HD8" s="230" t="s">
        <v>21</v>
      </c>
      <c r="HP8" s="214"/>
      <c r="HQ8" s="214"/>
      <c r="HR8" s="214"/>
      <c r="HS8" s="214"/>
      <c r="HT8" s="214"/>
      <c r="HU8" s="214"/>
      <c r="HV8" s="214"/>
      <c r="HW8" s="215"/>
      <c r="HX8" s="215"/>
      <c r="HY8" s="215"/>
      <c r="HZ8" s="215"/>
      <c r="IA8" s="215"/>
      <c r="IB8" s="215"/>
      <c r="IC8" s="215"/>
      <c r="ID8" s="215"/>
      <c r="IE8" s="214"/>
    </row>
    <row r="9" spans="2:239" ht="171.75" customHeight="1" x14ac:dyDescent="0.45">
      <c r="B9" s="240" t="s">
        <v>18</v>
      </c>
      <c r="C9" s="241" t="s">
        <v>416</v>
      </c>
      <c r="D9" s="242" t="s">
        <v>127</v>
      </c>
      <c r="E9" s="242" t="s">
        <v>110</v>
      </c>
      <c r="F9" s="242" t="s">
        <v>187</v>
      </c>
      <c r="G9" s="243" t="s">
        <v>21</v>
      </c>
      <c r="H9" s="243" t="s">
        <v>21</v>
      </c>
      <c r="I9" s="242">
        <v>10</v>
      </c>
      <c r="J9" s="244" t="s">
        <v>128</v>
      </c>
      <c r="K9" s="243" t="s">
        <v>129</v>
      </c>
      <c r="L9" s="242" t="s">
        <v>124</v>
      </c>
      <c r="M9" s="275" t="s">
        <v>130</v>
      </c>
      <c r="N9" s="242" t="s">
        <v>62</v>
      </c>
      <c r="O9" s="242" t="s">
        <v>131</v>
      </c>
      <c r="P9" s="275" t="s">
        <v>12</v>
      </c>
      <c r="Q9" s="276" t="s">
        <v>490</v>
      </c>
      <c r="R9" s="260" t="s">
        <v>21</v>
      </c>
      <c r="S9" s="261" t="s">
        <v>430</v>
      </c>
      <c r="T9" s="261" t="s">
        <v>562</v>
      </c>
      <c r="U9" s="262" t="s">
        <v>337</v>
      </c>
      <c r="V9" s="263" t="s">
        <v>372</v>
      </c>
      <c r="W9" s="263" t="s">
        <v>757</v>
      </c>
      <c r="X9" s="263" t="s">
        <v>21</v>
      </c>
      <c r="Y9" s="264" t="s">
        <v>468</v>
      </c>
      <c r="Z9" s="265" t="s">
        <v>532</v>
      </c>
      <c r="AA9" s="265" t="s">
        <v>208</v>
      </c>
      <c r="AB9" s="265" t="s">
        <v>756</v>
      </c>
      <c r="AC9" s="384">
        <v>369</v>
      </c>
      <c r="AD9" s="231">
        <v>364</v>
      </c>
      <c r="AE9" s="231">
        <v>365</v>
      </c>
      <c r="AF9" s="231">
        <v>365</v>
      </c>
      <c r="AG9" s="231">
        <v>365</v>
      </c>
      <c r="AH9" s="231">
        <v>0</v>
      </c>
      <c r="AI9" s="266" t="s">
        <v>791</v>
      </c>
      <c r="AJ9" s="366">
        <v>7</v>
      </c>
      <c r="AK9" s="266">
        <v>708</v>
      </c>
      <c r="AL9" s="266" t="s">
        <v>792</v>
      </c>
      <c r="AM9" s="266">
        <v>1917</v>
      </c>
      <c r="AN9" s="266" t="s">
        <v>634</v>
      </c>
      <c r="AO9" s="266">
        <v>1917</v>
      </c>
      <c r="AP9" s="364" t="str">
        <f t="shared" si="34"/>
        <v>24301,51037,1917</v>
      </c>
      <c r="AQ9" s="364">
        <f t="shared" si="35"/>
        <v>3</v>
      </c>
      <c r="AR9" s="364">
        <v>6</v>
      </c>
      <c r="AS9" s="266" t="s">
        <v>21</v>
      </c>
      <c r="AT9" s="364" t="str">
        <f>IF(AP9="-",AS9,AP9)</f>
        <v>24301,51037,1917</v>
      </c>
      <c r="AU9" s="266" t="s">
        <v>640</v>
      </c>
      <c r="AV9" s="266" t="s">
        <v>21</v>
      </c>
      <c r="AW9" s="266">
        <v>384</v>
      </c>
      <c r="AX9" s="266">
        <v>186</v>
      </c>
      <c r="AY9" s="266">
        <v>360</v>
      </c>
      <c r="AZ9" s="266">
        <v>360</v>
      </c>
      <c r="BA9" s="266">
        <v>182</v>
      </c>
      <c r="BB9" s="266">
        <v>354</v>
      </c>
      <c r="BC9" s="266">
        <v>354</v>
      </c>
      <c r="BD9" s="266">
        <v>184</v>
      </c>
      <c r="BE9" s="266">
        <v>358</v>
      </c>
      <c r="BF9" s="266">
        <v>525</v>
      </c>
      <c r="BG9" s="364">
        <f t="shared" si="0"/>
        <v>51.098901098901095</v>
      </c>
      <c r="BH9" s="364">
        <f>IFERROR((AQ9/AJ9)*100, "-")</f>
        <v>42.857142857142854</v>
      </c>
      <c r="BI9" s="364">
        <f t="shared" si="36"/>
        <v>0.84745762711864403</v>
      </c>
      <c r="BJ9" s="364">
        <f>IFERROR(100-((BA9/AX9)*100), "-")</f>
        <v>2.1505376344086073</v>
      </c>
      <c r="BK9" s="364">
        <f t="shared" si="59"/>
        <v>1.6666666666666714</v>
      </c>
      <c r="BL9" s="364">
        <f t="shared" si="38"/>
        <v>1.6666666666666714</v>
      </c>
      <c r="BM9" s="364">
        <f t="shared" si="1"/>
        <v>50.549450549450547</v>
      </c>
      <c r="BN9" s="267">
        <f t="shared" si="2"/>
        <v>50</v>
      </c>
      <c r="BO9" s="364">
        <f t="shared" si="3"/>
        <v>98.630136986301366</v>
      </c>
      <c r="BP9" s="364">
        <f t="shared" si="4"/>
        <v>98.082191780821915</v>
      </c>
      <c r="BQ9" s="267">
        <f t="shared" si="5"/>
        <v>96.986301369863014</v>
      </c>
      <c r="BR9" s="364">
        <f t="shared" si="6"/>
        <v>98.630136986301366</v>
      </c>
      <c r="BS9" s="364">
        <f t="shared" si="7"/>
        <v>143.83561643835617</v>
      </c>
      <c r="BT9" s="267">
        <f t="shared" si="8"/>
        <v>96.986301369863014</v>
      </c>
      <c r="BU9" s="270" t="s">
        <v>674</v>
      </c>
      <c r="BV9" s="266" t="s">
        <v>793</v>
      </c>
      <c r="BW9" s="266">
        <v>6</v>
      </c>
      <c r="BX9" s="266">
        <v>10</v>
      </c>
      <c r="BY9" s="266" t="s">
        <v>793</v>
      </c>
      <c r="BZ9" s="266" t="s">
        <v>21</v>
      </c>
      <c r="CA9" s="266">
        <v>2027397</v>
      </c>
      <c r="CB9" s="266" t="s">
        <v>21</v>
      </c>
      <c r="CC9" s="266">
        <v>2027397</v>
      </c>
      <c r="CD9" s="266">
        <f t="shared" si="39"/>
        <v>1</v>
      </c>
      <c r="CE9" s="266">
        <v>1</v>
      </c>
      <c r="CF9" s="266" t="s">
        <v>21</v>
      </c>
      <c r="CG9" s="266">
        <v>2027397</v>
      </c>
      <c r="CH9" s="266" t="s">
        <v>643</v>
      </c>
      <c r="CI9" s="266" t="s">
        <v>21</v>
      </c>
      <c r="CJ9" s="261">
        <v>370</v>
      </c>
      <c r="CK9" s="261">
        <v>8</v>
      </c>
      <c r="CL9" s="261">
        <v>9</v>
      </c>
      <c r="CM9" s="261">
        <v>10</v>
      </c>
      <c r="CN9" s="261">
        <v>7</v>
      </c>
      <c r="CO9" s="261">
        <v>27</v>
      </c>
      <c r="CP9" s="261">
        <v>27</v>
      </c>
      <c r="CQ9" s="261" t="s">
        <v>21</v>
      </c>
      <c r="CR9" s="261" t="s">
        <v>21</v>
      </c>
      <c r="CS9" s="261" t="s">
        <v>21</v>
      </c>
      <c r="CT9" s="261">
        <f t="shared" si="9"/>
        <v>2.197802197802198</v>
      </c>
      <c r="CU9" s="364">
        <f t="shared" si="40"/>
        <v>16.666666666666664</v>
      </c>
      <c r="CV9" s="364">
        <f t="shared" si="41"/>
        <v>10</v>
      </c>
      <c r="CW9" s="364">
        <f t="shared" si="42"/>
        <v>12.5</v>
      </c>
      <c r="CX9" s="364">
        <f t="shared" si="43"/>
        <v>-200</v>
      </c>
      <c r="CY9" s="364">
        <f t="shared" si="44"/>
        <v>-170</v>
      </c>
      <c r="CZ9" s="261" t="str">
        <f t="shared" si="45"/>
        <v>-</v>
      </c>
      <c r="DA9" s="267">
        <f t="shared" si="10"/>
        <v>1.9230769230769231</v>
      </c>
      <c r="DB9" s="261">
        <f t="shared" si="11"/>
        <v>2.4657534246575343</v>
      </c>
      <c r="DC9" s="261" t="str">
        <f t="shared" si="12"/>
        <v>-</v>
      </c>
      <c r="DD9" s="267">
        <f t="shared" si="13"/>
        <v>7.397260273972603</v>
      </c>
      <c r="DE9" s="261">
        <f t="shared" si="14"/>
        <v>2.7397260273972601</v>
      </c>
      <c r="DF9" s="261" t="str">
        <f t="shared" si="15"/>
        <v>-</v>
      </c>
      <c r="DG9" s="267">
        <f t="shared" si="16"/>
        <v>7.397260273972603</v>
      </c>
      <c r="DH9" s="269" t="s">
        <v>758</v>
      </c>
      <c r="DI9" s="266" t="s">
        <v>794</v>
      </c>
      <c r="DJ9" s="266">
        <v>9</v>
      </c>
      <c r="DK9" s="266">
        <v>17</v>
      </c>
      <c r="DL9" s="266" t="s">
        <v>647</v>
      </c>
      <c r="DM9" s="266" t="s">
        <v>646</v>
      </c>
      <c r="DN9" s="266" t="s">
        <v>663</v>
      </c>
      <c r="DO9" s="266" t="s">
        <v>646</v>
      </c>
      <c r="DP9" s="266" t="s">
        <v>663</v>
      </c>
      <c r="DQ9" s="266">
        <f t="shared" si="46"/>
        <v>3</v>
      </c>
      <c r="DR9" s="266">
        <v>7</v>
      </c>
      <c r="DS9" s="261" t="s">
        <v>21</v>
      </c>
      <c r="DT9" s="266" t="s">
        <v>663</v>
      </c>
      <c r="DU9" s="266" t="s">
        <v>700</v>
      </c>
      <c r="DV9" s="266" t="s">
        <v>21</v>
      </c>
      <c r="DW9" s="261">
        <v>370</v>
      </c>
      <c r="DX9" s="261">
        <v>9</v>
      </c>
      <c r="DY9" s="261">
        <v>10</v>
      </c>
      <c r="DZ9" s="261">
        <v>17</v>
      </c>
      <c r="EA9" s="261">
        <v>8</v>
      </c>
      <c r="EB9" s="261">
        <v>27</v>
      </c>
      <c r="EC9" s="261">
        <v>27</v>
      </c>
      <c r="ED9" s="261">
        <v>8</v>
      </c>
      <c r="EE9" s="261">
        <v>9</v>
      </c>
      <c r="EF9" s="261">
        <v>11</v>
      </c>
      <c r="EG9" s="261">
        <f t="shared" si="17"/>
        <v>2.4725274725274726</v>
      </c>
      <c r="EH9" s="364">
        <f t="shared" si="47"/>
        <v>33.333333333333329</v>
      </c>
      <c r="EI9" s="364">
        <f t="shared" si="48"/>
        <v>41.17647058823529</v>
      </c>
      <c r="EJ9" s="364">
        <f t="shared" si="49"/>
        <v>11.111111111111114</v>
      </c>
      <c r="EK9" s="364">
        <f t="shared" si="50"/>
        <v>-170</v>
      </c>
      <c r="EL9" s="364">
        <f>IFERROR(100-((EC9/DZ9)*100), "-")</f>
        <v>-58.823529411764696</v>
      </c>
      <c r="EM9" s="261">
        <f t="shared" si="18"/>
        <v>2.197802197802198</v>
      </c>
      <c r="EN9" s="267">
        <f t="shared" si="19"/>
        <v>2.197802197802198</v>
      </c>
      <c r="EO9" s="261">
        <f t="shared" si="20"/>
        <v>2.7397260273972601</v>
      </c>
      <c r="EP9" s="261">
        <f t="shared" si="21"/>
        <v>2.4657534246575343</v>
      </c>
      <c r="EQ9" s="267">
        <f t="shared" si="22"/>
        <v>7.397260273972603</v>
      </c>
      <c r="ER9" s="261">
        <f t="shared" si="23"/>
        <v>4.6575342465753424</v>
      </c>
      <c r="ES9" s="261">
        <f t="shared" si="24"/>
        <v>3.0136986301369864</v>
      </c>
      <c r="ET9" s="267">
        <f t="shared" si="25"/>
        <v>7.397260273972603</v>
      </c>
      <c r="EU9" s="231" t="s">
        <v>758</v>
      </c>
      <c r="EV9" s="266" t="s">
        <v>21</v>
      </c>
      <c r="EW9" s="266">
        <v>0</v>
      </c>
      <c r="EX9" s="266">
        <v>0</v>
      </c>
      <c r="EY9" s="266" t="s">
        <v>21</v>
      </c>
      <c r="EZ9" s="266" t="s">
        <v>21</v>
      </c>
      <c r="FA9" s="266" t="s">
        <v>21</v>
      </c>
      <c r="FB9" s="266" t="s">
        <v>21</v>
      </c>
      <c r="FC9" s="266" t="s">
        <v>21</v>
      </c>
      <c r="FD9" s="266">
        <v>0</v>
      </c>
      <c r="FE9" s="266">
        <v>0</v>
      </c>
      <c r="FF9" s="266" t="s">
        <v>21</v>
      </c>
      <c r="FG9" s="266" t="s">
        <v>21</v>
      </c>
      <c r="FH9" s="266" t="s">
        <v>21</v>
      </c>
      <c r="FI9" s="266" t="s">
        <v>21</v>
      </c>
      <c r="FJ9" s="261">
        <v>370</v>
      </c>
      <c r="FK9" s="266">
        <v>0</v>
      </c>
      <c r="FL9" s="266">
        <v>0</v>
      </c>
      <c r="FM9" s="266">
        <v>0</v>
      </c>
      <c r="FN9" s="266">
        <v>0</v>
      </c>
      <c r="FO9" s="266">
        <v>0</v>
      </c>
      <c r="FP9" s="266">
        <v>0</v>
      </c>
      <c r="FQ9" s="266">
        <v>0</v>
      </c>
      <c r="FR9" s="266">
        <v>0</v>
      </c>
      <c r="FS9" s="266">
        <v>0</v>
      </c>
      <c r="FT9" s="261">
        <f t="shared" si="26"/>
        <v>0</v>
      </c>
      <c r="FU9" s="364" t="str">
        <f t="shared" si="52"/>
        <v>-</v>
      </c>
      <c r="FV9" s="364" t="str">
        <f t="shared" si="53"/>
        <v>-</v>
      </c>
      <c r="FW9" s="364" t="str">
        <f t="shared" si="54"/>
        <v>-</v>
      </c>
      <c r="FX9" s="364" t="str">
        <f t="shared" si="55"/>
        <v>-</v>
      </c>
      <c r="FY9" s="364" t="str">
        <f t="shared" si="56"/>
        <v>-</v>
      </c>
      <c r="FZ9" s="261">
        <f>IF(ES51="-","-", (ES51/AD9)*100)</f>
        <v>0</v>
      </c>
      <c r="GA9" s="267">
        <f t="shared" ref="GA9" si="61">IF(FN9="-","-",(FN9/AD9)*100)</f>
        <v>0</v>
      </c>
      <c r="GB9" s="261">
        <f t="shared" ref="GB9" si="62">(FL9/AE9)*100</f>
        <v>0</v>
      </c>
      <c r="GC9" s="261">
        <f t="shared" ref="GC9" si="63">IF(FR9="-","-",(FR9/AE9)*100)</f>
        <v>0</v>
      </c>
      <c r="GD9" s="267">
        <f t="shared" ref="GD9" si="64">IF(FO9="-","-",(FO9/AE9)*100)</f>
        <v>0</v>
      </c>
      <c r="GE9" s="261">
        <f t="shared" ref="GE9" si="65">(FM9/AG9)*100</f>
        <v>0</v>
      </c>
      <c r="GF9" s="261">
        <f t="shared" ref="GF9" si="66">IF(FS9="-","-",(FS9/AG9)*100)</f>
        <v>0</v>
      </c>
      <c r="GG9" s="267">
        <f t="shared" ref="GG9" si="67">(FP9/AG9)*100</f>
        <v>0</v>
      </c>
      <c r="GH9" s="270"/>
      <c r="GI9" s="266">
        <v>59336</v>
      </c>
      <c r="GJ9" s="266">
        <v>1</v>
      </c>
      <c r="GK9" s="266">
        <v>182</v>
      </c>
      <c r="GL9" s="266" t="s">
        <v>21</v>
      </c>
      <c r="GM9" s="266" t="s">
        <v>21</v>
      </c>
      <c r="GN9" s="266" t="s">
        <v>21</v>
      </c>
      <c r="GO9" s="266">
        <v>0</v>
      </c>
      <c r="GP9" s="266">
        <v>364</v>
      </c>
      <c r="GQ9" s="266">
        <v>1</v>
      </c>
      <c r="GR9" s="266">
        <f t="shared" si="60"/>
        <v>0.27472527472527475</v>
      </c>
      <c r="GS9" s="265" t="s">
        <v>21</v>
      </c>
      <c r="GT9" s="373">
        <v>49499</v>
      </c>
      <c r="GU9" s="374">
        <v>1</v>
      </c>
      <c r="GV9" s="374">
        <v>182</v>
      </c>
      <c r="GW9" s="261" t="s">
        <v>21</v>
      </c>
      <c r="GX9" s="261">
        <v>0</v>
      </c>
      <c r="GY9" s="261" t="s">
        <v>21</v>
      </c>
      <c r="GZ9" s="261">
        <v>0</v>
      </c>
      <c r="HA9" s="380">
        <v>377</v>
      </c>
      <c r="HB9" s="381">
        <v>182</v>
      </c>
      <c r="HC9" s="261">
        <f t="shared" si="57"/>
        <v>50</v>
      </c>
      <c r="HD9" s="230" t="s">
        <v>21</v>
      </c>
      <c r="HP9" s="214"/>
      <c r="HQ9" s="214"/>
      <c r="HR9" s="214"/>
      <c r="HS9" s="214"/>
      <c r="HT9" s="214"/>
      <c r="HU9" s="214"/>
      <c r="HV9" s="214"/>
      <c r="HW9" s="215"/>
      <c r="HX9" s="215"/>
      <c r="HY9" s="215"/>
      <c r="HZ9" s="215"/>
      <c r="IA9" s="215"/>
      <c r="IB9" s="215"/>
      <c r="IC9" s="215"/>
      <c r="ID9" s="215"/>
      <c r="IE9" s="214"/>
    </row>
    <row r="10" spans="2:239" ht="66.75" customHeight="1" x14ac:dyDescent="0.45">
      <c r="B10" s="245" t="s">
        <v>4</v>
      </c>
      <c r="C10" s="246" t="s">
        <v>418</v>
      </c>
      <c r="D10" s="247" t="s">
        <v>3</v>
      </c>
      <c r="E10" s="247" t="s">
        <v>108</v>
      </c>
      <c r="F10" s="247" t="s">
        <v>187</v>
      </c>
      <c r="G10" s="248" t="s">
        <v>21</v>
      </c>
      <c r="H10" s="248" t="s">
        <v>21</v>
      </c>
      <c r="I10" s="248">
        <v>11</v>
      </c>
      <c r="J10" s="247" t="s">
        <v>74</v>
      </c>
      <c r="K10" s="249" t="s">
        <v>63</v>
      </c>
      <c r="L10" s="247" t="s">
        <v>36</v>
      </c>
      <c r="M10" s="249" t="s">
        <v>47</v>
      </c>
      <c r="N10" s="247" t="s">
        <v>34</v>
      </c>
      <c r="O10" s="247" t="s">
        <v>5</v>
      </c>
      <c r="P10" s="249" t="s">
        <v>13</v>
      </c>
      <c r="Q10" s="277" t="s">
        <v>491</v>
      </c>
      <c r="R10" s="277" t="s">
        <v>21</v>
      </c>
      <c r="S10" s="261" t="s">
        <v>447</v>
      </c>
      <c r="T10" s="261" t="s">
        <v>563</v>
      </c>
      <c r="U10" s="262" t="s">
        <v>476</v>
      </c>
      <c r="V10" s="263" t="s">
        <v>371</v>
      </c>
      <c r="W10" s="263" t="s">
        <v>474</v>
      </c>
      <c r="X10" s="263" t="s">
        <v>21</v>
      </c>
      <c r="Y10" s="264" t="s">
        <v>468</v>
      </c>
      <c r="Z10" s="265" t="s">
        <v>491</v>
      </c>
      <c r="AA10" s="265" t="s">
        <v>208</v>
      </c>
      <c r="AB10" s="265"/>
      <c r="AC10" s="384">
        <v>4</v>
      </c>
      <c r="AD10" s="231">
        <v>1</v>
      </c>
      <c r="AE10" s="231">
        <v>3</v>
      </c>
      <c r="AF10" s="231">
        <v>3</v>
      </c>
      <c r="AG10" s="231">
        <v>3</v>
      </c>
      <c r="AH10" s="231">
        <v>0</v>
      </c>
      <c r="AI10" s="266" t="s">
        <v>21</v>
      </c>
      <c r="AJ10" s="366">
        <v>0</v>
      </c>
      <c r="AK10" s="266">
        <v>0</v>
      </c>
      <c r="AL10" s="266" t="s">
        <v>21</v>
      </c>
      <c r="AM10" s="266" t="s">
        <v>21</v>
      </c>
      <c r="AN10" s="266" t="s">
        <v>21</v>
      </c>
      <c r="AO10" s="266" t="s">
        <v>21</v>
      </c>
      <c r="AP10" s="364" t="str">
        <f t="shared" si="34"/>
        <v>-</v>
      </c>
      <c r="AQ10" s="364">
        <f t="shared" si="35"/>
        <v>0</v>
      </c>
      <c r="AR10" s="364">
        <v>0</v>
      </c>
      <c r="AS10" s="266" t="s">
        <v>21</v>
      </c>
      <c r="AT10" s="266" t="s">
        <v>21</v>
      </c>
      <c r="AU10" s="266" t="s">
        <v>21</v>
      </c>
      <c r="AV10" s="266" t="s">
        <v>21</v>
      </c>
      <c r="AW10" s="266">
        <v>4</v>
      </c>
      <c r="AX10" s="266">
        <v>0</v>
      </c>
      <c r="AY10" s="266">
        <v>0</v>
      </c>
      <c r="AZ10" s="266">
        <v>0</v>
      </c>
      <c r="BA10" s="266">
        <v>0</v>
      </c>
      <c r="BB10" s="266">
        <v>0</v>
      </c>
      <c r="BC10" s="266">
        <v>0</v>
      </c>
      <c r="BD10" s="266">
        <v>0</v>
      </c>
      <c r="BE10" s="266">
        <v>0</v>
      </c>
      <c r="BF10" s="266">
        <v>0</v>
      </c>
      <c r="BG10" s="364">
        <f t="shared" si="0"/>
        <v>0</v>
      </c>
      <c r="BH10" s="364" t="str">
        <f>IFERROR((AQ10/AJ10)*100, "-")</f>
        <v>-</v>
      </c>
      <c r="BI10" s="364" t="str">
        <f t="shared" si="36"/>
        <v>-</v>
      </c>
      <c r="BJ10" s="364" t="str">
        <f t="shared" si="37"/>
        <v>-</v>
      </c>
      <c r="BK10" s="364" t="str">
        <f t="shared" si="59"/>
        <v>-</v>
      </c>
      <c r="BL10" s="364" t="str">
        <f t="shared" si="38"/>
        <v>-</v>
      </c>
      <c r="BM10" s="364">
        <f t="shared" si="1"/>
        <v>0</v>
      </c>
      <c r="BN10" s="267">
        <f t="shared" si="2"/>
        <v>0</v>
      </c>
      <c r="BO10" s="364">
        <f t="shared" si="3"/>
        <v>0</v>
      </c>
      <c r="BP10" s="364">
        <f t="shared" si="4"/>
        <v>0</v>
      </c>
      <c r="BQ10" s="267">
        <f t="shared" si="5"/>
        <v>0</v>
      </c>
      <c r="BR10" s="364">
        <f t="shared" si="6"/>
        <v>0</v>
      </c>
      <c r="BS10" s="364">
        <f t="shared" si="7"/>
        <v>0</v>
      </c>
      <c r="BT10" s="267">
        <f t="shared" si="8"/>
        <v>0</v>
      </c>
      <c r="BU10" s="270"/>
      <c r="BV10" s="266">
        <v>2027397</v>
      </c>
      <c r="BW10" s="266">
        <v>1</v>
      </c>
      <c r="BX10" s="266">
        <v>1</v>
      </c>
      <c r="BY10" s="266">
        <v>2027397</v>
      </c>
      <c r="BZ10" s="266" t="s">
        <v>21</v>
      </c>
      <c r="CA10" s="266">
        <v>2027397</v>
      </c>
      <c r="CB10" s="266" t="s">
        <v>21</v>
      </c>
      <c r="CC10" s="266">
        <v>2027397</v>
      </c>
      <c r="CD10" s="266">
        <f t="shared" si="39"/>
        <v>1</v>
      </c>
      <c r="CE10" s="266">
        <v>1</v>
      </c>
      <c r="CF10" s="266" t="s">
        <v>21</v>
      </c>
      <c r="CG10" s="266">
        <v>2027397</v>
      </c>
      <c r="CH10" s="266" t="s">
        <v>21</v>
      </c>
      <c r="CI10" s="266" t="s">
        <v>21</v>
      </c>
      <c r="CJ10" s="261">
        <v>4</v>
      </c>
      <c r="CK10" s="266">
        <v>1</v>
      </c>
      <c r="CL10" s="266">
        <v>1</v>
      </c>
      <c r="CM10" s="266">
        <v>1</v>
      </c>
      <c r="CN10" s="266">
        <v>0</v>
      </c>
      <c r="CO10" s="266">
        <v>0</v>
      </c>
      <c r="CP10" s="266">
        <v>0</v>
      </c>
      <c r="CQ10" s="266">
        <v>0</v>
      </c>
      <c r="CR10" s="266">
        <v>0</v>
      </c>
      <c r="CS10" s="266">
        <v>0</v>
      </c>
      <c r="CT10" s="261">
        <f t="shared" si="9"/>
        <v>100</v>
      </c>
      <c r="CU10" s="364">
        <f t="shared" si="40"/>
        <v>100</v>
      </c>
      <c r="CV10" s="364">
        <f t="shared" si="41"/>
        <v>100</v>
      </c>
      <c r="CW10" s="364">
        <f t="shared" si="42"/>
        <v>100</v>
      </c>
      <c r="CX10" s="364">
        <f t="shared" si="43"/>
        <v>100</v>
      </c>
      <c r="CY10" s="364">
        <f t="shared" si="44"/>
        <v>100</v>
      </c>
      <c r="CZ10" s="261">
        <f t="shared" si="45"/>
        <v>0</v>
      </c>
      <c r="DA10" s="267">
        <f t="shared" si="10"/>
        <v>0</v>
      </c>
      <c r="DB10" s="261">
        <f t="shared" si="11"/>
        <v>33.333333333333329</v>
      </c>
      <c r="DC10" s="261">
        <f t="shared" si="12"/>
        <v>0</v>
      </c>
      <c r="DD10" s="267">
        <f t="shared" si="13"/>
        <v>0</v>
      </c>
      <c r="DE10" s="261">
        <f t="shared" si="14"/>
        <v>33.333333333333329</v>
      </c>
      <c r="DF10" s="261">
        <f t="shared" si="15"/>
        <v>0</v>
      </c>
      <c r="DG10" s="267">
        <f t="shared" si="16"/>
        <v>0</v>
      </c>
      <c r="DH10" s="269"/>
      <c r="DI10" s="266" t="s">
        <v>273</v>
      </c>
      <c r="DJ10" s="266">
        <v>3</v>
      </c>
      <c r="DK10" s="266">
        <v>9</v>
      </c>
      <c r="DL10" s="266">
        <v>2027397</v>
      </c>
      <c r="DM10" s="266" t="s">
        <v>274</v>
      </c>
      <c r="DN10" s="266" t="s">
        <v>273</v>
      </c>
      <c r="DO10" s="266" t="s">
        <v>274</v>
      </c>
      <c r="DP10" s="266" t="s">
        <v>273</v>
      </c>
      <c r="DQ10" s="266">
        <f t="shared" si="46"/>
        <v>3</v>
      </c>
      <c r="DR10" s="266">
        <v>9</v>
      </c>
      <c r="DS10" s="261" t="s">
        <v>21</v>
      </c>
      <c r="DT10" s="266" t="s">
        <v>273</v>
      </c>
      <c r="DU10" s="266" t="s">
        <v>21</v>
      </c>
      <c r="DV10" s="266" t="s">
        <v>21</v>
      </c>
      <c r="DW10" s="261">
        <v>4</v>
      </c>
      <c r="DX10" s="261">
        <v>3</v>
      </c>
      <c r="DY10" s="261">
        <v>4</v>
      </c>
      <c r="DZ10" s="261">
        <v>9</v>
      </c>
      <c r="EA10" s="261">
        <v>0</v>
      </c>
      <c r="EB10" s="261">
        <v>0</v>
      </c>
      <c r="EC10" s="261">
        <v>0</v>
      </c>
      <c r="ED10" s="261">
        <v>0</v>
      </c>
      <c r="EE10" s="261">
        <v>0</v>
      </c>
      <c r="EF10" s="261">
        <v>0</v>
      </c>
      <c r="EG10" s="261">
        <f t="shared" si="17"/>
        <v>300</v>
      </c>
      <c r="EH10" s="364">
        <f t="shared" si="47"/>
        <v>100</v>
      </c>
      <c r="EI10" s="364">
        <f t="shared" si="48"/>
        <v>100</v>
      </c>
      <c r="EJ10" s="364">
        <f t="shared" si="49"/>
        <v>100</v>
      </c>
      <c r="EK10" s="364">
        <f t="shared" si="50"/>
        <v>100</v>
      </c>
      <c r="EL10" s="364">
        <f t="shared" si="51"/>
        <v>100</v>
      </c>
      <c r="EM10" s="261">
        <f t="shared" si="18"/>
        <v>0</v>
      </c>
      <c r="EN10" s="267">
        <f t="shared" si="19"/>
        <v>0</v>
      </c>
      <c r="EO10" s="261">
        <f t="shared" si="20"/>
        <v>133.33333333333331</v>
      </c>
      <c r="EP10" s="261">
        <f t="shared" si="21"/>
        <v>0</v>
      </c>
      <c r="EQ10" s="267">
        <f t="shared" si="22"/>
        <v>0</v>
      </c>
      <c r="ER10" s="261">
        <f t="shared" si="23"/>
        <v>300</v>
      </c>
      <c r="ES10" s="261">
        <f t="shared" si="24"/>
        <v>0</v>
      </c>
      <c r="ET10" s="267">
        <f t="shared" si="25"/>
        <v>0</v>
      </c>
      <c r="EU10" s="348"/>
      <c r="EV10" s="266" t="s">
        <v>21</v>
      </c>
      <c r="EW10" s="266">
        <v>0</v>
      </c>
      <c r="EX10" s="266">
        <v>0</v>
      </c>
      <c r="EY10" s="266" t="s">
        <v>21</v>
      </c>
      <c r="EZ10" s="266" t="s">
        <v>21</v>
      </c>
      <c r="FA10" s="266" t="s">
        <v>21</v>
      </c>
      <c r="FB10" s="266" t="s">
        <v>21</v>
      </c>
      <c r="FC10" s="266" t="s">
        <v>21</v>
      </c>
      <c r="FD10" s="266">
        <v>0</v>
      </c>
      <c r="FE10" s="266">
        <v>0</v>
      </c>
      <c r="FF10" s="266" t="s">
        <v>21</v>
      </c>
      <c r="FG10" s="266" t="s">
        <v>21</v>
      </c>
      <c r="FH10" s="266" t="s">
        <v>21</v>
      </c>
      <c r="FI10" s="266" t="s">
        <v>21</v>
      </c>
      <c r="FJ10" s="261">
        <v>4</v>
      </c>
      <c r="FK10" s="266">
        <v>0</v>
      </c>
      <c r="FL10" s="266">
        <v>0</v>
      </c>
      <c r="FM10" s="266">
        <v>0</v>
      </c>
      <c r="FN10" s="266">
        <v>0</v>
      </c>
      <c r="FO10" s="266">
        <v>0</v>
      </c>
      <c r="FP10" s="266">
        <v>0</v>
      </c>
      <c r="FQ10" s="266">
        <v>0</v>
      </c>
      <c r="FR10" s="266">
        <v>0</v>
      </c>
      <c r="FS10" s="266">
        <v>0</v>
      </c>
      <c r="FT10" s="261">
        <v>0</v>
      </c>
      <c r="FU10" s="364" t="str">
        <f t="shared" si="52"/>
        <v>-</v>
      </c>
      <c r="FV10" s="364" t="str">
        <f t="shared" si="53"/>
        <v>-</v>
      </c>
      <c r="FW10" s="364" t="str">
        <f t="shared" si="54"/>
        <v>-</v>
      </c>
      <c r="FX10" s="364" t="str">
        <f t="shared" si="55"/>
        <v>-</v>
      </c>
      <c r="FY10" s="364" t="str">
        <f t="shared" si="56"/>
        <v>-</v>
      </c>
      <c r="FZ10" s="261">
        <v>0</v>
      </c>
      <c r="GA10" s="267">
        <v>0</v>
      </c>
      <c r="GB10" s="261">
        <v>0</v>
      </c>
      <c r="GC10" s="261">
        <v>0</v>
      </c>
      <c r="GD10" s="267">
        <v>0</v>
      </c>
      <c r="GE10" s="261">
        <v>0</v>
      </c>
      <c r="GF10" s="261">
        <v>0</v>
      </c>
      <c r="GG10" s="267">
        <v>0</v>
      </c>
      <c r="GH10" s="270"/>
      <c r="GI10" s="266">
        <v>31670.316709999999</v>
      </c>
      <c r="GJ10" s="266">
        <v>2</v>
      </c>
      <c r="GK10" s="266">
        <v>2</v>
      </c>
      <c r="GL10" s="266" t="s">
        <v>21</v>
      </c>
      <c r="GM10" s="266" t="s">
        <v>21</v>
      </c>
      <c r="GN10" s="266" t="s">
        <v>21</v>
      </c>
      <c r="GO10" s="266">
        <v>0</v>
      </c>
      <c r="GP10" s="266">
        <v>3</v>
      </c>
      <c r="GQ10" s="266">
        <v>1</v>
      </c>
      <c r="GR10" s="266">
        <f t="shared" si="60"/>
        <v>100</v>
      </c>
      <c r="GS10" s="265" t="s">
        <v>21</v>
      </c>
      <c r="GT10" s="373"/>
      <c r="GU10" s="374"/>
      <c r="GV10" s="374"/>
      <c r="GW10" s="261" t="s">
        <v>21</v>
      </c>
      <c r="GX10" s="261">
        <v>0</v>
      </c>
      <c r="GY10" s="261" t="s">
        <v>21</v>
      </c>
      <c r="GZ10" s="261">
        <v>0</v>
      </c>
      <c r="HA10" s="380">
        <v>2</v>
      </c>
      <c r="HB10" s="381">
        <v>0</v>
      </c>
      <c r="HC10" s="261">
        <f t="shared" si="57"/>
        <v>0</v>
      </c>
      <c r="HD10" s="230" t="s">
        <v>21</v>
      </c>
      <c r="HP10" s="214"/>
      <c r="HQ10" s="214"/>
      <c r="HR10" s="214"/>
      <c r="HS10" s="214"/>
      <c r="HT10" s="214"/>
      <c r="HU10" s="214"/>
      <c r="HV10" s="214"/>
      <c r="HW10" s="215"/>
      <c r="HX10" s="215"/>
      <c r="HY10" s="215"/>
      <c r="HZ10" s="215"/>
      <c r="IA10" s="215"/>
      <c r="IB10" s="215"/>
      <c r="IC10" s="215"/>
      <c r="ID10" s="215"/>
      <c r="IE10" s="214"/>
    </row>
    <row r="11" spans="2:239" ht="132.75" customHeight="1" x14ac:dyDescent="0.45">
      <c r="B11" s="245" t="s">
        <v>4</v>
      </c>
      <c r="C11" s="246" t="s">
        <v>418</v>
      </c>
      <c r="D11" s="247" t="s">
        <v>3</v>
      </c>
      <c r="E11" s="247" t="s">
        <v>108</v>
      </c>
      <c r="F11" s="247" t="s">
        <v>187</v>
      </c>
      <c r="G11" s="248" t="s">
        <v>21</v>
      </c>
      <c r="H11" s="248" t="s">
        <v>21</v>
      </c>
      <c r="I11" s="248">
        <v>11</v>
      </c>
      <c r="J11" s="247" t="s">
        <v>75</v>
      </c>
      <c r="K11" s="249" t="s">
        <v>9</v>
      </c>
      <c r="L11" s="247" t="s">
        <v>34</v>
      </c>
      <c r="M11" s="249" t="s">
        <v>48</v>
      </c>
      <c r="N11" s="247" t="s">
        <v>34</v>
      </c>
      <c r="O11" s="247" t="s">
        <v>2</v>
      </c>
      <c r="P11" s="249" t="s">
        <v>13</v>
      </c>
      <c r="Q11" s="277" t="s">
        <v>492</v>
      </c>
      <c r="R11" s="277" t="s">
        <v>21</v>
      </c>
      <c r="S11" s="261" t="s">
        <v>448</v>
      </c>
      <c r="T11" s="261" t="s">
        <v>564</v>
      </c>
      <c r="U11" s="262" t="s">
        <v>477</v>
      </c>
      <c r="V11" s="263" t="s">
        <v>372</v>
      </c>
      <c r="W11" s="263" t="s">
        <v>392</v>
      </c>
      <c r="X11" s="263" t="s">
        <v>21</v>
      </c>
      <c r="Y11" s="264" t="s">
        <v>468</v>
      </c>
      <c r="Z11" s="265" t="s">
        <v>492</v>
      </c>
      <c r="AA11" s="265" t="s">
        <v>208</v>
      </c>
      <c r="AB11" s="265"/>
      <c r="AC11" s="384">
        <v>5</v>
      </c>
      <c r="AD11" s="231">
        <v>2</v>
      </c>
      <c r="AE11" s="231">
        <v>2</v>
      </c>
      <c r="AF11" s="231">
        <v>2</v>
      </c>
      <c r="AG11" s="231">
        <v>2</v>
      </c>
      <c r="AH11" s="231">
        <v>0</v>
      </c>
      <c r="AI11" s="266" t="s">
        <v>261</v>
      </c>
      <c r="AJ11" s="366">
        <v>3</v>
      </c>
      <c r="AK11" s="266">
        <v>4</v>
      </c>
      <c r="AL11" s="266" t="s">
        <v>261</v>
      </c>
      <c r="AM11" s="266" t="s">
        <v>21</v>
      </c>
      <c r="AN11" s="266" t="s">
        <v>21</v>
      </c>
      <c r="AO11" s="266" t="s">
        <v>21</v>
      </c>
      <c r="AP11" s="364" t="str">
        <f t="shared" si="34"/>
        <v>-</v>
      </c>
      <c r="AQ11" s="364">
        <f t="shared" si="35"/>
        <v>0</v>
      </c>
      <c r="AR11" s="364">
        <v>0</v>
      </c>
      <c r="AS11" s="266" t="s">
        <v>21</v>
      </c>
      <c r="AT11" s="266" t="s">
        <v>21</v>
      </c>
      <c r="AU11" s="266" t="s">
        <v>261</v>
      </c>
      <c r="AV11" s="266" t="s">
        <v>21</v>
      </c>
      <c r="AW11" s="266">
        <v>5</v>
      </c>
      <c r="AX11" s="266">
        <v>2</v>
      </c>
      <c r="AY11" s="266">
        <v>1</v>
      </c>
      <c r="AZ11" s="266">
        <v>1</v>
      </c>
      <c r="BA11" s="266">
        <v>1</v>
      </c>
      <c r="BB11" s="266">
        <v>1</v>
      </c>
      <c r="BC11" s="266">
        <v>1</v>
      </c>
      <c r="BD11" s="266">
        <v>2</v>
      </c>
      <c r="BE11" s="266">
        <v>1</v>
      </c>
      <c r="BF11" s="266">
        <v>2</v>
      </c>
      <c r="BG11" s="364">
        <f t="shared" si="0"/>
        <v>100</v>
      </c>
      <c r="BH11" s="364">
        <f t="shared" ref="BH11" si="68">IFERROR((AQ11/AJ11)*100, "-")</f>
        <v>0</v>
      </c>
      <c r="BI11" s="364">
        <f t="shared" si="36"/>
        <v>0</v>
      </c>
      <c r="BJ11" s="364">
        <f t="shared" si="37"/>
        <v>50</v>
      </c>
      <c r="BK11" s="364">
        <f t="shared" si="59"/>
        <v>0</v>
      </c>
      <c r="BL11" s="364">
        <f t="shared" si="38"/>
        <v>0</v>
      </c>
      <c r="BM11" s="364">
        <f t="shared" si="1"/>
        <v>100</v>
      </c>
      <c r="BN11" s="267">
        <f t="shared" si="2"/>
        <v>50</v>
      </c>
      <c r="BO11" s="364">
        <f t="shared" si="3"/>
        <v>50</v>
      </c>
      <c r="BP11" s="364">
        <f t="shared" si="4"/>
        <v>50</v>
      </c>
      <c r="BQ11" s="267">
        <f t="shared" si="5"/>
        <v>50</v>
      </c>
      <c r="BR11" s="364">
        <f t="shared" si="6"/>
        <v>50</v>
      </c>
      <c r="BS11" s="364">
        <f t="shared" si="7"/>
        <v>100</v>
      </c>
      <c r="BT11" s="267">
        <f t="shared" si="8"/>
        <v>50</v>
      </c>
      <c r="BU11" s="270" t="s">
        <v>675</v>
      </c>
      <c r="BV11" s="266" t="s">
        <v>21</v>
      </c>
      <c r="BW11" s="266">
        <v>0</v>
      </c>
      <c r="BX11" s="266">
        <v>0</v>
      </c>
      <c r="BY11" s="266" t="s">
        <v>21</v>
      </c>
      <c r="BZ11" s="266" t="s">
        <v>21</v>
      </c>
      <c r="CA11" s="266" t="s">
        <v>21</v>
      </c>
      <c r="CB11" s="266" t="s">
        <v>21</v>
      </c>
      <c r="CC11" s="266" t="s">
        <v>21</v>
      </c>
      <c r="CD11" s="266">
        <f t="shared" si="39"/>
        <v>0</v>
      </c>
      <c r="CE11" s="266">
        <v>0</v>
      </c>
      <c r="CF11" s="266" t="s">
        <v>21</v>
      </c>
      <c r="CG11" s="266" t="s">
        <v>21</v>
      </c>
      <c r="CH11" s="266" t="s">
        <v>21</v>
      </c>
      <c r="CI11" s="266" t="s">
        <v>21</v>
      </c>
      <c r="CJ11" s="261">
        <v>5</v>
      </c>
      <c r="CK11" s="266">
        <v>0</v>
      </c>
      <c r="CL11" s="266">
        <v>0</v>
      </c>
      <c r="CM11" s="266">
        <v>0</v>
      </c>
      <c r="CN11" s="266">
        <v>0</v>
      </c>
      <c r="CO11" s="266">
        <v>0</v>
      </c>
      <c r="CP11" s="266">
        <v>0</v>
      </c>
      <c r="CQ11" s="266">
        <v>0</v>
      </c>
      <c r="CR11" s="266">
        <v>0</v>
      </c>
      <c r="CS11" s="266">
        <v>0</v>
      </c>
      <c r="CT11" s="261">
        <f t="shared" si="9"/>
        <v>0</v>
      </c>
      <c r="CU11" s="364" t="str">
        <f t="shared" si="40"/>
        <v>-</v>
      </c>
      <c r="CV11" s="364" t="str">
        <f t="shared" si="41"/>
        <v>-</v>
      </c>
      <c r="CW11" s="364" t="str">
        <f t="shared" si="42"/>
        <v>-</v>
      </c>
      <c r="CX11" s="364" t="str">
        <f t="shared" si="43"/>
        <v>-</v>
      </c>
      <c r="CY11" s="364" t="str">
        <f t="shared" si="44"/>
        <v>-</v>
      </c>
      <c r="CZ11" s="261">
        <f t="shared" si="45"/>
        <v>0</v>
      </c>
      <c r="DA11" s="267">
        <f t="shared" si="10"/>
        <v>0</v>
      </c>
      <c r="DB11" s="261">
        <f t="shared" si="11"/>
        <v>0</v>
      </c>
      <c r="DC11" s="261">
        <f t="shared" si="12"/>
        <v>0</v>
      </c>
      <c r="DD11" s="267">
        <f t="shared" si="13"/>
        <v>0</v>
      </c>
      <c r="DE11" s="261">
        <f t="shared" si="14"/>
        <v>0</v>
      </c>
      <c r="DF11" s="261">
        <f t="shared" si="15"/>
        <v>0</v>
      </c>
      <c r="DG11" s="267">
        <f t="shared" si="16"/>
        <v>0</v>
      </c>
      <c r="DH11" s="269"/>
      <c r="DI11" s="266" t="s">
        <v>274</v>
      </c>
      <c r="DJ11" s="266">
        <v>2</v>
      </c>
      <c r="DK11" s="266">
        <v>4</v>
      </c>
      <c r="DL11" s="266" t="s">
        <v>21</v>
      </c>
      <c r="DM11" s="266" t="s">
        <v>274</v>
      </c>
      <c r="DN11" s="266" t="s">
        <v>274</v>
      </c>
      <c r="DO11" s="266" t="s">
        <v>274</v>
      </c>
      <c r="DP11" s="266" t="s">
        <v>274</v>
      </c>
      <c r="DQ11" s="266">
        <f t="shared" si="46"/>
        <v>2</v>
      </c>
      <c r="DR11" s="266">
        <v>4</v>
      </c>
      <c r="DS11" s="261" t="s">
        <v>21</v>
      </c>
      <c r="DT11" s="266" t="s">
        <v>274</v>
      </c>
      <c r="DU11" s="266" t="s">
        <v>21</v>
      </c>
      <c r="DV11" s="266" t="s">
        <v>21</v>
      </c>
      <c r="DW11" s="261">
        <v>5</v>
      </c>
      <c r="DX11" s="261">
        <v>1</v>
      </c>
      <c r="DY11" s="261">
        <v>2</v>
      </c>
      <c r="DZ11" s="261">
        <v>4</v>
      </c>
      <c r="EA11" s="261">
        <v>0</v>
      </c>
      <c r="EB11" s="261">
        <v>0</v>
      </c>
      <c r="EC11" s="261">
        <v>0</v>
      </c>
      <c r="ED11" s="261">
        <v>0</v>
      </c>
      <c r="EE11" s="261">
        <v>0</v>
      </c>
      <c r="EF11" s="261">
        <v>0</v>
      </c>
      <c r="EG11" s="261">
        <f t="shared" si="17"/>
        <v>50</v>
      </c>
      <c r="EH11" s="364">
        <f t="shared" si="47"/>
        <v>100</v>
      </c>
      <c r="EI11" s="364">
        <f t="shared" si="48"/>
        <v>100</v>
      </c>
      <c r="EJ11" s="364">
        <f t="shared" si="49"/>
        <v>100</v>
      </c>
      <c r="EK11" s="364">
        <f t="shared" si="50"/>
        <v>100</v>
      </c>
      <c r="EL11" s="364">
        <f t="shared" si="51"/>
        <v>100</v>
      </c>
      <c r="EM11" s="261">
        <f t="shared" si="18"/>
        <v>0</v>
      </c>
      <c r="EN11" s="267">
        <f t="shared" si="19"/>
        <v>0</v>
      </c>
      <c r="EO11" s="261">
        <f t="shared" si="20"/>
        <v>100</v>
      </c>
      <c r="EP11" s="261">
        <f t="shared" si="21"/>
        <v>0</v>
      </c>
      <c r="EQ11" s="267">
        <f t="shared" si="22"/>
        <v>0</v>
      </c>
      <c r="ER11" s="261">
        <f t="shared" si="23"/>
        <v>200</v>
      </c>
      <c r="ES11" s="261">
        <f t="shared" si="24"/>
        <v>0</v>
      </c>
      <c r="ET11" s="267">
        <f t="shared" si="25"/>
        <v>0</v>
      </c>
      <c r="EU11" s="348"/>
      <c r="EV11" s="266" t="s">
        <v>280</v>
      </c>
      <c r="EW11" s="266">
        <v>2</v>
      </c>
      <c r="EX11" s="266">
        <v>2</v>
      </c>
      <c r="EY11" s="266" t="s">
        <v>21</v>
      </c>
      <c r="EZ11" s="266" t="s">
        <v>21</v>
      </c>
      <c r="FA11" s="266" t="s">
        <v>21</v>
      </c>
      <c r="FB11" s="266" t="s">
        <v>21</v>
      </c>
      <c r="FC11" s="266" t="s">
        <v>21</v>
      </c>
      <c r="FD11" s="266">
        <v>0</v>
      </c>
      <c r="FE11" s="266">
        <v>0</v>
      </c>
      <c r="FF11" s="266" t="s">
        <v>21</v>
      </c>
      <c r="FG11" s="266" t="s">
        <v>21</v>
      </c>
      <c r="FH11" s="266" t="s">
        <v>280</v>
      </c>
      <c r="FI11" s="266" t="s">
        <v>21</v>
      </c>
      <c r="FJ11" s="261">
        <v>5</v>
      </c>
      <c r="FK11" s="266">
        <v>2</v>
      </c>
      <c r="FL11" s="266">
        <v>2</v>
      </c>
      <c r="FM11" s="266">
        <v>2</v>
      </c>
      <c r="FN11" s="266">
        <v>2</v>
      </c>
      <c r="FO11" s="266">
        <v>2</v>
      </c>
      <c r="FP11" s="266">
        <v>2</v>
      </c>
      <c r="FQ11" s="266" t="s">
        <v>21</v>
      </c>
      <c r="FR11" s="266" t="s">
        <v>21</v>
      </c>
      <c r="FS11" s="266" t="s">
        <v>21</v>
      </c>
      <c r="FT11" s="261">
        <f t="shared" ref="FT11:FT16" si="69">(FK11/AD11)*100</f>
        <v>100</v>
      </c>
      <c r="FU11" s="364">
        <f t="shared" si="52"/>
        <v>0</v>
      </c>
      <c r="FV11" s="364">
        <f t="shared" si="53"/>
        <v>0</v>
      </c>
      <c r="FW11" s="364">
        <f t="shared" si="54"/>
        <v>0</v>
      </c>
      <c r="FX11" s="364">
        <f t="shared" si="55"/>
        <v>0</v>
      </c>
      <c r="FY11" s="364">
        <f t="shared" si="56"/>
        <v>0</v>
      </c>
      <c r="FZ11" s="261">
        <f t="shared" ref="FZ11:FZ16" si="70">IF(ES53="-","-", (ES53/AD11)*100)</f>
        <v>0</v>
      </c>
      <c r="GA11" s="267">
        <f t="shared" ref="GA11:GA16" si="71">IF(FN11="-","-",(FN11/AD11)*100)</f>
        <v>100</v>
      </c>
      <c r="GB11" s="261">
        <f t="shared" ref="GB11:GB16" si="72">(FL11/AE11)*100</f>
        <v>100</v>
      </c>
      <c r="GC11" s="261" t="str">
        <f t="shared" ref="GC11:GC16" si="73">IF(FR11="-","-",(FR11/AE11)*100)</f>
        <v>-</v>
      </c>
      <c r="GD11" s="267">
        <f t="shared" ref="GD11:GD16" si="74">IF(FO11="-","-",(FO11/AE11)*100)</f>
        <v>100</v>
      </c>
      <c r="GE11" s="261">
        <f t="shared" ref="GE11:GE16" si="75">(FM11/AG11)*100</f>
        <v>100</v>
      </c>
      <c r="GF11" s="261" t="str">
        <f t="shared" ref="GF11:GF16" si="76">IF(FS11="-","-",(FS11/AG11)*100)</f>
        <v>-</v>
      </c>
      <c r="GG11" s="267">
        <f t="shared" ref="GG11:GG16" si="77">(FP11/AG11)*100</f>
        <v>100</v>
      </c>
      <c r="GH11" s="270"/>
      <c r="GI11" s="266">
        <v>31649.31667</v>
      </c>
      <c r="GJ11" s="266">
        <v>2</v>
      </c>
      <c r="GK11" s="266">
        <v>2</v>
      </c>
      <c r="GL11" s="266" t="s">
        <v>21</v>
      </c>
      <c r="GM11" s="266" t="s">
        <v>21</v>
      </c>
      <c r="GN11" s="266" t="s">
        <v>21</v>
      </c>
      <c r="GO11" s="266">
        <v>0</v>
      </c>
      <c r="GP11" s="266">
        <v>5</v>
      </c>
      <c r="GQ11" s="266">
        <v>1</v>
      </c>
      <c r="GR11" s="266">
        <f t="shared" si="60"/>
        <v>50</v>
      </c>
      <c r="GS11" s="265" t="s">
        <v>21</v>
      </c>
      <c r="GT11" s="373"/>
      <c r="GU11" s="374"/>
      <c r="GV11" s="374"/>
      <c r="GW11" s="261" t="s">
        <v>21</v>
      </c>
      <c r="GX11" s="261">
        <v>0</v>
      </c>
      <c r="GY11" s="261" t="s">
        <v>21</v>
      </c>
      <c r="GZ11" s="261">
        <v>0</v>
      </c>
      <c r="HA11" s="380">
        <v>2</v>
      </c>
      <c r="HB11" s="381">
        <v>0</v>
      </c>
      <c r="HC11" s="261">
        <f t="shared" si="57"/>
        <v>0</v>
      </c>
      <c r="HD11" s="230" t="s">
        <v>21</v>
      </c>
      <c r="HP11" s="214"/>
      <c r="HQ11" s="214"/>
      <c r="HR11" s="214"/>
      <c r="HS11" s="214"/>
      <c r="HT11" s="214"/>
      <c r="HU11" s="214"/>
      <c r="HV11" s="214"/>
      <c r="HW11" s="216"/>
      <c r="HX11" s="215"/>
      <c r="HY11" s="215"/>
      <c r="HZ11" s="215"/>
      <c r="IA11" s="215"/>
      <c r="IB11" s="215"/>
      <c r="IC11" s="215"/>
      <c r="ID11" s="215"/>
      <c r="IE11" s="214"/>
    </row>
    <row r="12" spans="2:239" ht="66.75" customHeight="1" x14ac:dyDescent="0.45">
      <c r="B12" s="245" t="s">
        <v>4</v>
      </c>
      <c r="C12" s="246" t="s">
        <v>418</v>
      </c>
      <c r="D12" s="247" t="s">
        <v>3</v>
      </c>
      <c r="E12" s="247" t="s">
        <v>108</v>
      </c>
      <c r="F12" s="247" t="s">
        <v>187</v>
      </c>
      <c r="G12" s="248" t="s">
        <v>21</v>
      </c>
      <c r="H12" s="248" t="s">
        <v>21</v>
      </c>
      <c r="I12" s="248">
        <v>11</v>
      </c>
      <c r="J12" s="247" t="s">
        <v>76</v>
      </c>
      <c r="K12" s="249" t="s">
        <v>9</v>
      </c>
      <c r="L12" s="247" t="s">
        <v>34</v>
      </c>
      <c r="M12" s="249" t="s">
        <v>92</v>
      </c>
      <c r="N12" s="247" t="s">
        <v>34</v>
      </c>
      <c r="O12" s="247" t="s">
        <v>2</v>
      </c>
      <c r="P12" s="249" t="s">
        <v>14</v>
      </c>
      <c r="Q12" s="277" t="s">
        <v>493</v>
      </c>
      <c r="R12" s="277" t="s">
        <v>21</v>
      </c>
      <c r="S12" s="261" t="s">
        <v>448</v>
      </c>
      <c r="T12" s="261" t="s">
        <v>564</v>
      </c>
      <c r="U12" s="262" t="s">
        <v>477</v>
      </c>
      <c r="V12" s="263" t="s">
        <v>372</v>
      </c>
      <c r="W12" s="263" t="s">
        <v>392</v>
      </c>
      <c r="X12" s="263" t="s">
        <v>21</v>
      </c>
      <c r="Y12" s="264" t="s">
        <v>468</v>
      </c>
      <c r="Z12" s="265" t="s">
        <v>493</v>
      </c>
      <c r="AA12" s="265" t="s">
        <v>208</v>
      </c>
      <c r="AB12" s="265"/>
      <c r="AC12" s="384">
        <v>1</v>
      </c>
      <c r="AD12" s="231">
        <v>1</v>
      </c>
      <c r="AE12" s="231">
        <v>1</v>
      </c>
      <c r="AF12" s="231">
        <v>1</v>
      </c>
      <c r="AG12" s="231">
        <v>1</v>
      </c>
      <c r="AH12" s="231">
        <v>0</v>
      </c>
      <c r="AI12" s="266">
        <v>15071.177890000001</v>
      </c>
      <c r="AJ12" s="366">
        <v>2</v>
      </c>
      <c r="AK12" s="266">
        <v>2</v>
      </c>
      <c r="AL12" s="266">
        <v>15071.177890000001</v>
      </c>
      <c r="AM12" s="266" t="s">
        <v>21</v>
      </c>
      <c r="AN12" s="266" t="s">
        <v>21</v>
      </c>
      <c r="AO12" s="266" t="s">
        <v>21</v>
      </c>
      <c r="AP12" s="364" t="str">
        <f t="shared" si="34"/>
        <v>-</v>
      </c>
      <c r="AQ12" s="364">
        <f t="shared" si="35"/>
        <v>0</v>
      </c>
      <c r="AR12" s="364">
        <v>0</v>
      </c>
      <c r="AS12" s="266" t="s">
        <v>21</v>
      </c>
      <c r="AT12" s="266" t="s">
        <v>21</v>
      </c>
      <c r="AU12" s="266">
        <v>15071.177890000001</v>
      </c>
      <c r="AV12" s="266" t="s">
        <v>21</v>
      </c>
      <c r="AW12" s="266">
        <v>1</v>
      </c>
      <c r="AX12" s="266">
        <v>1</v>
      </c>
      <c r="AY12" s="266">
        <v>1</v>
      </c>
      <c r="AZ12" s="266">
        <v>1</v>
      </c>
      <c r="BA12" s="266">
        <v>1</v>
      </c>
      <c r="BB12" s="266">
        <v>1</v>
      </c>
      <c r="BC12" s="266">
        <v>1</v>
      </c>
      <c r="BD12" s="266">
        <v>1</v>
      </c>
      <c r="BE12" s="266">
        <v>1</v>
      </c>
      <c r="BF12" s="266">
        <v>1</v>
      </c>
      <c r="BG12" s="364">
        <f t="shared" si="0"/>
        <v>100</v>
      </c>
      <c r="BH12" s="364">
        <f>IFERROR((AQ12/AJ12)*100, "-")</f>
        <v>0</v>
      </c>
      <c r="BI12" s="364">
        <f t="shared" si="36"/>
        <v>0</v>
      </c>
      <c r="BJ12" s="364">
        <f t="shared" si="37"/>
        <v>0</v>
      </c>
      <c r="BK12" s="364">
        <f t="shared" si="59"/>
        <v>0</v>
      </c>
      <c r="BL12" s="364">
        <f t="shared" si="38"/>
        <v>0</v>
      </c>
      <c r="BM12" s="364">
        <f t="shared" si="1"/>
        <v>100</v>
      </c>
      <c r="BN12" s="267">
        <f t="shared" si="2"/>
        <v>100</v>
      </c>
      <c r="BO12" s="364">
        <f t="shared" si="3"/>
        <v>100</v>
      </c>
      <c r="BP12" s="364">
        <f t="shared" si="4"/>
        <v>100</v>
      </c>
      <c r="BQ12" s="267">
        <f t="shared" si="5"/>
        <v>100</v>
      </c>
      <c r="BR12" s="364">
        <f t="shared" si="6"/>
        <v>100</v>
      </c>
      <c r="BS12" s="364">
        <f t="shared" si="7"/>
        <v>100</v>
      </c>
      <c r="BT12" s="267">
        <f t="shared" si="8"/>
        <v>100</v>
      </c>
      <c r="BU12" s="270" t="s">
        <v>727</v>
      </c>
      <c r="BV12" s="266" t="s">
        <v>21</v>
      </c>
      <c r="BW12" s="266">
        <v>0</v>
      </c>
      <c r="BX12" s="266">
        <v>0</v>
      </c>
      <c r="BY12" s="266" t="s">
        <v>21</v>
      </c>
      <c r="BZ12" s="266" t="s">
        <v>21</v>
      </c>
      <c r="CA12" s="266" t="s">
        <v>21</v>
      </c>
      <c r="CB12" s="266" t="s">
        <v>21</v>
      </c>
      <c r="CC12" s="266" t="s">
        <v>21</v>
      </c>
      <c r="CD12" s="266">
        <f t="shared" si="39"/>
        <v>0</v>
      </c>
      <c r="CE12" s="266">
        <v>0</v>
      </c>
      <c r="CF12" s="266" t="s">
        <v>21</v>
      </c>
      <c r="CG12" s="266" t="s">
        <v>21</v>
      </c>
      <c r="CH12" s="266" t="s">
        <v>21</v>
      </c>
      <c r="CI12" s="266" t="s">
        <v>21</v>
      </c>
      <c r="CJ12" s="261">
        <v>1</v>
      </c>
      <c r="CK12" s="266">
        <v>0</v>
      </c>
      <c r="CL12" s="266">
        <v>0</v>
      </c>
      <c r="CM12" s="266">
        <v>0</v>
      </c>
      <c r="CN12" s="266">
        <v>0</v>
      </c>
      <c r="CO12" s="266">
        <v>0</v>
      </c>
      <c r="CP12" s="266">
        <v>0</v>
      </c>
      <c r="CQ12" s="266">
        <v>0</v>
      </c>
      <c r="CR12" s="266">
        <v>0</v>
      </c>
      <c r="CS12" s="266">
        <v>0</v>
      </c>
      <c r="CT12" s="261">
        <f t="shared" si="9"/>
        <v>0</v>
      </c>
      <c r="CU12" s="364" t="str">
        <f t="shared" si="40"/>
        <v>-</v>
      </c>
      <c r="CV12" s="364" t="str">
        <f t="shared" si="41"/>
        <v>-</v>
      </c>
      <c r="CW12" s="364" t="str">
        <f t="shared" si="42"/>
        <v>-</v>
      </c>
      <c r="CX12" s="364" t="str">
        <f t="shared" si="43"/>
        <v>-</v>
      </c>
      <c r="CY12" s="364" t="str">
        <f t="shared" si="44"/>
        <v>-</v>
      </c>
      <c r="CZ12" s="261">
        <f t="shared" si="45"/>
        <v>0</v>
      </c>
      <c r="DA12" s="267">
        <f t="shared" si="10"/>
        <v>0</v>
      </c>
      <c r="DB12" s="261">
        <f t="shared" si="11"/>
        <v>0</v>
      </c>
      <c r="DC12" s="261">
        <f t="shared" si="12"/>
        <v>0</v>
      </c>
      <c r="DD12" s="267">
        <f t="shared" si="13"/>
        <v>0</v>
      </c>
      <c r="DE12" s="261">
        <f t="shared" si="14"/>
        <v>0</v>
      </c>
      <c r="DF12" s="261">
        <f t="shared" si="15"/>
        <v>0</v>
      </c>
      <c r="DG12" s="267">
        <f t="shared" si="16"/>
        <v>0</v>
      </c>
      <c r="DH12" s="269"/>
      <c r="DI12" s="266" t="s">
        <v>274</v>
      </c>
      <c r="DJ12" s="266">
        <v>2</v>
      </c>
      <c r="DK12" s="266">
        <v>4</v>
      </c>
      <c r="DL12" s="266" t="s">
        <v>21</v>
      </c>
      <c r="DM12" s="266" t="s">
        <v>274</v>
      </c>
      <c r="DN12" s="266" t="s">
        <v>274</v>
      </c>
      <c r="DO12" s="266" t="s">
        <v>274</v>
      </c>
      <c r="DP12" s="266" t="s">
        <v>274</v>
      </c>
      <c r="DQ12" s="266">
        <f t="shared" si="46"/>
        <v>2</v>
      </c>
      <c r="DR12" s="266">
        <v>4</v>
      </c>
      <c r="DS12" s="261" t="s">
        <v>21</v>
      </c>
      <c r="DT12" s="266" t="s">
        <v>274</v>
      </c>
      <c r="DU12" s="266" t="s">
        <v>21</v>
      </c>
      <c r="DV12" s="266" t="s">
        <v>21</v>
      </c>
      <c r="DW12" s="261">
        <v>1</v>
      </c>
      <c r="DX12" s="261">
        <v>1</v>
      </c>
      <c r="DY12" s="261">
        <v>2</v>
      </c>
      <c r="DZ12" s="261">
        <v>4</v>
      </c>
      <c r="EA12" s="261">
        <v>0</v>
      </c>
      <c r="EB12" s="261">
        <v>0</v>
      </c>
      <c r="EC12" s="261">
        <v>0</v>
      </c>
      <c r="ED12" s="261">
        <v>0</v>
      </c>
      <c r="EE12" s="261">
        <v>0</v>
      </c>
      <c r="EF12" s="261">
        <v>0</v>
      </c>
      <c r="EG12" s="261">
        <f t="shared" si="17"/>
        <v>100</v>
      </c>
      <c r="EH12" s="364">
        <f t="shared" si="47"/>
        <v>100</v>
      </c>
      <c r="EI12" s="364">
        <f t="shared" si="48"/>
        <v>100</v>
      </c>
      <c r="EJ12" s="364">
        <f t="shared" si="49"/>
        <v>100</v>
      </c>
      <c r="EK12" s="364">
        <f t="shared" si="50"/>
        <v>100</v>
      </c>
      <c r="EL12" s="364">
        <f t="shared" si="51"/>
        <v>100</v>
      </c>
      <c r="EM12" s="261">
        <f t="shared" si="18"/>
        <v>0</v>
      </c>
      <c r="EN12" s="267">
        <f t="shared" si="19"/>
        <v>0</v>
      </c>
      <c r="EO12" s="261">
        <f t="shared" si="20"/>
        <v>200</v>
      </c>
      <c r="EP12" s="261">
        <f t="shared" si="21"/>
        <v>0</v>
      </c>
      <c r="EQ12" s="267">
        <f t="shared" si="22"/>
        <v>0</v>
      </c>
      <c r="ER12" s="261">
        <f t="shared" si="23"/>
        <v>400</v>
      </c>
      <c r="ES12" s="261">
        <f t="shared" si="24"/>
        <v>0</v>
      </c>
      <c r="ET12" s="267">
        <f t="shared" si="25"/>
        <v>0</v>
      </c>
      <c r="EU12" s="348"/>
      <c r="EV12" s="266">
        <v>1111006</v>
      </c>
      <c r="EW12" s="266">
        <v>1</v>
      </c>
      <c r="EX12" s="266">
        <v>1</v>
      </c>
      <c r="EY12" s="266" t="s">
        <v>21</v>
      </c>
      <c r="EZ12" s="266" t="s">
        <v>21</v>
      </c>
      <c r="FA12" s="266" t="s">
        <v>21</v>
      </c>
      <c r="FB12" s="266" t="s">
        <v>21</v>
      </c>
      <c r="FC12" s="266" t="s">
        <v>21</v>
      </c>
      <c r="FD12" s="266">
        <v>0</v>
      </c>
      <c r="FE12" s="266">
        <v>0</v>
      </c>
      <c r="FF12" s="266" t="s">
        <v>21</v>
      </c>
      <c r="FG12" s="266" t="s">
        <v>21</v>
      </c>
      <c r="FH12" s="266">
        <v>1111006</v>
      </c>
      <c r="FI12" s="266" t="s">
        <v>21</v>
      </c>
      <c r="FJ12" s="261">
        <v>1</v>
      </c>
      <c r="FK12" s="266">
        <v>1</v>
      </c>
      <c r="FL12" s="266">
        <v>1</v>
      </c>
      <c r="FM12" s="266">
        <v>1</v>
      </c>
      <c r="FN12" s="266">
        <v>1</v>
      </c>
      <c r="FO12" s="266">
        <v>1</v>
      </c>
      <c r="FP12" s="266">
        <v>1</v>
      </c>
      <c r="FQ12" s="266" t="s">
        <v>21</v>
      </c>
      <c r="FR12" s="266" t="s">
        <v>21</v>
      </c>
      <c r="FS12" s="266" t="s">
        <v>21</v>
      </c>
      <c r="FT12" s="261">
        <f t="shared" si="69"/>
        <v>100</v>
      </c>
      <c r="FU12" s="364">
        <f t="shared" si="52"/>
        <v>0</v>
      </c>
      <c r="FV12" s="364">
        <f t="shared" si="53"/>
        <v>0</v>
      </c>
      <c r="FW12" s="364">
        <f t="shared" si="54"/>
        <v>0</v>
      </c>
      <c r="FX12" s="364">
        <f t="shared" si="55"/>
        <v>0</v>
      </c>
      <c r="FY12" s="364">
        <f t="shared" si="56"/>
        <v>0</v>
      </c>
      <c r="FZ12" s="261">
        <f t="shared" si="70"/>
        <v>0</v>
      </c>
      <c r="GA12" s="267">
        <f t="shared" si="71"/>
        <v>100</v>
      </c>
      <c r="GB12" s="261">
        <f t="shared" si="72"/>
        <v>100</v>
      </c>
      <c r="GC12" s="261" t="str">
        <f t="shared" si="73"/>
        <v>-</v>
      </c>
      <c r="GD12" s="267">
        <f t="shared" si="74"/>
        <v>100</v>
      </c>
      <c r="GE12" s="261">
        <f t="shared" si="75"/>
        <v>100</v>
      </c>
      <c r="GF12" s="261" t="str">
        <f t="shared" si="76"/>
        <v>-</v>
      </c>
      <c r="GG12" s="267">
        <f t="shared" si="77"/>
        <v>100</v>
      </c>
      <c r="GH12" s="270"/>
      <c r="GI12" s="266" t="s">
        <v>21</v>
      </c>
      <c r="GJ12" s="266">
        <v>0</v>
      </c>
      <c r="GK12" s="266">
        <v>0</v>
      </c>
      <c r="GL12" s="266" t="s">
        <v>21</v>
      </c>
      <c r="GM12" s="266" t="s">
        <v>21</v>
      </c>
      <c r="GN12" s="266" t="s">
        <v>21</v>
      </c>
      <c r="GO12" s="266">
        <v>0</v>
      </c>
      <c r="GP12" s="266">
        <v>1</v>
      </c>
      <c r="GQ12" s="266">
        <v>0</v>
      </c>
      <c r="GR12" s="266">
        <f t="shared" si="60"/>
        <v>0</v>
      </c>
      <c r="GS12" s="265" t="s">
        <v>21</v>
      </c>
      <c r="GT12" s="373"/>
      <c r="GU12" s="374"/>
      <c r="GV12" s="374"/>
      <c r="GW12" s="261" t="s">
        <v>21</v>
      </c>
      <c r="GX12" s="261">
        <v>0</v>
      </c>
      <c r="GY12" s="261" t="s">
        <v>21</v>
      </c>
      <c r="GZ12" s="261">
        <v>0</v>
      </c>
      <c r="HA12" s="380">
        <v>1</v>
      </c>
      <c r="HB12" s="381">
        <v>0</v>
      </c>
      <c r="HC12" s="261">
        <f t="shared" si="57"/>
        <v>0</v>
      </c>
      <c r="HD12" s="230" t="s">
        <v>21</v>
      </c>
      <c r="HP12" s="214"/>
      <c r="HQ12" s="214"/>
      <c r="HR12" s="214"/>
      <c r="HS12" s="214"/>
      <c r="HT12" s="214"/>
      <c r="HU12" s="214"/>
      <c r="HV12" s="214"/>
      <c r="HW12" s="216"/>
      <c r="HX12" s="215"/>
      <c r="HY12" s="215"/>
      <c r="HZ12" s="215"/>
      <c r="IA12" s="215"/>
      <c r="IB12" s="215"/>
      <c r="IC12" s="215"/>
      <c r="ID12" s="215"/>
      <c r="IE12" s="214"/>
    </row>
    <row r="13" spans="2:239" ht="66.75" customHeight="1" x14ac:dyDescent="0.45">
      <c r="B13" s="250" t="s">
        <v>4</v>
      </c>
      <c r="C13" s="251" t="s">
        <v>418</v>
      </c>
      <c r="D13" s="248" t="s">
        <v>10</v>
      </c>
      <c r="E13" s="248" t="s">
        <v>109</v>
      </c>
      <c r="F13" s="247" t="s">
        <v>187</v>
      </c>
      <c r="G13" s="248" t="s">
        <v>21</v>
      </c>
      <c r="H13" s="248" t="s">
        <v>21</v>
      </c>
      <c r="I13" s="248">
        <v>21</v>
      </c>
      <c r="J13" s="247" t="s">
        <v>60</v>
      </c>
      <c r="K13" s="249" t="s">
        <v>9</v>
      </c>
      <c r="L13" s="247" t="s">
        <v>34</v>
      </c>
      <c r="M13" s="249" t="s">
        <v>35</v>
      </c>
      <c r="N13" s="247" t="s">
        <v>34</v>
      </c>
      <c r="O13" s="247" t="s">
        <v>2</v>
      </c>
      <c r="P13" s="249" t="s">
        <v>12</v>
      </c>
      <c r="Q13" s="277" t="s">
        <v>494</v>
      </c>
      <c r="R13" s="277" t="s">
        <v>21</v>
      </c>
      <c r="S13" s="261" t="s">
        <v>459</v>
      </c>
      <c r="T13" s="261" t="s">
        <v>565</v>
      </c>
      <c r="U13" s="262" t="s">
        <v>477</v>
      </c>
      <c r="V13" s="263" t="s">
        <v>372</v>
      </c>
      <c r="W13" s="263" t="s">
        <v>392</v>
      </c>
      <c r="X13" s="263" t="s">
        <v>21</v>
      </c>
      <c r="Y13" s="264" t="s">
        <v>468</v>
      </c>
      <c r="Z13" s="265" t="s">
        <v>541</v>
      </c>
      <c r="AA13" s="265" t="s">
        <v>208</v>
      </c>
      <c r="AB13" s="265"/>
      <c r="AC13" s="384">
        <v>20</v>
      </c>
      <c r="AD13" s="231">
        <v>20</v>
      </c>
      <c r="AE13" s="231">
        <v>20</v>
      </c>
      <c r="AF13" s="231">
        <v>20</v>
      </c>
      <c r="AG13" s="231">
        <v>20</v>
      </c>
      <c r="AH13" s="231">
        <v>0</v>
      </c>
      <c r="AI13" s="266" t="s">
        <v>262</v>
      </c>
      <c r="AJ13" s="366">
        <v>4</v>
      </c>
      <c r="AK13" s="266">
        <v>21</v>
      </c>
      <c r="AL13" s="266" t="s">
        <v>262</v>
      </c>
      <c r="AM13" s="266" t="s">
        <v>21</v>
      </c>
      <c r="AN13" s="266" t="s">
        <v>21</v>
      </c>
      <c r="AO13" s="266" t="s">
        <v>21</v>
      </c>
      <c r="AP13" s="364" t="str">
        <f t="shared" si="34"/>
        <v>-</v>
      </c>
      <c r="AQ13" s="364">
        <f t="shared" si="35"/>
        <v>0</v>
      </c>
      <c r="AR13" s="364">
        <v>0</v>
      </c>
      <c r="AS13" s="266" t="s">
        <v>21</v>
      </c>
      <c r="AT13" s="266" t="s">
        <v>21</v>
      </c>
      <c r="AU13" s="266" t="s">
        <v>262</v>
      </c>
      <c r="AV13" s="266" t="s">
        <v>21</v>
      </c>
      <c r="AW13" s="266">
        <v>20</v>
      </c>
      <c r="AX13" s="266">
        <v>20</v>
      </c>
      <c r="AY13" s="266">
        <v>20</v>
      </c>
      <c r="AZ13" s="266">
        <v>20</v>
      </c>
      <c r="BA13" s="266">
        <v>20</v>
      </c>
      <c r="BB13" s="266">
        <v>20</v>
      </c>
      <c r="BC13" s="266">
        <v>20</v>
      </c>
      <c r="BD13" s="266">
        <v>20</v>
      </c>
      <c r="BE13" s="266">
        <v>20</v>
      </c>
      <c r="BF13" s="266">
        <v>20</v>
      </c>
      <c r="BG13" s="364">
        <f t="shared" si="0"/>
        <v>100</v>
      </c>
      <c r="BH13" s="364">
        <f>IFERROR((AQ13/AJ13)*100, "-")</f>
        <v>0</v>
      </c>
      <c r="BI13" s="364">
        <f t="shared" si="36"/>
        <v>0</v>
      </c>
      <c r="BJ13" s="364">
        <f t="shared" si="37"/>
        <v>0</v>
      </c>
      <c r="BK13" s="364">
        <f t="shared" si="59"/>
        <v>0</v>
      </c>
      <c r="BL13" s="364">
        <f t="shared" si="38"/>
        <v>0</v>
      </c>
      <c r="BM13" s="364">
        <f t="shared" si="1"/>
        <v>100</v>
      </c>
      <c r="BN13" s="267">
        <f t="shared" si="2"/>
        <v>100</v>
      </c>
      <c r="BO13" s="364">
        <f t="shared" si="3"/>
        <v>100</v>
      </c>
      <c r="BP13" s="364">
        <f t="shared" si="4"/>
        <v>100</v>
      </c>
      <c r="BQ13" s="267">
        <f t="shared" si="5"/>
        <v>100</v>
      </c>
      <c r="BR13" s="364">
        <f t="shared" si="6"/>
        <v>100</v>
      </c>
      <c r="BS13" s="364">
        <f t="shared" si="7"/>
        <v>100</v>
      </c>
      <c r="BT13" s="267">
        <f t="shared" si="8"/>
        <v>100</v>
      </c>
      <c r="BU13" s="270" t="s">
        <v>728</v>
      </c>
      <c r="BV13" s="266" t="s">
        <v>21</v>
      </c>
      <c r="BW13" s="266">
        <v>0</v>
      </c>
      <c r="BX13" s="266">
        <v>0</v>
      </c>
      <c r="BY13" s="266" t="s">
        <v>21</v>
      </c>
      <c r="BZ13" s="266" t="s">
        <v>21</v>
      </c>
      <c r="CA13" s="266" t="s">
        <v>21</v>
      </c>
      <c r="CB13" s="266" t="s">
        <v>21</v>
      </c>
      <c r="CC13" s="266" t="s">
        <v>21</v>
      </c>
      <c r="CD13" s="266">
        <f t="shared" si="39"/>
        <v>0</v>
      </c>
      <c r="CE13" s="266">
        <v>0</v>
      </c>
      <c r="CF13" s="266" t="s">
        <v>21</v>
      </c>
      <c r="CG13" s="266" t="s">
        <v>21</v>
      </c>
      <c r="CH13" s="266" t="s">
        <v>21</v>
      </c>
      <c r="CI13" s="266" t="s">
        <v>21</v>
      </c>
      <c r="CJ13" s="261">
        <v>20</v>
      </c>
      <c r="CK13" s="266">
        <v>0</v>
      </c>
      <c r="CL13" s="266">
        <v>0</v>
      </c>
      <c r="CM13" s="266">
        <v>0</v>
      </c>
      <c r="CN13" s="266">
        <v>0</v>
      </c>
      <c r="CO13" s="266">
        <v>0</v>
      </c>
      <c r="CP13" s="266">
        <v>0</v>
      </c>
      <c r="CQ13" s="266">
        <v>0</v>
      </c>
      <c r="CR13" s="266">
        <v>0</v>
      </c>
      <c r="CS13" s="266">
        <v>0</v>
      </c>
      <c r="CT13" s="261">
        <f t="shared" si="9"/>
        <v>0</v>
      </c>
      <c r="CU13" s="364" t="str">
        <f t="shared" si="40"/>
        <v>-</v>
      </c>
      <c r="CV13" s="364" t="str">
        <f t="shared" si="41"/>
        <v>-</v>
      </c>
      <c r="CW13" s="364" t="str">
        <f t="shared" si="42"/>
        <v>-</v>
      </c>
      <c r="CX13" s="364" t="str">
        <f t="shared" si="43"/>
        <v>-</v>
      </c>
      <c r="CY13" s="364" t="str">
        <f t="shared" si="44"/>
        <v>-</v>
      </c>
      <c r="CZ13" s="261">
        <f t="shared" si="45"/>
        <v>0</v>
      </c>
      <c r="DA13" s="267">
        <f t="shared" si="10"/>
        <v>0</v>
      </c>
      <c r="DB13" s="261">
        <f t="shared" si="11"/>
        <v>0</v>
      </c>
      <c r="DC13" s="261">
        <f t="shared" si="12"/>
        <v>0</v>
      </c>
      <c r="DD13" s="267">
        <f t="shared" si="13"/>
        <v>0</v>
      </c>
      <c r="DE13" s="261">
        <f t="shared" si="14"/>
        <v>0</v>
      </c>
      <c r="DF13" s="261">
        <f t="shared" si="15"/>
        <v>0</v>
      </c>
      <c r="DG13" s="267">
        <f t="shared" si="16"/>
        <v>0</v>
      </c>
      <c r="DH13" s="269"/>
      <c r="DI13" s="266" t="s">
        <v>274</v>
      </c>
      <c r="DJ13" s="266">
        <v>2</v>
      </c>
      <c r="DK13" s="266">
        <v>12</v>
      </c>
      <c r="DL13" s="266" t="s">
        <v>21</v>
      </c>
      <c r="DM13" s="266" t="s">
        <v>274</v>
      </c>
      <c r="DN13" s="266" t="s">
        <v>274</v>
      </c>
      <c r="DO13" s="266" t="s">
        <v>274</v>
      </c>
      <c r="DP13" s="266" t="s">
        <v>274</v>
      </c>
      <c r="DQ13" s="266">
        <f t="shared" si="46"/>
        <v>2</v>
      </c>
      <c r="DR13" s="266">
        <v>12</v>
      </c>
      <c r="DS13" s="261" t="s">
        <v>21</v>
      </c>
      <c r="DT13" s="266" t="s">
        <v>274</v>
      </c>
      <c r="DU13" s="266" t="s">
        <v>21</v>
      </c>
      <c r="DV13" s="266" t="s">
        <v>21</v>
      </c>
      <c r="DW13" s="261">
        <v>20</v>
      </c>
      <c r="DX13" s="261">
        <v>4</v>
      </c>
      <c r="DY13" s="261">
        <v>8</v>
      </c>
      <c r="DZ13" s="261">
        <v>16</v>
      </c>
      <c r="EA13" s="261">
        <v>0</v>
      </c>
      <c r="EB13" s="261">
        <v>0</v>
      </c>
      <c r="EC13" s="261">
        <v>0</v>
      </c>
      <c r="ED13" s="261">
        <v>0</v>
      </c>
      <c r="EE13" s="261">
        <v>0</v>
      </c>
      <c r="EF13" s="261">
        <v>0</v>
      </c>
      <c r="EG13" s="261">
        <f t="shared" si="17"/>
        <v>20</v>
      </c>
      <c r="EH13" s="364">
        <f t="shared" si="47"/>
        <v>100</v>
      </c>
      <c r="EI13" s="364">
        <f t="shared" si="48"/>
        <v>100</v>
      </c>
      <c r="EJ13" s="364">
        <f t="shared" si="49"/>
        <v>100</v>
      </c>
      <c r="EK13" s="364">
        <f t="shared" si="50"/>
        <v>100</v>
      </c>
      <c r="EL13" s="364">
        <f t="shared" si="51"/>
        <v>100</v>
      </c>
      <c r="EM13" s="261">
        <f t="shared" si="18"/>
        <v>0</v>
      </c>
      <c r="EN13" s="267">
        <f t="shared" si="19"/>
        <v>0</v>
      </c>
      <c r="EO13" s="261">
        <f t="shared" si="20"/>
        <v>40</v>
      </c>
      <c r="EP13" s="261">
        <f t="shared" si="21"/>
        <v>0</v>
      </c>
      <c r="EQ13" s="267">
        <f t="shared" si="22"/>
        <v>0</v>
      </c>
      <c r="ER13" s="261">
        <f t="shared" si="23"/>
        <v>80</v>
      </c>
      <c r="ES13" s="261">
        <f t="shared" si="24"/>
        <v>0</v>
      </c>
      <c r="ET13" s="267">
        <f t="shared" si="25"/>
        <v>0</v>
      </c>
      <c r="EU13" s="348"/>
      <c r="EV13" s="266">
        <v>1111006</v>
      </c>
      <c r="EW13" s="266">
        <v>1</v>
      </c>
      <c r="EX13" s="266">
        <v>20</v>
      </c>
      <c r="EY13" s="266" t="s">
        <v>21</v>
      </c>
      <c r="EZ13" s="266" t="s">
        <v>21</v>
      </c>
      <c r="FA13" s="266" t="s">
        <v>21</v>
      </c>
      <c r="FB13" s="266" t="s">
        <v>21</v>
      </c>
      <c r="FC13" s="266" t="s">
        <v>21</v>
      </c>
      <c r="FD13" s="266">
        <v>0</v>
      </c>
      <c r="FE13" s="266">
        <v>0</v>
      </c>
      <c r="FF13" s="266" t="s">
        <v>21</v>
      </c>
      <c r="FG13" s="266" t="s">
        <v>21</v>
      </c>
      <c r="FH13" s="266">
        <v>1111006</v>
      </c>
      <c r="FI13" s="266" t="s">
        <v>21</v>
      </c>
      <c r="FJ13" s="261">
        <v>20</v>
      </c>
      <c r="FK13" s="266">
        <v>20</v>
      </c>
      <c r="FL13" s="266">
        <v>20</v>
      </c>
      <c r="FM13" s="266">
        <v>20</v>
      </c>
      <c r="FN13" s="266">
        <v>20</v>
      </c>
      <c r="FO13" s="266">
        <v>20</v>
      </c>
      <c r="FP13" s="266">
        <v>20</v>
      </c>
      <c r="FQ13" s="266" t="s">
        <v>21</v>
      </c>
      <c r="FR13" s="266" t="s">
        <v>21</v>
      </c>
      <c r="FS13" s="266" t="s">
        <v>21</v>
      </c>
      <c r="FT13" s="261">
        <f t="shared" si="69"/>
        <v>100</v>
      </c>
      <c r="FU13" s="364">
        <f t="shared" si="52"/>
        <v>0</v>
      </c>
      <c r="FV13" s="364">
        <f t="shared" si="53"/>
        <v>0</v>
      </c>
      <c r="FW13" s="364">
        <f t="shared" si="54"/>
        <v>0</v>
      </c>
      <c r="FX13" s="364">
        <f t="shared" si="55"/>
        <v>0</v>
      </c>
      <c r="FY13" s="364">
        <f t="shared" si="56"/>
        <v>0</v>
      </c>
      <c r="FZ13" s="261">
        <f t="shared" si="70"/>
        <v>0</v>
      </c>
      <c r="GA13" s="267">
        <f t="shared" si="71"/>
        <v>100</v>
      </c>
      <c r="GB13" s="261">
        <f t="shared" si="72"/>
        <v>100</v>
      </c>
      <c r="GC13" s="261" t="str">
        <f t="shared" si="73"/>
        <v>-</v>
      </c>
      <c r="GD13" s="267">
        <f t="shared" si="74"/>
        <v>100</v>
      </c>
      <c r="GE13" s="261">
        <f t="shared" si="75"/>
        <v>100</v>
      </c>
      <c r="GF13" s="261" t="str">
        <f t="shared" si="76"/>
        <v>-</v>
      </c>
      <c r="GG13" s="267">
        <f t="shared" si="77"/>
        <v>100</v>
      </c>
      <c r="GH13" s="270"/>
      <c r="GI13" s="266">
        <v>31667</v>
      </c>
      <c r="GJ13" s="266">
        <v>3</v>
      </c>
      <c r="GK13" s="266">
        <v>3</v>
      </c>
      <c r="GL13" s="266" t="s">
        <v>21</v>
      </c>
      <c r="GM13" s="266" t="s">
        <v>21</v>
      </c>
      <c r="GN13" s="266" t="s">
        <v>21</v>
      </c>
      <c r="GO13" s="266">
        <v>0</v>
      </c>
      <c r="GP13" s="266">
        <v>20</v>
      </c>
      <c r="GQ13" s="266">
        <v>3</v>
      </c>
      <c r="GR13" s="266">
        <f t="shared" si="60"/>
        <v>15</v>
      </c>
      <c r="GS13" s="265" t="s">
        <v>21</v>
      </c>
      <c r="GT13" s="373"/>
      <c r="GU13" s="374"/>
      <c r="GV13" s="374"/>
      <c r="GW13" s="261" t="s">
        <v>21</v>
      </c>
      <c r="GX13" s="261">
        <v>0</v>
      </c>
      <c r="GY13" s="261" t="s">
        <v>21</v>
      </c>
      <c r="GZ13" s="261">
        <v>0</v>
      </c>
      <c r="HA13" s="380">
        <v>20</v>
      </c>
      <c r="HB13" s="381">
        <v>0</v>
      </c>
      <c r="HC13" s="261">
        <f t="shared" si="57"/>
        <v>0</v>
      </c>
      <c r="HD13" s="230" t="s">
        <v>21</v>
      </c>
      <c r="HP13" s="214"/>
      <c r="HQ13" s="214"/>
      <c r="HR13" s="214"/>
      <c r="HS13" s="214"/>
      <c r="HT13" s="214"/>
      <c r="HU13" s="214"/>
      <c r="HV13" s="214"/>
      <c r="HW13" s="216"/>
      <c r="HX13" s="215"/>
      <c r="HY13" s="215"/>
      <c r="HZ13" s="215"/>
      <c r="IA13" s="215"/>
      <c r="IB13" s="215"/>
      <c r="IC13" s="215"/>
      <c r="ID13" s="215"/>
      <c r="IE13" s="214"/>
    </row>
    <row r="14" spans="2:239" ht="66.75" customHeight="1" x14ac:dyDescent="0.45">
      <c r="B14" s="250" t="s">
        <v>4</v>
      </c>
      <c r="C14" s="251" t="s">
        <v>418</v>
      </c>
      <c r="D14" s="248" t="s">
        <v>10</v>
      </c>
      <c r="E14" s="248" t="s">
        <v>109</v>
      </c>
      <c r="F14" s="247" t="s">
        <v>187</v>
      </c>
      <c r="G14" s="248" t="s">
        <v>21</v>
      </c>
      <c r="H14" s="248" t="s">
        <v>21</v>
      </c>
      <c r="I14" s="248">
        <v>27</v>
      </c>
      <c r="J14" s="247" t="s">
        <v>90</v>
      </c>
      <c r="K14" s="282" t="s">
        <v>81</v>
      </c>
      <c r="L14" s="248" t="s">
        <v>36</v>
      </c>
      <c r="M14" s="282" t="s">
        <v>80</v>
      </c>
      <c r="N14" s="248" t="s">
        <v>36</v>
      </c>
      <c r="O14" s="248" t="s">
        <v>79</v>
      </c>
      <c r="P14" s="249" t="s">
        <v>12</v>
      </c>
      <c r="Q14" s="277" t="s">
        <v>495</v>
      </c>
      <c r="R14" s="277" t="s">
        <v>21</v>
      </c>
      <c r="S14" s="261" t="s">
        <v>449</v>
      </c>
      <c r="T14" s="261" t="s">
        <v>566</v>
      </c>
      <c r="U14" s="262" t="s">
        <v>475</v>
      </c>
      <c r="V14" s="263" t="s">
        <v>372</v>
      </c>
      <c r="W14" s="263" t="s">
        <v>395</v>
      </c>
      <c r="X14" s="263" t="s">
        <v>21</v>
      </c>
      <c r="Y14" s="264" t="s">
        <v>468</v>
      </c>
      <c r="Z14" s="265" t="s">
        <v>495</v>
      </c>
      <c r="AA14" s="265" t="s">
        <v>208</v>
      </c>
      <c r="AB14" s="265"/>
      <c r="AC14" s="384">
        <v>3</v>
      </c>
      <c r="AD14" s="231">
        <v>1</v>
      </c>
      <c r="AE14" s="231">
        <v>30</v>
      </c>
      <c r="AF14" s="231">
        <v>30</v>
      </c>
      <c r="AG14" s="231">
        <v>30</v>
      </c>
      <c r="AH14" s="231">
        <v>0</v>
      </c>
      <c r="AI14" s="266">
        <v>1917</v>
      </c>
      <c r="AJ14" s="366">
        <v>1</v>
      </c>
      <c r="AK14" s="266">
        <v>4</v>
      </c>
      <c r="AL14" s="266" t="s">
        <v>21</v>
      </c>
      <c r="AM14" s="266">
        <v>1917</v>
      </c>
      <c r="AN14" s="266">
        <v>1917</v>
      </c>
      <c r="AO14" s="266">
        <v>1917</v>
      </c>
      <c r="AP14" s="364">
        <f t="shared" si="34"/>
        <v>1917</v>
      </c>
      <c r="AQ14" s="364">
        <f t="shared" si="35"/>
        <v>1</v>
      </c>
      <c r="AR14" s="364">
        <v>4</v>
      </c>
      <c r="AS14" s="266" t="s">
        <v>21</v>
      </c>
      <c r="AT14" s="364">
        <f>IF(AP14="-",AS14,AP14)</f>
        <v>1917</v>
      </c>
      <c r="AU14" s="266" t="s">
        <v>21</v>
      </c>
      <c r="AV14" s="266" t="s">
        <v>21</v>
      </c>
      <c r="AW14" s="266">
        <v>3</v>
      </c>
      <c r="AX14" s="266">
        <v>1</v>
      </c>
      <c r="AY14" s="266">
        <v>4</v>
      </c>
      <c r="AZ14" s="266">
        <v>4</v>
      </c>
      <c r="BA14" s="266">
        <v>0</v>
      </c>
      <c r="BB14" s="266">
        <v>0</v>
      </c>
      <c r="BC14" s="266">
        <v>0</v>
      </c>
      <c r="BD14" s="266">
        <v>0</v>
      </c>
      <c r="BE14" s="266">
        <v>0</v>
      </c>
      <c r="BF14" s="266">
        <v>0</v>
      </c>
      <c r="BG14" s="364">
        <f t="shared" si="0"/>
        <v>100</v>
      </c>
      <c r="BH14" s="364">
        <f t="shared" ref="BH14:BH46" si="78">IFERROR((AQ14/AJ14)*100, "-")</f>
        <v>100</v>
      </c>
      <c r="BI14" s="364">
        <f t="shared" si="36"/>
        <v>100</v>
      </c>
      <c r="BJ14" s="364">
        <f t="shared" si="37"/>
        <v>100</v>
      </c>
      <c r="BK14" s="364">
        <f t="shared" si="59"/>
        <v>100</v>
      </c>
      <c r="BL14" s="364">
        <f t="shared" si="38"/>
        <v>100</v>
      </c>
      <c r="BM14" s="364">
        <f t="shared" si="1"/>
        <v>0</v>
      </c>
      <c r="BN14" s="267">
        <f t="shared" si="2"/>
        <v>0</v>
      </c>
      <c r="BO14" s="364">
        <f t="shared" si="3"/>
        <v>13.333333333333334</v>
      </c>
      <c r="BP14" s="364">
        <f t="shared" si="4"/>
        <v>0</v>
      </c>
      <c r="BQ14" s="267">
        <f t="shared" si="5"/>
        <v>0</v>
      </c>
      <c r="BR14" s="364">
        <f t="shared" si="6"/>
        <v>13.333333333333334</v>
      </c>
      <c r="BS14" s="364">
        <f t="shared" si="7"/>
        <v>0</v>
      </c>
      <c r="BT14" s="267">
        <f t="shared" si="8"/>
        <v>0</v>
      </c>
      <c r="BU14" s="270" t="s">
        <v>21</v>
      </c>
      <c r="BV14" s="266" t="s">
        <v>21</v>
      </c>
      <c r="BW14" s="266">
        <v>0</v>
      </c>
      <c r="BX14" s="266">
        <v>0</v>
      </c>
      <c r="BY14" s="266" t="s">
        <v>21</v>
      </c>
      <c r="BZ14" s="266" t="s">
        <v>21</v>
      </c>
      <c r="CA14" s="266" t="s">
        <v>21</v>
      </c>
      <c r="CB14" s="266" t="s">
        <v>21</v>
      </c>
      <c r="CC14" s="266" t="s">
        <v>21</v>
      </c>
      <c r="CD14" s="266">
        <f t="shared" si="39"/>
        <v>0</v>
      </c>
      <c r="CE14" s="266">
        <v>0</v>
      </c>
      <c r="CF14" s="266" t="s">
        <v>21</v>
      </c>
      <c r="CG14" s="266" t="s">
        <v>21</v>
      </c>
      <c r="CH14" s="266" t="s">
        <v>21</v>
      </c>
      <c r="CI14" s="266" t="s">
        <v>21</v>
      </c>
      <c r="CJ14" s="261">
        <v>3</v>
      </c>
      <c r="CK14" s="266">
        <v>0</v>
      </c>
      <c r="CL14" s="266">
        <v>0</v>
      </c>
      <c r="CM14" s="266">
        <v>0</v>
      </c>
      <c r="CN14" s="266">
        <v>0</v>
      </c>
      <c r="CO14" s="266">
        <v>0</v>
      </c>
      <c r="CP14" s="266">
        <v>0</v>
      </c>
      <c r="CQ14" s="266">
        <v>0</v>
      </c>
      <c r="CR14" s="266">
        <v>0</v>
      </c>
      <c r="CS14" s="266">
        <v>0</v>
      </c>
      <c r="CT14" s="261">
        <f t="shared" si="9"/>
        <v>0</v>
      </c>
      <c r="CU14" s="364" t="str">
        <f t="shared" si="40"/>
        <v>-</v>
      </c>
      <c r="CV14" s="364" t="str">
        <f t="shared" si="41"/>
        <v>-</v>
      </c>
      <c r="CW14" s="364" t="str">
        <f t="shared" si="42"/>
        <v>-</v>
      </c>
      <c r="CX14" s="364" t="str">
        <f t="shared" si="43"/>
        <v>-</v>
      </c>
      <c r="CY14" s="364" t="str">
        <f t="shared" si="44"/>
        <v>-</v>
      </c>
      <c r="CZ14" s="261">
        <f t="shared" si="45"/>
        <v>0</v>
      </c>
      <c r="DA14" s="267">
        <f t="shared" si="10"/>
        <v>0</v>
      </c>
      <c r="DB14" s="261">
        <f t="shared" si="11"/>
        <v>0</v>
      </c>
      <c r="DC14" s="261">
        <f t="shared" si="12"/>
        <v>0</v>
      </c>
      <c r="DD14" s="267">
        <f t="shared" si="13"/>
        <v>0</v>
      </c>
      <c r="DE14" s="261">
        <f t="shared" si="14"/>
        <v>0</v>
      </c>
      <c r="DF14" s="261">
        <f t="shared" si="15"/>
        <v>0</v>
      </c>
      <c r="DG14" s="267">
        <f t="shared" si="16"/>
        <v>0</v>
      </c>
      <c r="DH14" s="269"/>
      <c r="DI14" s="266" t="s">
        <v>274</v>
      </c>
      <c r="DJ14" s="266">
        <v>2</v>
      </c>
      <c r="DK14" s="266">
        <v>4</v>
      </c>
      <c r="DL14" s="266" t="s">
        <v>21</v>
      </c>
      <c r="DM14" s="266" t="s">
        <v>274</v>
      </c>
      <c r="DN14" s="266" t="s">
        <v>274</v>
      </c>
      <c r="DO14" s="266" t="s">
        <v>274</v>
      </c>
      <c r="DP14" s="266" t="s">
        <v>274</v>
      </c>
      <c r="DQ14" s="266">
        <f t="shared" si="46"/>
        <v>2</v>
      </c>
      <c r="DR14" s="266">
        <v>4</v>
      </c>
      <c r="DS14" s="261" t="s">
        <v>21</v>
      </c>
      <c r="DT14" s="266" t="s">
        <v>274</v>
      </c>
      <c r="DU14" s="266" t="s">
        <v>21</v>
      </c>
      <c r="DV14" s="266" t="s">
        <v>21</v>
      </c>
      <c r="DW14" s="261">
        <v>3</v>
      </c>
      <c r="DX14" s="261">
        <v>2</v>
      </c>
      <c r="DY14" s="261">
        <v>2</v>
      </c>
      <c r="DZ14" s="261">
        <v>4</v>
      </c>
      <c r="EA14" s="261">
        <v>0</v>
      </c>
      <c r="EB14" s="261">
        <v>0</v>
      </c>
      <c r="EC14" s="261">
        <v>0</v>
      </c>
      <c r="ED14" s="261">
        <v>0</v>
      </c>
      <c r="EE14" s="261">
        <v>0</v>
      </c>
      <c r="EF14" s="261">
        <v>0</v>
      </c>
      <c r="EG14" s="261">
        <f t="shared" si="17"/>
        <v>200</v>
      </c>
      <c r="EH14" s="364">
        <f t="shared" si="47"/>
        <v>100</v>
      </c>
      <c r="EI14" s="364">
        <f t="shared" si="48"/>
        <v>100</v>
      </c>
      <c r="EJ14" s="364">
        <f t="shared" si="49"/>
        <v>100</v>
      </c>
      <c r="EK14" s="364">
        <f t="shared" si="50"/>
        <v>100</v>
      </c>
      <c r="EL14" s="364">
        <f t="shared" si="51"/>
        <v>100</v>
      </c>
      <c r="EM14" s="261">
        <f t="shared" si="18"/>
        <v>0</v>
      </c>
      <c r="EN14" s="267">
        <f t="shared" si="19"/>
        <v>0</v>
      </c>
      <c r="EO14" s="261">
        <f t="shared" si="20"/>
        <v>6.666666666666667</v>
      </c>
      <c r="EP14" s="261">
        <f t="shared" si="21"/>
        <v>0</v>
      </c>
      <c r="EQ14" s="267">
        <f t="shared" si="22"/>
        <v>0</v>
      </c>
      <c r="ER14" s="261">
        <f t="shared" si="23"/>
        <v>13.333333333333334</v>
      </c>
      <c r="ES14" s="261">
        <f t="shared" si="24"/>
        <v>0</v>
      </c>
      <c r="ET14" s="267">
        <f t="shared" si="25"/>
        <v>0</v>
      </c>
      <c r="EU14" s="348"/>
      <c r="EV14" s="266" t="s">
        <v>346</v>
      </c>
      <c r="EW14" s="266">
        <v>3</v>
      </c>
      <c r="EX14" s="266">
        <v>86</v>
      </c>
      <c r="EY14" s="266" t="s">
        <v>21</v>
      </c>
      <c r="EZ14" s="266" t="s">
        <v>21</v>
      </c>
      <c r="FA14" s="266" t="s">
        <v>21</v>
      </c>
      <c r="FB14" s="266" t="s">
        <v>21</v>
      </c>
      <c r="FC14" s="266" t="s">
        <v>21</v>
      </c>
      <c r="FD14" s="266">
        <v>0</v>
      </c>
      <c r="FE14" s="266">
        <v>0</v>
      </c>
      <c r="FF14" s="266" t="s">
        <v>21</v>
      </c>
      <c r="FG14" s="266" t="s">
        <v>21</v>
      </c>
      <c r="FH14" s="266" t="s">
        <v>346</v>
      </c>
      <c r="FI14" s="266" t="s">
        <v>21</v>
      </c>
      <c r="FJ14" s="261">
        <v>3</v>
      </c>
      <c r="FK14" s="266">
        <v>1</v>
      </c>
      <c r="FL14" s="266">
        <v>86</v>
      </c>
      <c r="FM14" s="266">
        <v>86</v>
      </c>
      <c r="FN14" s="266">
        <v>1</v>
      </c>
      <c r="FO14" s="266">
        <v>30</v>
      </c>
      <c r="FP14" s="266">
        <v>30</v>
      </c>
      <c r="FQ14" s="266" t="s">
        <v>21</v>
      </c>
      <c r="FR14" s="266" t="s">
        <v>21</v>
      </c>
      <c r="FS14" s="266" t="s">
        <v>21</v>
      </c>
      <c r="FT14" s="261">
        <f t="shared" si="69"/>
        <v>100</v>
      </c>
      <c r="FU14" s="364">
        <f t="shared" si="52"/>
        <v>0</v>
      </c>
      <c r="FV14" s="364">
        <f t="shared" si="53"/>
        <v>0</v>
      </c>
      <c r="FW14" s="364">
        <f t="shared" si="54"/>
        <v>0</v>
      </c>
      <c r="FX14" s="364">
        <f t="shared" si="55"/>
        <v>65.116279069767444</v>
      </c>
      <c r="FY14" s="364">
        <f t="shared" si="56"/>
        <v>65.116279069767444</v>
      </c>
      <c r="FZ14" s="261">
        <f t="shared" si="70"/>
        <v>0</v>
      </c>
      <c r="GA14" s="267">
        <f t="shared" si="71"/>
        <v>100</v>
      </c>
      <c r="GB14" s="261">
        <f t="shared" si="72"/>
        <v>286.66666666666669</v>
      </c>
      <c r="GC14" s="261" t="str">
        <f t="shared" si="73"/>
        <v>-</v>
      </c>
      <c r="GD14" s="267">
        <f t="shared" si="74"/>
        <v>100</v>
      </c>
      <c r="GE14" s="261">
        <f t="shared" si="75"/>
        <v>286.66666666666669</v>
      </c>
      <c r="GF14" s="261" t="str">
        <f t="shared" si="76"/>
        <v>-</v>
      </c>
      <c r="GG14" s="267">
        <f t="shared" si="77"/>
        <v>100</v>
      </c>
      <c r="GH14" s="270"/>
      <c r="GI14" s="266" t="s">
        <v>766</v>
      </c>
      <c r="GJ14" s="266">
        <v>3</v>
      </c>
      <c r="GK14" s="266">
        <v>54</v>
      </c>
      <c r="GL14" s="266" t="s">
        <v>21</v>
      </c>
      <c r="GM14" s="266" t="s">
        <v>21</v>
      </c>
      <c r="GN14" s="266" t="s">
        <v>21</v>
      </c>
      <c r="GO14" s="266">
        <v>0</v>
      </c>
      <c r="GP14" s="266">
        <v>1</v>
      </c>
      <c r="GQ14" s="266">
        <v>1</v>
      </c>
      <c r="GR14" s="266">
        <f t="shared" si="60"/>
        <v>100</v>
      </c>
      <c r="GS14" s="265" t="s">
        <v>21</v>
      </c>
      <c r="GT14" s="373"/>
      <c r="GU14" s="374"/>
      <c r="GV14" s="374"/>
      <c r="GW14" s="261" t="s">
        <v>21</v>
      </c>
      <c r="GX14" s="261">
        <v>0</v>
      </c>
      <c r="GY14" s="261" t="s">
        <v>21</v>
      </c>
      <c r="GZ14" s="261">
        <v>0</v>
      </c>
      <c r="HA14" s="380">
        <v>3</v>
      </c>
      <c r="HB14" s="381">
        <v>0</v>
      </c>
      <c r="HC14" s="261">
        <f t="shared" si="57"/>
        <v>0</v>
      </c>
      <c r="HD14" s="230" t="s">
        <v>21</v>
      </c>
      <c r="HP14" s="214"/>
      <c r="HQ14" s="214"/>
      <c r="HR14" s="214"/>
      <c r="HS14" s="214"/>
      <c r="HT14" s="214"/>
      <c r="HU14" s="214"/>
      <c r="HV14" s="214"/>
      <c r="HW14" s="216"/>
      <c r="HX14" s="215"/>
      <c r="HY14" s="215"/>
      <c r="HZ14" s="215"/>
      <c r="IA14" s="215"/>
      <c r="IB14" s="215"/>
      <c r="IC14" s="215"/>
      <c r="ID14" s="215"/>
      <c r="IE14" s="214"/>
    </row>
    <row r="15" spans="2:239" ht="66.75" customHeight="1" x14ac:dyDescent="0.45">
      <c r="B15" s="245" t="s">
        <v>4</v>
      </c>
      <c r="C15" s="246" t="s">
        <v>418</v>
      </c>
      <c r="D15" s="248" t="s">
        <v>139</v>
      </c>
      <c r="E15" s="248" t="s">
        <v>108</v>
      </c>
      <c r="F15" s="248" t="s">
        <v>187</v>
      </c>
      <c r="G15" s="247" t="s">
        <v>21</v>
      </c>
      <c r="H15" s="247" t="s">
        <v>21</v>
      </c>
      <c r="I15" s="248">
        <v>14</v>
      </c>
      <c r="J15" s="247" t="s">
        <v>140</v>
      </c>
      <c r="K15" s="282" t="s">
        <v>141</v>
      </c>
      <c r="L15" s="248" t="s">
        <v>134</v>
      </c>
      <c r="M15" s="282" t="s">
        <v>142</v>
      </c>
      <c r="N15" s="248" t="s">
        <v>123</v>
      </c>
      <c r="O15" s="248" t="s">
        <v>143</v>
      </c>
      <c r="P15" s="249" t="s">
        <v>12</v>
      </c>
      <c r="Q15" s="277" t="s">
        <v>496</v>
      </c>
      <c r="R15" s="277" t="s">
        <v>21</v>
      </c>
      <c r="S15" s="261" t="s">
        <v>433</v>
      </c>
      <c r="T15" s="261" t="s">
        <v>567</v>
      </c>
      <c r="U15" s="262" t="s">
        <v>337</v>
      </c>
      <c r="V15" s="263" t="s">
        <v>372</v>
      </c>
      <c r="W15" s="263" t="s">
        <v>394</v>
      </c>
      <c r="X15" s="263" t="s">
        <v>21</v>
      </c>
      <c r="Y15" s="264" t="s">
        <v>468</v>
      </c>
      <c r="Z15" s="265" t="s">
        <v>546</v>
      </c>
      <c r="AA15" s="265" t="s">
        <v>208</v>
      </c>
      <c r="AB15" s="265"/>
      <c r="AC15" s="384">
        <v>4</v>
      </c>
      <c r="AD15" s="231">
        <v>1</v>
      </c>
      <c r="AE15" s="231">
        <v>9</v>
      </c>
      <c r="AF15" s="231">
        <v>9</v>
      </c>
      <c r="AG15" s="231">
        <v>9</v>
      </c>
      <c r="AH15" s="231">
        <v>0</v>
      </c>
      <c r="AI15" s="266" t="s">
        <v>21</v>
      </c>
      <c r="AJ15" s="366">
        <v>0</v>
      </c>
      <c r="AK15" s="266">
        <v>0</v>
      </c>
      <c r="AL15" s="266" t="s">
        <v>21</v>
      </c>
      <c r="AM15" s="266" t="s">
        <v>21</v>
      </c>
      <c r="AN15" s="266" t="s">
        <v>21</v>
      </c>
      <c r="AO15" s="266" t="s">
        <v>21</v>
      </c>
      <c r="AP15" s="364" t="str">
        <f t="shared" si="34"/>
        <v>-</v>
      </c>
      <c r="AQ15" s="364">
        <f t="shared" si="35"/>
        <v>0</v>
      </c>
      <c r="AR15" s="364">
        <v>0</v>
      </c>
      <c r="AS15" s="266" t="s">
        <v>21</v>
      </c>
      <c r="AT15" s="364" t="str">
        <f>IF(AP15="-",AS15,AP15)</f>
        <v>-</v>
      </c>
      <c r="AU15" s="266" t="s">
        <v>21</v>
      </c>
      <c r="AV15" s="266" t="s">
        <v>21</v>
      </c>
      <c r="AW15" s="266">
        <v>4</v>
      </c>
      <c r="AX15" s="266">
        <v>0</v>
      </c>
      <c r="AY15" s="266">
        <v>0</v>
      </c>
      <c r="AZ15" s="266">
        <v>0</v>
      </c>
      <c r="BA15" s="266">
        <v>0</v>
      </c>
      <c r="BB15" s="266">
        <v>0</v>
      </c>
      <c r="BC15" s="266">
        <v>0</v>
      </c>
      <c r="BD15" s="266">
        <v>0</v>
      </c>
      <c r="BE15" s="266">
        <v>0</v>
      </c>
      <c r="BF15" s="266">
        <v>0</v>
      </c>
      <c r="BG15" s="364">
        <f t="shared" si="0"/>
        <v>0</v>
      </c>
      <c r="BH15" s="364" t="str">
        <f t="shared" si="78"/>
        <v>-</v>
      </c>
      <c r="BI15" s="364" t="str">
        <f t="shared" si="36"/>
        <v>-</v>
      </c>
      <c r="BJ15" s="364" t="str">
        <f t="shared" si="37"/>
        <v>-</v>
      </c>
      <c r="BK15" s="364" t="str">
        <f t="shared" si="59"/>
        <v>-</v>
      </c>
      <c r="BL15" s="364" t="str">
        <f t="shared" si="38"/>
        <v>-</v>
      </c>
      <c r="BM15" s="364">
        <f t="shared" si="1"/>
        <v>0</v>
      </c>
      <c r="BN15" s="267">
        <f t="shared" si="2"/>
        <v>0</v>
      </c>
      <c r="BO15" s="364">
        <f t="shared" si="3"/>
        <v>0</v>
      </c>
      <c r="BP15" s="364">
        <f t="shared" si="4"/>
        <v>0</v>
      </c>
      <c r="BQ15" s="267">
        <f t="shared" si="5"/>
        <v>0</v>
      </c>
      <c r="BR15" s="364">
        <f t="shared" si="6"/>
        <v>0</v>
      </c>
      <c r="BS15" s="364">
        <f t="shared" si="7"/>
        <v>0</v>
      </c>
      <c r="BT15" s="267">
        <f t="shared" si="8"/>
        <v>0</v>
      </c>
      <c r="BU15" s="270" t="s">
        <v>21</v>
      </c>
      <c r="BV15" s="266">
        <v>2027397</v>
      </c>
      <c r="BW15" s="266">
        <v>1</v>
      </c>
      <c r="BX15" s="266">
        <v>1</v>
      </c>
      <c r="BY15" s="266">
        <v>2027397</v>
      </c>
      <c r="BZ15" s="266" t="s">
        <v>21</v>
      </c>
      <c r="CA15" s="266">
        <v>2027397</v>
      </c>
      <c r="CB15" s="266" t="s">
        <v>21</v>
      </c>
      <c r="CC15" s="266">
        <v>2027397</v>
      </c>
      <c r="CD15" s="266">
        <f t="shared" si="39"/>
        <v>1</v>
      </c>
      <c r="CE15" s="266">
        <v>1</v>
      </c>
      <c r="CF15" s="266" t="s">
        <v>21</v>
      </c>
      <c r="CG15" s="266">
        <v>2027397</v>
      </c>
      <c r="CH15" s="266" t="s">
        <v>21</v>
      </c>
      <c r="CI15" s="266" t="s">
        <v>21</v>
      </c>
      <c r="CJ15" s="261">
        <v>4</v>
      </c>
      <c r="CK15" s="261">
        <v>1</v>
      </c>
      <c r="CL15" s="261">
        <v>1</v>
      </c>
      <c r="CM15" s="261">
        <v>1</v>
      </c>
      <c r="CN15" s="266">
        <v>0</v>
      </c>
      <c r="CO15" s="266">
        <v>0</v>
      </c>
      <c r="CP15" s="266">
        <v>0</v>
      </c>
      <c r="CQ15" s="266">
        <v>0</v>
      </c>
      <c r="CR15" s="266">
        <v>0</v>
      </c>
      <c r="CS15" s="266">
        <v>0</v>
      </c>
      <c r="CT15" s="261">
        <f t="shared" si="9"/>
        <v>100</v>
      </c>
      <c r="CU15" s="364">
        <f t="shared" si="40"/>
        <v>100</v>
      </c>
      <c r="CV15" s="364">
        <f t="shared" si="41"/>
        <v>100</v>
      </c>
      <c r="CW15" s="364">
        <f t="shared" si="42"/>
        <v>100</v>
      </c>
      <c r="CX15" s="364">
        <f t="shared" si="43"/>
        <v>100</v>
      </c>
      <c r="CY15" s="364">
        <f t="shared" si="44"/>
        <v>100</v>
      </c>
      <c r="CZ15" s="261">
        <f t="shared" si="45"/>
        <v>0</v>
      </c>
      <c r="DA15" s="267">
        <f t="shared" si="10"/>
        <v>0</v>
      </c>
      <c r="DB15" s="261">
        <f t="shared" si="11"/>
        <v>11.111111111111111</v>
      </c>
      <c r="DC15" s="261">
        <f t="shared" si="12"/>
        <v>0</v>
      </c>
      <c r="DD15" s="267">
        <f t="shared" si="13"/>
        <v>0</v>
      </c>
      <c r="DE15" s="261">
        <f t="shared" si="14"/>
        <v>11.111111111111111</v>
      </c>
      <c r="DF15" s="261">
        <f t="shared" si="15"/>
        <v>0</v>
      </c>
      <c r="DG15" s="267">
        <f t="shared" si="16"/>
        <v>0</v>
      </c>
      <c r="DH15" s="269"/>
      <c r="DI15" s="266" t="s">
        <v>275</v>
      </c>
      <c r="DJ15" s="266">
        <v>3</v>
      </c>
      <c r="DK15" s="266">
        <v>5</v>
      </c>
      <c r="DL15" s="266">
        <v>2027397</v>
      </c>
      <c r="DM15" s="266" t="s">
        <v>274</v>
      </c>
      <c r="DN15" s="266" t="s">
        <v>275</v>
      </c>
      <c r="DO15" s="266" t="s">
        <v>274</v>
      </c>
      <c r="DP15" s="266" t="s">
        <v>275</v>
      </c>
      <c r="DQ15" s="266">
        <f t="shared" si="46"/>
        <v>3</v>
      </c>
      <c r="DR15" s="266">
        <v>5</v>
      </c>
      <c r="DS15" s="261" t="s">
        <v>21</v>
      </c>
      <c r="DT15" s="266" t="s">
        <v>275</v>
      </c>
      <c r="DU15" s="266" t="s">
        <v>21</v>
      </c>
      <c r="DV15" s="266" t="s">
        <v>21</v>
      </c>
      <c r="DW15" s="261">
        <v>4</v>
      </c>
      <c r="DX15" s="261">
        <v>2</v>
      </c>
      <c r="DY15" s="261">
        <v>2</v>
      </c>
      <c r="DZ15" s="261">
        <v>5</v>
      </c>
      <c r="EA15" s="261">
        <v>0</v>
      </c>
      <c r="EB15" s="261">
        <v>0</v>
      </c>
      <c r="EC15" s="261">
        <v>0</v>
      </c>
      <c r="ED15" s="261">
        <v>0</v>
      </c>
      <c r="EE15" s="261">
        <v>0</v>
      </c>
      <c r="EF15" s="261">
        <v>0</v>
      </c>
      <c r="EG15" s="261">
        <f t="shared" si="17"/>
        <v>200</v>
      </c>
      <c r="EH15" s="364">
        <f t="shared" si="47"/>
        <v>100</v>
      </c>
      <c r="EI15" s="364">
        <f t="shared" si="48"/>
        <v>100</v>
      </c>
      <c r="EJ15" s="364">
        <f t="shared" si="49"/>
        <v>100</v>
      </c>
      <c r="EK15" s="364">
        <f t="shared" si="50"/>
        <v>100</v>
      </c>
      <c r="EL15" s="364">
        <f t="shared" si="51"/>
        <v>100</v>
      </c>
      <c r="EM15" s="261">
        <f t="shared" si="18"/>
        <v>0</v>
      </c>
      <c r="EN15" s="267">
        <f t="shared" si="19"/>
        <v>0</v>
      </c>
      <c r="EO15" s="261">
        <f t="shared" si="20"/>
        <v>22.222222222222221</v>
      </c>
      <c r="EP15" s="261">
        <f t="shared" si="21"/>
        <v>0</v>
      </c>
      <c r="EQ15" s="267">
        <f t="shared" si="22"/>
        <v>0</v>
      </c>
      <c r="ER15" s="261">
        <f t="shared" si="23"/>
        <v>55.555555555555557</v>
      </c>
      <c r="ES15" s="261">
        <f t="shared" si="24"/>
        <v>0</v>
      </c>
      <c r="ET15" s="267">
        <f t="shared" si="25"/>
        <v>0</v>
      </c>
      <c r="EU15" s="348"/>
      <c r="EV15" s="266" t="s">
        <v>686</v>
      </c>
      <c r="EW15" s="266">
        <v>2</v>
      </c>
      <c r="EX15" s="266">
        <v>18</v>
      </c>
      <c r="EY15" s="266" t="s">
        <v>21</v>
      </c>
      <c r="EZ15" s="266" t="s">
        <v>21</v>
      </c>
      <c r="FA15" s="266" t="s">
        <v>21</v>
      </c>
      <c r="FB15" s="266" t="s">
        <v>21</v>
      </c>
      <c r="FC15" s="266" t="s">
        <v>21</v>
      </c>
      <c r="FD15" s="266">
        <v>0</v>
      </c>
      <c r="FE15" s="266">
        <v>0</v>
      </c>
      <c r="FF15" s="266" t="s">
        <v>21</v>
      </c>
      <c r="FG15" s="266" t="s">
        <v>21</v>
      </c>
      <c r="FH15" s="266" t="s">
        <v>686</v>
      </c>
      <c r="FI15" s="266" t="s">
        <v>21</v>
      </c>
      <c r="FJ15" s="261">
        <v>4</v>
      </c>
      <c r="FK15" s="266">
        <v>1</v>
      </c>
      <c r="FL15" s="266">
        <v>9</v>
      </c>
      <c r="FM15" s="266">
        <v>18</v>
      </c>
      <c r="FN15" s="266">
        <v>1</v>
      </c>
      <c r="FO15" s="266">
        <v>9</v>
      </c>
      <c r="FP15" s="266">
        <v>9</v>
      </c>
      <c r="FQ15" s="266" t="s">
        <v>21</v>
      </c>
      <c r="FR15" s="266" t="s">
        <v>21</v>
      </c>
      <c r="FS15" s="266" t="s">
        <v>21</v>
      </c>
      <c r="FT15" s="261">
        <f t="shared" si="69"/>
        <v>100</v>
      </c>
      <c r="FU15" s="364">
        <f t="shared" si="52"/>
        <v>0</v>
      </c>
      <c r="FV15" s="364">
        <f t="shared" si="53"/>
        <v>0</v>
      </c>
      <c r="FW15" s="364">
        <f t="shared" si="54"/>
        <v>0</v>
      </c>
      <c r="FX15" s="364">
        <f t="shared" si="55"/>
        <v>0</v>
      </c>
      <c r="FY15" s="364">
        <f t="shared" si="56"/>
        <v>50</v>
      </c>
      <c r="FZ15" s="261">
        <f t="shared" si="70"/>
        <v>0</v>
      </c>
      <c r="GA15" s="267">
        <f t="shared" si="71"/>
        <v>100</v>
      </c>
      <c r="GB15" s="261">
        <f t="shared" si="72"/>
        <v>100</v>
      </c>
      <c r="GC15" s="261" t="str">
        <f t="shared" si="73"/>
        <v>-</v>
      </c>
      <c r="GD15" s="267">
        <f t="shared" si="74"/>
        <v>100</v>
      </c>
      <c r="GE15" s="261">
        <f t="shared" si="75"/>
        <v>200</v>
      </c>
      <c r="GF15" s="261" t="str">
        <f t="shared" si="76"/>
        <v>-</v>
      </c>
      <c r="GG15" s="267">
        <f t="shared" si="77"/>
        <v>100</v>
      </c>
      <c r="GH15" s="270"/>
      <c r="GI15" s="266" t="s">
        <v>21</v>
      </c>
      <c r="GJ15" s="266">
        <v>0</v>
      </c>
      <c r="GK15" s="266">
        <v>0</v>
      </c>
      <c r="GL15" s="266" t="s">
        <v>21</v>
      </c>
      <c r="GM15" s="266" t="s">
        <v>21</v>
      </c>
      <c r="GN15" s="266" t="s">
        <v>21</v>
      </c>
      <c r="GO15" s="266">
        <v>0</v>
      </c>
      <c r="GP15" s="266">
        <v>3</v>
      </c>
      <c r="GQ15" s="266">
        <v>0</v>
      </c>
      <c r="GR15" s="266">
        <f t="shared" si="60"/>
        <v>0</v>
      </c>
      <c r="GS15" s="265" t="s">
        <v>21</v>
      </c>
      <c r="GT15" s="373"/>
      <c r="GU15" s="374"/>
      <c r="GV15" s="374"/>
      <c r="GW15" s="261" t="s">
        <v>21</v>
      </c>
      <c r="GX15" s="261">
        <v>0</v>
      </c>
      <c r="GY15" s="261" t="s">
        <v>21</v>
      </c>
      <c r="GZ15" s="261">
        <v>0</v>
      </c>
      <c r="HA15" s="382">
        <v>1</v>
      </c>
      <c r="HB15" s="381">
        <v>0</v>
      </c>
      <c r="HC15" s="261">
        <f t="shared" si="57"/>
        <v>0</v>
      </c>
      <c r="HD15" s="230" t="s">
        <v>21</v>
      </c>
      <c r="HP15" s="214"/>
      <c r="HQ15" s="214"/>
      <c r="HR15" s="214"/>
      <c r="HS15" s="214"/>
      <c r="HT15" s="214"/>
      <c r="HU15" s="214"/>
      <c r="HV15" s="214"/>
      <c r="HW15" s="216"/>
      <c r="HX15" s="215"/>
      <c r="HY15" s="215"/>
      <c r="HZ15" s="215"/>
      <c r="IA15" s="215"/>
      <c r="IB15" s="215"/>
      <c r="IC15" s="215"/>
      <c r="ID15" s="215"/>
      <c r="IE15" s="214"/>
    </row>
    <row r="16" spans="2:239" ht="66.75" customHeight="1" x14ac:dyDescent="0.45">
      <c r="B16" s="245" t="s">
        <v>4</v>
      </c>
      <c r="C16" s="246" t="s">
        <v>418</v>
      </c>
      <c r="D16" s="248" t="s">
        <v>139</v>
      </c>
      <c r="E16" s="248" t="s">
        <v>108</v>
      </c>
      <c r="F16" s="248" t="s">
        <v>187</v>
      </c>
      <c r="G16" s="247" t="s">
        <v>21</v>
      </c>
      <c r="H16" s="247" t="s">
        <v>21</v>
      </c>
      <c r="I16" s="248">
        <v>15</v>
      </c>
      <c r="J16" s="247" t="s">
        <v>144</v>
      </c>
      <c r="K16" s="282" t="s">
        <v>145</v>
      </c>
      <c r="L16" s="248" t="s">
        <v>134</v>
      </c>
      <c r="M16" s="282" t="s">
        <v>146</v>
      </c>
      <c r="N16" s="248" t="s">
        <v>123</v>
      </c>
      <c r="O16" s="248" t="s">
        <v>147</v>
      </c>
      <c r="P16" s="249" t="s">
        <v>12</v>
      </c>
      <c r="Q16" s="277" t="s">
        <v>497</v>
      </c>
      <c r="R16" s="277" t="s">
        <v>21</v>
      </c>
      <c r="S16" s="261" t="s">
        <v>432</v>
      </c>
      <c r="T16" s="261" t="s">
        <v>568</v>
      </c>
      <c r="U16" s="262" t="s">
        <v>337</v>
      </c>
      <c r="V16" s="263" t="s">
        <v>372</v>
      </c>
      <c r="W16" s="263" t="s">
        <v>393</v>
      </c>
      <c r="X16" s="263" t="s">
        <v>21</v>
      </c>
      <c r="Y16" s="264" t="s">
        <v>372</v>
      </c>
      <c r="Z16" s="265" t="s">
        <v>497</v>
      </c>
      <c r="AA16" s="265" t="s">
        <v>208</v>
      </c>
      <c r="AB16" s="265"/>
      <c r="AC16" s="384">
        <v>39</v>
      </c>
      <c r="AD16" s="231">
        <v>29</v>
      </c>
      <c r="AE16" s="231">
        <v>66</v>
      </c>
      <c r="AF16" s="231">
        <v>66</v>
      </c>
      <c r="AG16" s="231">
        <v>66</v>
      </c>
      <c r="AH16" s="231">
        <v>0</v>
      </c>
      <c r="AI16" s="266" t="s">
        <v>795</v>
      </c>
      <c r="AJ16" s="366">
        <v>9</v>
      </c>
      <c r="AK16" s="266">
        <v>25</v>
      </c>
      <c r="AL16" s="266" t="s">
        <v>625</v>
      </c>
      <c r="AM16" s="266">
        <v>1917</v>
      </c>
      <c r="AN16" s="266">
        <v>1917</v>
      </c>
      <c r="AO16" s="266">
        <v>1917</v>
      </c>
      <c r="AP16" s="364">
        <f>IF(AN16="-",AO16,AN16)</f>
        <v>1917</v>
      </c>
      <c r="AQ16" s="364">
        <f t="shared" si="35"/>
        <v>1</v>
      </c>
      <c r="AR16" s="364">
        <v>17</v>
      </c>
      <c r="AS16" s="266" t="s">
        <v>21</v>
      </c>
      <c r="AT16" s="364">
        <f>IF(AP16="-",AS16,AP16)</f>
        <v>1917</v>
      </c>
      <c r="AU16" s="266" t="s">
        <v>625</v>
      </c>
      <c r="AV16" s="266" t="s">
        <v>21</v>
      </c>
      <c r="AW16" s="266">
        <v>39</v>
      </c>
      <c r="AX16" s="266">
        <v>6</v>
      </c>
      <c r="AY16" s="266">
        <v>17</v>
      </c>
      <c r="AZ16" s="266">
        <v>17</v>
      </c>
      <c r="BA16" s="266">
        <v>0</v>
      </c>
      <c r="BB16" s="266">
        <v>0</v>
      </c>
      <c r="BC16" s="266">
        <v>0</v>
      </c>
      <c r="BD16" s="266">
        <v>0</v>
      </c>
      <c r="BE16" s="266">
        <v>0</v>
      </c>
      <c r="BF16" s="266">
        <v>0</v>
      </c>
      <c r="BG16" s="364">
        <f t="shared" si="0"/>
        <v>20.689655172413794</v>
      </c>
      <c r="BH16" s="364">
        <f t="shared" si="78"/>
        <v>11.111111111111111</v>
      </c>
      <c r="BI16" s="364">
        <f t="shared" si="36"/>
        <v>68</v>
      </c>
      <c r="BJ16" s="364">
        <f t="shared" si="37"/>
        <v>100</v>
      </c>
      <c r="BK16" s="364">
        <f t="shared" si="59"/>
        <v>100</v>
      </c>
      <c r="BL16" s="364">
        <f t="shared" si="38"/>
        <v>100</v>
      </c>
      <c r="BM16" s="364">
        <f t="shared" si="1"/>
        <v>0</v>
      </c>
      <c r="BN16" s="267">
        <f t="shared" si="2"/>
        <v>0</v>
      </c>
      <c r="BO16" s="364">
        <f t="shared" si="3"/>
        <v>25.757575757575758</v>
      </c>
      <c r="BP16" s="364">
        <f t="shared" si="4"/>
        <v>0</v>
      </c>
      <c r="BQ16" s="267">
        <f t="shared" si="5"/>
        <v>0</v>
      </c>
      <c r="BR16" s="364">
        <f t="shared" si="6"/>
        <v>25.757575757575758</v>
      </c>
      <c r="BS16" s="364">
        <f t="shared" si="7"/>
        <v>0</v>
      </c>
      <c r="BT16" s="267">
        <f t="shared" si="8"/>
        <v>0</v>
      </c>
      <c r="BU16" s="270" t="s">
        <v>720</v>
      </c>
      <c r="BV16" s="266">
        <v>2027397</v>
      </c>
      <c r="BW16" s="266">
        <v>1</v>
      </c>
      <c r="BX16" s="266">
        <v>1</v>
      </c>
      <c r="BY16" s="266">
        <v>2027397</v>
      </c>
      <c r="BZ16" s="266" t="s">
        <v>21</v>
      </c>
      <c r="CA16" s="266">
        <v>2027397</v>
      </c>
      <c r="CB16" s="266" t="s">
        <v>21</v>
      </c>
      <c r="CC16" s="266">
        <v>2027397</v>
      </c>
      <c r="CD16" s="266">
        <f t="shared" si="39"/>
        <v>1</v>
      </c>
      <c r="CE16" s="266">
        <v>1</v>
      </c>
      <c r="CF16" s="266" t="s">
        <v>21</v>
      </c>
      <c r="CG16" s="266">
        <v>2027397</v>
      </c>
      <c r="CH16" s="266" t="s">
        <v>21</v>
      </c>
      <c r="CI16" s="266" t="s">
        <v>21</v>
      </c>
      <c r="CJ16" s="261">
        <v>39</v>
      </c>
      <c r="CK16" s="261">
        <v>1</v>
      </c>
      <c r="CL16" s="261">
        <v>1</v>
      </c>
      <c r="CM16" s="261">
        <v>1</v>
      </c>
      <c r="CN16" s="266">
        <v>0</v>
      </c>
      <c r="CO16" s="266">
        <v>0</v>
      </c>
      <c r="CP16" s="266">
        <v>0</v>
      </c>
      <c r="CQ16" s="266">
        <v>0</v>
      </c>
      <c r="CR16" s="266">
        <v>0</v>
      </c>
      <c r="CS16" s="266">
        <v>0</v>
      </c>
      <c r="CT16" s="261">
        <f t="shared" si="9"/>
        <v>3.4482758620689653</v>
      </c>
      <c r="CU16" s="364">
        <f t="shared" si="40"/>
        <v>100</v>
      </c>
      <c r="CV16" s="364">
        <f t="shared" si="41"/>
        <v>100</v>
      </c>
      <c r="CW16" s="364">
        <f t="shared" si="42"/>
        <v>100</v>
      </c>
      <c r="CX16" s="364">
        <f t="shared" si="43"/>
        <v>100</v>
      </c>
      <c r="CY16" s="364">
        <f t="shared" si="44"/>
        <v>100</v>
      </c>
      <c r="CZ16" s="261">
        <f t="shared" si="45"/>
        <v>0</v>
      </c>
      <c r="DA16" s="267">
        <f t="shared" si="10"/>
        <v>0</v>
      </c>
      <c r="DB16" s="261">
        <f t="shared" si="11"/>
        <v>1.5151515151515151</v>
      </c>
      <c r="DC16" s="261">
        <f t="shared" si="12"/>
        <v>0</v>
      </c>
      <c r="DD16" s="267">
        <f t="shared" si="13"/>
        <v>0</v>
      </c>
      <c r="DE16" s="261">
        <f t="shared" si="14"/>
        <v>1.5151515151515151</v>
      </c>
      <c r="DF16" s="261">
        <f t="shared" si="15"/>
        <v>0</v>
      </c>
      <c r="DG16" s="267">
        <f t="shared" si="16"/>
        <v>0</v>
      </c>
      <c r="DH16" s="269"/>
      <c r="DI16" s="266" t="s">
        <v>796</v>
      </c>
      <c r="DJ16" s="266">
        <v>4</v>
      </c>
      <c r="DK16" s="266">
        <v>6</v>
      </c>
      <c r="DL16" s="266" t="s">
        <v>656</v>
      </c>
      <c r="DM16" s="266" t="s">
        <v>274</v>
      </c>
      <c r="DN16" s="266" t="s">
        <v>273</v>
      </c>
      <c r="DO16" s="266" t="s">
        <v>274</v>
      </c>
      <c r="DP16" s="266" t="s">
        <v>273</v>
      </c>
      <c r="DQ16" s="266">
        <f t="shared" si="46"/>
        <v>3</v>
      </c>
      <c r="DR16" s="266">
        <v>5</v>
      </c>
      <c r="DS16" s="261" t="s">
        <v>21</v>
      </c>
      <c r="DT16" s="266" t="s">
        <v>273</v>
      </c>
      <c r="DU16" s="266" t="s">
        <v>703</v>
      </c>
      <c r="DV16" s="266" t="s">
        <v>21</v>
      </c>
      <c r="DW16" s="261">
        <v>39</v>
      </c>
      <c r="DX16" s="261">
        <v>2</v>
      </c>
      <c r="DY16" s="261">
        <v>3</v>
      </c>
      <c r="DZ16" s="261">
        <v>6</v>
      </c>
      <c r="EA16" s="261">
        <v>1</v>
      </c>
      <c r="EB16" s="261">
        <v>1</v>
      </c>
      <c r="EC16" s="261">
        <v>1</v>
      </c>
      <c r="ED16" s="261">
        <v>2</v>
      </c>
      <c r="EE16" s="261">
        <v>2</v>
      </c>
      <c r="EF16" s="261">
        <v>2</v>
      </c>
      <c r="EG16" s="261">
        <f t="shared" si="17"/>
        <v>6.8965517241379306</v>
      </c>
      <c r="EH16" s="364">
        <f t="shared" si="47"/>
        <v>75</v>
      </c>
      <c r="EI16" s="364">
        <f t="shared" si="48"/>
        <v>83.333333333333343</v>
      </c>
      <c r="EJ16" s="364">
        <f t="shared" si="49"/>
        <v>50</v>
      </c>
      <c r="EK16" s="364">
        <f t="shared" si="50"/>
        <v>66.666666666666671</v>
      </c>
      <c r="EL16" s="364">
        <f t="shared" si="51"/>
        <v>83.333333333333343</v>
      </c>
      <c r="EM16" s="261">
        <f t="shared" si="18"/>
        <v>6.8965517241379306</v>
      </c>
      <c r="EN16" s="267">
        <f t="shared" si="19"/>
        <v>3.4482758620689653</v>
      </c>
      <c r="EO16" s="261">
        <f t="shared" si="20"/>
        <v>4.5454545454545459</v>
      </c>
      <c r="EP16" s="261">
        <f t="shared" si="21"/>
        <v>3.0303030303030303</v>
      </c>
      <c r="EQ16" s="267">
        <f t="shared" si="22"/>
        <v>1.5151515151515151</v>
      </c>
      <c r="ER16" s="261">
        <f t="shared" si="23"/>
        <v>9.0909090909090917</v>
      </c>
      <c r="ES16" s="261">
        <f t="shared" si="24"/>
        <v>3.0303030303030303</v>
      </c>
      <c r="ET16" s="267">
        <f t="shared" si="25"/>
        <v>1.5151515151515151</v>
      </c>
      <c r="EU16" s="348"/>
      <c r="EV16" s="266" t="s">
        <v>21</v>
      </c>
      <c r="EW16" s="266">
        <v>0</v>
      </c>
      <c r="EX16" s="266">
        <v>0</v>
      </c>
      <c r="EY16" s="266" t="s">
        <v>21</v>
      </c>
      <c r="EZ16" s="266" t="s">
        <v>21</v>
      </c>
      <c r="FA16" s="266" t="s">
        <v>21</v>
      </c>
      <c r="FB16" s="266" t="s">
        <v>21</v>
      </c>
      <c r="FC16" s="266" t="s">
        <v>21</v>
      </c>
      <c r="FD16" s="266">
        <v>0</v>
      </c>
      <c r="FE16" s="266">
        <v>0</v>
      </c>
      <c r="FF16" s="266" t="s">
        <v>21</v>
      </c>
      <c r="FG16" s="266" t="s">
        <v>21</v>
      </c>
      <c r="FH16" s="266" t="s">
        <v>21</v>
      </c>
      <c r="FI16" s="266" t="s">
        <v>21</v>
      </c>
      <c r="FJ16" s="261">
        <v>39</v>
      </c>
      <c r="FK16" s="266">
        <v>0</v>
      </c>
      <c r="FL16" s="266">
        <v>0</v>
      </c>
      <c r="FM16" s="266">
        <v>0</v>
      </c>
      <c r="FN16" s="266">
        <v>0</v>
      </c>
      <c r="FO16" s="266">
        <v>0</v>
      </c>
      <c r="FP16" s="266">
        <v>0</v>
      </c>
      <c r="FQ16" s="266">
        <v>0</v>
      </c>
      <c r="FR16" s="266">
        <v>0</v>
      </c>
      <c r="FS16" s="266">
        <v>0</v>
      </c>
      <c r="FT16" s="261">
        <f t="shared" si="69"/>
        <v>0</v>
      </c>
      <c r="FU16" s="364" t="str">
        <f t="shared" si="52"/>
        <v>-</v>
      </c>
      <c r="FV16" s="364" t="str">
        <f t="shared" si="53"/>
        <v>-</v>
      </c>
      <c r="FW16" s="364" t="str">
        <f t="shared" si="54"/>
        <v>-</v>
      </c>
      <c r="FX16" s="364" t="str">
        <f t="shared" si="55"/>
        <v>-</v>
      </c>
      <c r="FY16" s="364" t="str">
        <f t="shared" si="56"/>
        <v>-</v>
      </c>
      <c r="FZ16" s="261">
        <f t="shared" si="70"/>
        <v>0</v>
      </c>
      <c r="GA16" s="267">
        <f t="shared" si="71"/>
        <v>0</v>
      </c>
      <c r="GB16" s="261">
        <f t="shared" si="72"/>
        <v>0</v>
      </c>
      <c r="GC16" s="261">
        <f t="shared" si="73"/>
        <v>0</v>
      </c>
      <c r="GD16" s="267">
        <f t="shared" si="74"/>
        <v>0</v>
      </c>
      <c r="GE16" s="261">
        <f t="shared" si="75"/>
        <v>0</v>
      </c>
      <c r="GF16" s="261">
        <f t="shared" si="76"/>
        <v>0</v>
      </c>
      <c r="GG16" s="267">
        <f t="shared" si="77"/>
        <v>0</v>
      </c>
      <c r="GH16" s="270"/>
      <c r="GI16" s="266" t="s">
        <v>821</v>
      </c>
      <c r="GJ16" s="266">
        <v>5</v>
      </c>
      <c r="GK16" s="266">
        <v>7</v>
      </c>
      <c r="GL16" s="266" t="s">
        <v>21</v>
      </c>
      <c r="GM16" s="266" t="s">
        <v>21</v>
      </c>
      <c r="GN16" s="266" t="s">
        <v>21</v>
      </c>
      <c r="GO16" s="266">
        <v>0</v>
      </c>
      <c r="GP16" s="266">
        <v>32</v>
      </c>
      <c r="GQ16" s="266">
        <v>6</v>
      </c>
      <c r="GR16" s="266">
        <f t="shared" si="60"/>
        <v>20.689655172413794</v>
      </c>
      <c r="GS16" s="265" t="s">
        <v>21</v>
      </c>
      <c r="GT16" s="373">
        <v>45360</v>
      </c>
      <c r="GU16" s="374">
        <v>1</v>
      </c>
      <c r="GV16" s="374">
        <v>3</v>
      </c>
      <c r="GW16" s="261" t="s">
        <v>21</v>
      </c>
      <c r="GX16" s="261">
        <v>0</v>
      </c>
      <c r="GY16" s="261" t="s">
        <v>21</v>
      </c>
      <c r="GZ16" s="261">
        <v>0</v>
      </c>
      <c r="HA16" s="380">
        <v>37</v>
      </c>
      <c r="HB16" s="381">
        <v>3</v>
      </c>
      <c r="HC16" s="261">
        <f t="shared" si="57"/>
        <v>10.344827586206897</v>
      </c>
      <c r="HD16" s="230" t="s">
        <v>21</v>
      </c>
      <c r="HP16" s="214"/>
      <c r="HQ16" s="214"/>
      <c r="HR16" s="214"/>
      <c r="HS16" s="214"/>
      <c r="HT16" s="214"/>
      <c r="HU16" s="214"/>
      <c r="HV16" s="214"/>
      <c r="HW16" s="215"/>
      <c r="HX16" s="215"/>
      <c r="HY16" s="215"/>
      <c r="HZ16" s="215"/>
      <c r="IA16" s="215"/>
      <c r="IB16" s="215"/>
      <c r="IC16" s="215"/>
      <c r="ID16" s="215"/>
      <c r="IE16" s="214"/>
    </row>
    <row r="17" spans="2:239" ht="66.75" customHeight="1" x14ac:dyDescent="0.45">
      <c r="B17" s="245" t="s">
        <v>4</v>
      </c>
      <c r="C17" s="246" t="s">
        <v>418</v>
      </c>
      <c r="D17" s="248" t="s">
        <v>10</v>
      </c>
      <c r="E17" s="248" t="s">
        <v>109</v>
      </c>
      <c r="F17" s="248" t="s">
        <v>187</v>
      </c>
      <c r="G17" s="247" t="s">
        <v>21</v>
      </c>
      <c r="H17" s="247" t="s">
        <v>21</v>
      </c>
      <c r="I17" s="248">
        <v>18</v>
      </c>
      <c r="J17" s="247" t="s">
        <v>148</v>
      </c>
      <c r="K17" s="282" t="s">
        <v>180</v>
      </c>
      <c r="L17" s="248" t="s">
        <v>163</v>
      </c>
      <c r="M17" s="282" t="s">
        <v>181</v>
      </c>
      <c r="N17" s="248" t="s">
        <v>123</v>
      </c>
      <c r="O17" s="248" t="s">
        <v>149</v>
      </c>
      <c r="P17" s="249" t="s">
        <v>12</v>
      </c>
      <c r="Q17" s="277" t="s">
        <v>498</v>
      </c>
      <c r="R17" s="277" t="s">
        <v>21</v>
      </c>
      <c r="S17" s="261" t="s">
        <v>434</v>
      </c>
      <c r="T17" s="261" t="s">
        <v>569</v>
      </c>
      <c r="U17" s="262" t="s">
        <v>337</v>
      </c>
      <c r="V17" s="263" t="s">
        <v>371</v>
      </c>
      <c r="W17" s="263" t="s">
        <v>376</v>
      </c>
      <c r="X17" s="263" t="s">
        <v>382</v>
      </c>
      <c r="Y17" s="278" t="s">
        <v>469</v>
      </c>
      <c r="Z17" s="265" t="s">
        <v>547</v>
      </c>
      <c r="AA17" s="265" t="s">
        <v>208</v>
      </c>
      <c r="AB17" s="265"/>
      <c r="AC17" s="385">
        <v>4</v>
      </c>
      <c r="AD17" s="279">
        <v>1</v>
      </c>
      <c r="AE17" s="279">
        <v>3</v>
      </c>
      <c r="AF17" s="279">
        <v>3</v>
      </c>
      <c r="AG17" s="279">
        <v>3</v>
      </c>
      <c r="AH17" s="279">
        <v>0</v>
      </c>
      <c r="AI17" s="279" t="s">
        <v>21</v>
      </c>
      <c r="AJ17" s="367">
        <v>0</v>
      </c>
      <c r="AK17" s="279">
        <v>0</v>
      </c>
      <c r="AL17" s="279" t="s">
        <v>21</v>
      </c>
      <c r="AM17" s="279" t="s">
        <v>21</v>
      </c>
      <c r="AN17" s="279" t="s">
        <v>21</v>
      </c>
      <c r="AO17" s="279" t="s">
        <v>21</v>
      </c>
      <c r="AP17" s="368" t="str">
        <f t="shared" si="34"/>
        <v>-</v>
      </c>
      <c r="AQ17" s="368">
        <f t="shared" si="35"/>
        <v>0</v>
      </c>
      <c r="AR17" s="368">
        <v>0</v>
      </c>
      <c r="AS17" s="279" t="s">
        <v>21</v>
      </c>
      <c r="AT17" s="279" t="s">
        <v>21</v>
      </c>
      <c r="AU17" s="279" t="s">
        <v>21</v>
      </c>
      <c r="AV17" s="279" t="s">
        <v>21</v>
      </c>
      <c r="AW17" s="279">
        <v>4</v>
      </c>
      <c r="AX17" s="279">
        <v>0</v>
      </c>
      <c r="AY17" s="279">
        <v>0</v>
      </c>
      <c r="AZ17" s="279">
        <v>0</v>
      </c>
      <c r="BA17" s="279">
        <v>0</v>
      </c>
      <c r="BB17" s="279">
        <v>0</v>
      </c>
      <c r="BC17" s="279">
        <v>0</v>
      </c>
      <c r="BD17" s="279">
        <v>0</v>
      </c>
      <c r="BE17" s="279">
        <v>0</v>
      </c>
      <c r="BF17" s="279">
        <v>0</v>
      </c>
      <c r="BG17" s="368">
        <f t="shared" si="0"/>
        <v>0</v>
      </c>
      <c r="BH17" s="368" t="str">
        <f t="shared" si="78"/>
        <v>-</v>
      </c>
      <c r="BI17" s="368" t="str">
        <f t="shared" si="36"/>
        <v>-</v>
      </c>
      <c r="BJ17" s="368" t="str">
        <f t="shared" si="37"/>
        <v>-</v>
      </c>
      <c r="BK17" s="368" t="str">
        <f t="shared" si="59"/>
        <v>-</v>
      </c>
      <c r="BL17" s="368" t="str">
        <f t="shared" si="38"/>
        <v>-</v>
      </c>
      <c r="BM17" s="368">
        <f t="shared" si="1"/>
        <v>0</v>
      </c>
      <c r="BN17" s="280">
        <f t="shared" si="2"/>
        <v>0</v>
      </c>
      <c r="BO17" s="368">
        <f t="shared" si="3"/>
        <v>0</v>
      </c>
      <c r="BP17" s="368">
        <f t="shared" si="4"/>
        <v>0</v>
      </c>
      <c r="BQ17" s="280">
        <f t="shared" si="5"/>
        <v>0</v>
      </c>
      <c r="BR17" s="368">
        <f t="shared" si="6"/>
        <v>0</v>
      </c>
      <c r="BS17" s="368">
        <f t="shared" si="7"/>
        <v>0</v>
      </c>
      <c r="BT17" s="280">
        <f t="shared" si="8"/>
        <v>0</v>
      </c>
      <c r="BU17" s="279"/>
      <c r="BV17" s="279" t="s">
        <v>21</v>
      </c>
      <c r="BW17" s="279">
        <v>0</v>
      </c>
      <c r="BX17" s="279">
        <v>0</v>
      </c>
      <c r="BY17" s="279" t="s">
        <v>21</v>
      </c>
      <c r="BZ17" s="279" t="s">
        <v>21</v>
      </c>
      <c r="CA17" s="279" t="s">
        <v>21</v>
      </c>
      <c r="CB17" s="279" t="s">
        <v>21</v>
      </c>
      <c r="CC17" s="279" t="s">
        <v>21</v>
      </c>
      <c r="CD17" s="279">
        <f t="shared" si="39"/>
        <v>0</v>
      </c>
      <c r="CE17" s="279">
        <v>0</v>
      </c>
      <c r="CF17" s="279" t="s">
        <v>21</v>
      </c>
      <c r="CG17" s="279" t="s">
        <v>21</v>
      </c>
      <c r="CH17" s="279" t="s">
        <v>21</v>
      </c>
      <c r="CI17" s="279" t="s">
        <v>21</v>
      </c>
      <c r="CJ17" s="280">
        <v>4</v>
      </c>
      <c r="CK17" s="280">
        <v>0</v>
      </c>
      <c r="CL17" s="280">
        <v>0</v>
      </c>
      <c r="CM17" s="280">
        <v>0</v>
      </c>
      <c r="CN17" s="280">
        <v>0</v>
      </c>
      <c r="CO17" s="280">
        <v>0</v>
      </c>
      <c r="CP17" s="280">
        <v>0</v>
      </c>
      <c r="CQ17" s="280">
        <v>0</v>
      </c>
      <c r="CR17" s="280">
        <v>0</v>
      </c>
      <c r="CS17" s="280">
        <v>0</v>
      </c>
      <c r="CT17" s="280">
        <f t="shared" si="9"/>
        <v>0</v>
      </c>
      <c r="CU17" s="368" t="str">
        <f t="shared" si="40"/>
        <v>-</v>
      </c>
      <c r="CV17" s="368" t="str">
        <f t="shared" si="41"/>
        <v>-</v>
      </c>
      <c r="CW17" s="368" t="str">
        <f t="shared" si="42"/>
        <v>-</v>
      </c>
      <c r="CX17" s="368" t="str">
        <f t="shared" si="43"/>
        <v>-</v>
      </c>
      <c r="CY17" s="368" t="str">
        <f t="shared" si="44"/>
        <v>-</v>
      </c>
      <c r="CZ17" s="280">
        <f t="shared" si="45"/>
        <v>0</v>
      </c>
      <c r="DA17" s="280">
        <f t="shared" si="10"/>
        <v>0</v>
      </c>
      <c r="DB17" s="280">
        <f t="shared" si="11"/>
        <v>0</v>
      </c>
      <c r="DC17" s="280">
        <f t="shared" si="12"/>
        <v>0</v>
      </c>
      <c r="DD17" s="280">
        <f t="shared" si="13"/>
        <v>0</v>
      </c>
      <c r="DE17" s="280">
        <f t="shared" si="14"/>
        <v>0</v>
      </c>
      <c r="DF17" s="280">
        <f t="shared" si="15"/>
        <v>0</v>
      </c>
      <c r="DG17" s="280">
        <f t="shared" si="16"/>
        <v>0</v>
      </c>
      <c r="DH17" s="280"/>
      <c r="DI17" s="279" t="s">
        <v>554</v>
      </c>
      <c r="DJ17" s="279">
        <v>2</v>
      </c>
      <c r="DK17" s="279">
        <v>4</v>
      </c>
      <c r="DL17" s="279" t="s">
        <v>21</v>
      </c>
      <c r="DM17" s="279" t="s">
        <v>274</v>
      </c>
      <c r="DN17" s="279" t="s">
        <v>274</v>
      </c>
      <c r="DO17" s="279" t="s">
        <v>274</v>
      </c>
      <c r="DP17" s="279" t="s">
        <v>274</v>
      </c>
      <c r="DQ17" s="279">
        <f t="shared" si="46"/>
        <v>2</v>
      </c>
      <c r="DR17" s="279">
        <v>4</v>
      </c>
      <c r="DS17" s="280" t="s">
        <v>21</v>
      </c>
      <c r="DT17" s="279" t="s">
        <v>274</v>
      </c>
      <c r="DU17" s="279" t="s">
        <v>21</v>
      </c>
      <c r="DV17" s="279" t="s">
        <v>21</v>
      </c>
      <c r="DW17" s="280">
        <v>4</v>
      </c>
      <c r="DX17" s="280">
        <v>1</v>
      </c>
      <c r="DY17" s="280">
        <v>2</v>
      </c>
      <c r="DZ17" s="280">
        <v>4</v>
      </c>
      <c r="EA17" s="280">
        <v>0</v>
      </c>
      <c r="EB17" s="280">
        <v>0</v>
      </c>
      <c r="EC17" s="280">
        <v>0</v>
      </c>
      <c r="ED17" s="280">
        <v>0</v>
      </c>
      <c r="EE17" s="280">
        <v>0</v>
      </c>
      <c r="EF17" s="280">
        <v>0</v>
      </c>
      <c r="EG17" s="280">
        <f t="shared" si="17"/>
        <v>100</v>
      </c>
      <c r="EH17" s="368">
        <f t="shared" si="47"/>
        <v>100</v>
      </c>
      <c r="EI17" s="368">
        <f t="shared" si="48"/>
        <v>100</v>
      </c>
      <c r="EJ17" s="368">
        <f t="shared" si="49"/>
        <v>100</v>
      </c>
      <c r="EK17" s="368">
        <f t="shared" si="50"/>
        <v>100</v>
      </c>
      <c r="EL17" s="368">
        <f t="shared" si="51"/>
        <v>100</v>
      </c>
      <c r="EM17" s="280">
        <f t="shared" si="18"/>
        <v>0</v>
      </c>
      <c r="EN17" s="280">
        <f t="shared" si="19"/>
        <v>0</v>
      </c>
      <c r="EO17" s="280">
        <f t="shared" si="20"/>
        <v>66.666666666666657</v>
      </c>
      <c r="EP17" s="280">
        <f t="shared" si="21"/>
        <v>0</v>
      </c>
      <c r="EQ17" s="280">
        <f t="shared" si="22"/>
        <v>0</v>
      </c>
      <c r="ER17" s="280">
        <f t="shared" si="23"/>
        <v>133.33333333333331</v>
      </c>
      <c r="ES17" s="280">
        <f t="shared" si="24"/>
        <v>0</v>
      </c>
      <c r="ET17" s="280">
        <f t="shared" si="25"/>
        <v>0</v>
      </c>
      <c r="EU17" s="281"/>
      <c r="EV17" s="279" t="s">
        <v>21</v>
      </c>
      <c r="EW17" s="279">
        <v>0</v>
      </c>
      <c r="EX17" s="279">
        <v>0</v>
      </c>
      <c r="EY17" s="279" t="s">
        <v>21</v>
      </c>
      <c r="EZ17" s="279" t="s">
        <v>21</v>
      </c>
      <c r="FA17" s="279" t="s">
        <v>21</v>
      </c>
      <c r="FB17" s="279" t="s">
        <v>21</v>
      </c>
      <c r="FC17" s="279" t="s">
        <v>21</v>
      </c>
      <c r="FD17" s="279">
        <v>0</v>
      </c>
      <c r="FE17" s="279">
        <v>0</v>
      </c>
      <c r="FF17" s="279" t="s">
        <v>21</v>
      </c>
      <c r="FG17" s="279" t="s">
        <v>21</v>
      </c>
      <c r="FH17" s="279" t="s">
        <v>21</v>
      </c>
      <c r="FI17" s="279" t="s">
        <v>21</v>
      </c>
      <c r="FJ17" s="280">
        <v>4</v>
      </c>
      <c r="FK17" s="279">
        <v>0</v>
      </c>
      <c r="FL17" s="279">
        <v>0</v>
      </c>
      <c r="FM17" s="279">
        <v>0</v>
      </c>
      <c r="FN17" s="279">
        <v>0</v>
      </c>
      <c r="FO17" s="279">
        <v>0</v>
      </c>
      <c r="FP17" s="279">
        <v>0</v>
      </c>
      <c r="FQ17" s="279">
        <v>0</v>
      </c>
      <c r="FR17" s="279">
        <v>0</v>
      </c>
      <c r="FS17" s="279">
        <v>0</v>
      </c>
      <c r="FT17" s="279">
        <v>0</v>
      </c>
      <c r="FU17" s="368" t="str">
        <f t="shared" si="52"/>
        <v>-</v>
      </c>
      <c r="FV17" s="368" t="str">
        <f t="shared" si="53"/>
        <v>-</v>
      </c>
      <c r="FW17" s="368" t="str">
        <f t="shared" si="54"/>
        <v>-</v>
      </c>
      <c r="FX17" s="368" t="str">
        <f t="shared" si="55"/>
        <v>-</v>
      </c>
      <c r="FY17" s="368" t="str">
        <f t="shared" si="56"/>
        <v>-</v>
      </c>
      <c r="FZ17" s="279">
        <v>0</v>
      </c>
      <c r="GA17" s="279">
        <v>0</v>
      </c>
      <c r="GB17" s="279">
        <v>0</v>
      </c>
      <c r="GC17" s="279">
        <v>0</v>
      </c>
      <c r="GD17" s="279">
        <v>0</v>
      </c>
      <c r="GE17" s="279">
        <v>0</v>
      </c>
      <c r="GF17" s="279">
        <v>0</v>
      </c>
      <c r="GG17" s="279">
        <v>0</v>
      </c>
      <c r="GH17" s="270"/>
      <c r="GI17" s="266" t="s">
        <v>21</v>
      </c>
      <c r="GJ17" s="266">
        <v>0</v>
      </c>
      <c r="GK17" s="266">
        <v>0</v>
      </c>
      <c r="GL17" s="266" t="s">
        <v>21</v>
      </c>
      <c r="GM17" s="266" t="s">
        <v>21</v>
      </c>
      <c r="GN17" s="266" t="s">
        <v>21</v>
      </c>
      <c r="GO17" s="266">
        <v>0</v>
      </c>
      <c r="GP17" s="266">
        <v>4</v>
      </c>
      <c r="GQ17" s="266">
        <v>0</v>
      </c>
      <c r="GR17" s="266">
        <f t="shared" si="60"/>
        <v>0</v>
      </c>
      <c r="GS17" s="265" t="s">
        <v>21</v>
      </c>
      <c r="GT17" s="373"/>
      <c r="GU17" s="374"/>
      <c r="GV17" s="374"/>
      <c r="GW17" s="261" t="s">
        <v>21</v>
      </c>
      <c r="GX17" s="261">
        <v>0</v>
      </c>
      <c r="GY17" s="261" t="s">
        <v>21</v>
      </c>
      <c r="GZ17" s="261">
        <v>0</v>
      </c>
      <c r="HA17" s="380">
        <v>1</v>
      </c>
      <c r="HB17" s="381">
        <v>0</v>
      </c>
      <c r="HC17" s="261">
        <f t="shared" si="57"/>
        <v>0</v>
      </c>
      <c r="HD17" s="230" t="s">
        <v>21</v>
      </c>
      <c r="HP17" s="214"/>
      <c r="HQ17" s="214"/>
      <c r="HR17" s="214"/>
      <c r="HS17" s="214"/>
      <c r="HT17" s="214"/>
      <c r="HU17" s="214"/>
      <c r="HV17" s="214"/>
      <c r="HW17" s="215"/>
      <c r="HX17" s="215"/>
      <c r="HY17" s="215"/>
      <c r="HZ17" s="215"/>
      <c r="IA17" s="215"/>
      <c r="IB17" s="215"/>
      <c r="IC17" s="215"/>
      <c r="ID17" s="215"/>
      <c r="IE17" s="214"/>
    </row>
    <row r="18" spans="2:239" ht="66.75" customHeight="1" x14ac:dyDescent="0.45">
      <c r="B18" s="245" t="s">
        <v>4</v>
      </c>
      <c r="C18" s="246" t="s">
        <v>418</v>
      </c>
      <c r="D18" s="248" t="s">
        <v>10</v>
      </c>
      <c r="E18" s="248" t="s">
        <v>109</v>
      </c>
      <c r="F18" s="248" t="s">
        <v>187</v>
      </c>
      <c r="G18" s="247" t="s">
        <v>21</v>
      </c>
      <c r="H18" s="247" t="s">
        <v>21</v>
      </c>
      <c r="I18" s="248">
        <v>19</v>
      </c>
      <c r="J18" s="247" t="s">
        <v>132</v>
      </c>
      <c r="K18" s="282" t="s">
        <v>133</v>
      </c>
      <c r="L18" s="248" t="s">
        <v>134</v>
      </c>
      <c r="M18" s="282" t="s">
        <v>182</v>
      </c>
      <c r="N18" s="248" t="s">
        <v>123</v>
      </c>
      <c r="O18" s="248" t="s">
        <v>135</v>
      </c>
      <c r="P18" s="249" t="s">
        <v>12</v>
      </c>
      <c r="Q18" s="277" t="s">
        <v>499</v>
      </c>
      <c r="R18" s="277" t="s">
        <v>21</v>
      </c>
      <c r="S18" s="261" t="s">
        <v>435</v>
      </c>
      <c r="T18" s="261" t="s">
        <v>570</v>
      </c>
      <c r="U18" s="262" t="s">
        <v>337</v>
      </c>
      <c r="V18" s="263" t="s">
        <v>372</v>
      </c>
      <c r="W18" s="263" t="s">
        <v>378</v>
      </c>
      <c r="X18" s="263" t="s">
        <v>21</v>
      </c>
      <c r="Y18" s="264" t="s">
        <v>372</v>
      </c>
      <c r="Z18" s="265" t="s">
        <v>499</v>
      </c>
      <c r="AA18" s="265" t="s">
        <v>208</v>
      </c>
      <c r="AB18" s="265"/>
      <c r="AC18" s="384">
        <v>76</v>
      </c>
      <c r="AD18" s="231">
        <v>75</v>
      </c>
      <c r="AE18" s="231">
        <v>139</v>
      </c>
      <c r="AF18" s="231">
        <v>139</v>
      </c>
      <c r="AG18" s="231">
        <v>139</v>
      </c>
      <c r="AH18" s="231">
        <v>0</v>
      </c>
      <c r="AI18" s="266" t="s">
        <v>797</v>
      </c>
      <c r="AJ18" s="366">
        <v>8</v>
      </c>
      <c r="AK18" s="266">
        <v>62</v>
      </c>
      <c r="AL18" s="266" t="s">
        <v>798</v>
      </c>
      <c r="AM18" s="266">
        <v>1917</v>
      </c>
      <c r="AN18" s="266">
        <v>1390.1917000000001</v>
      </c>
      <c r="AO18" s="266">
        <v>1917</v>
      </c>
      <c r="AP18" s="364">
        <f t="shared" si="34"/>
        <v>1390.1917000000001</v>
      </c>
      <c r="AQ18" s="364">
        <f t="shared" si="35"/>
        <v>2</v>
      </c>
      <c r="AR18" s="364">
        <v>12</v>
      </c>
      <c r="AS18" s="364">
        <v>1390</v>
      </c>
      <c r="AT18" s="266" t="s">
        <v>21</v>
      </c>
      <c r="AU18" s="266" t="s">
        <v>641</v>
      </c>
      <c r="AV18" s="266" t="s">
        <v>21</v>
      </c>
      <c r="AW18" s="266">
        <v>63</v>
      </c>
      <c r="AX18" s="266">
        <v>7</v>
      </c>
      <c r="AY18" s="266">
        <v>32</v>
      </c>
      <c r="AZ18" s="266">
        <v>32</v>
      </c>
      <c r="BA18" s="266">
        <v>4</v>
      </c>
      <c r="BB18" s="266">
        <v>20</v>
      </c>
      <c r="BC18" s="266">
        <v>20</v>
      </c>
      <c r="BD18" s="266">
        <v>4</v>
      </c>
      <c r="BE18" s="266">
        <v>20</v>
      </c>
      <c r="BF18" s="266">
        <v>46</v>
      </c>
      <c r="BG18" s="364">
        <f t="shared" si="0"/>
        <v>9.3333333333333339</v>
      </c>
      <c r="BH18" s="364">
        <f t="shared" si="78"/>
        <v>25</v>
      </c>
      <c r="BI18" s="364">
        <f t="shared" si="36"/>
        <v>19.35483870967742</v>
      </c>
      <c r="BJ18" s="364">
        <f t="shared" si="37"/>
        <v>42.857142857142861</v>
      </c>
      <c r="BK18" s="364">
        <f t="shared" si="59"/>
        <v>37.5</v>
      </c>
      <c r="BL18" s="364">
        <f t="shared" si="38"/>
        <v>37.5</v>
      </c>
      <c r="BM18" s="364">
        <f t="shared" si="1"/>
        <v>5.3333333333333339</v>
      </c>
      <c r="BN18" s="267">
        <f t="shared" si="2"/>
        <v>5.3333333333333339</v>
      </c>
      <c r="BO18" s="364">
        <f t="shared" si="3"/>
        <v>23.021582733812952</v>
      </c>
      <c r="BP18" s="364">
        <f t="shared" si="4"/>
        <v>14.388489208633093</v>
      </c>
      <c r="BQ18" s="267">
        <f t="shared" si="5"/>
        <v>14.388489208633093</v>
      </c>
      <c r="BR18" s="364">
        <f t="shared" si="6"/>
        <v>23.021582733812952</v>
      </c>
      <c r="BS18" s="364">
        <f t="shared" si="7"/>
        <v>33.093525179856115</v>
      </c>
      <c r="BT18" s="267">
        <f t="shared" si="8"/>
        <v>14.388489208633093</v>
      </c>
      <c r="BU18" s="270" t="s">
        <v>676</v>
      </c>
      <c r="BV18" s="266">
        <v>2018489</v>
      </c>
      <c r="BW18" s="266">
        <v>1</v>
      </c>
      <c r="BX18" s="266">
        <v>8</v>
      </c>
      <c r="BY18" s="266">
        <v>2018489</v>
      </c>
      <c r="BZ18" s="266" t="s">
        <v>21</v>
      </c>
      <c r="CA18" s="266" t="s">
        <v>21</v>
      </c>
      <c r="CB18" s="266" t="s">
        <v>21</v>
      </c>
      <c r="CC18" s="266" t="s">
        <v>21</v>
      </c>
      <c r="CD18" s="266">
        <f t="shared" si="39"/>
        <v>0</v>
      </c>
      <c r="CE18" s="266">
        <v>0</v>
      </c>
      <c r="CF18" s="266" t="s">
        <v>21</v>
      </c>
      <c r="CG18" s="266" t="s">
        <v>21</v>
      </c>
      <c r="CH18" s="266">
        <v>2018489</v>
      </c>
      <c r="CI18" s="266" t="s">
        <v>21</v>
      </c>
      <c r="CJ18" s="261">
        <v>61</v>
      </c>
      <c r="CK18" s="261">
        <v>2</v>
      </c>
      <c r="CL18" s="261">
        <v>8</v>
      </c>
      <c r="CM18" s="261">
        <v>8</v>
      </c>
      <c r="CN18" s="261">
        <v>2</v>
      </c>
      <c r="CO18" s="261">
        <v>8</v>
      </c>
      <c r="CP18" s="261">
        <v>8</v>
      </c>
      <c r="CQ18" s="261" t="s">
        <v>21</v>
      </c>
      <c r="CR18" s="261" t="s">
        <v>21</v>
      </c>
      <c r="CS18" s="261" t="s">
        <v>21</v>
      </c>
      <c r="CT18" s="261">
        <f t="shared" si="9"/>
        <v>2.666666666666667</v>
      </c>
      <c r="CU18" s="364">
        <f t="shared" si="40"/>
        <v>0</v>
      </c>
      <c r="CV18" s="364">
        <f t="shared" si="41"/>
        <v>0</v>
      </c>
      <c r="CW18" s="364">
        <f t="shared" si="42"/>
        <v>0</v>
      </c>
      <c r="CX18" s="364">
        <f t="shared" si="43"/>
        <v>0</v>
      </c>
      <c r="CY18" s="364">
        <f t="shared" si="44"/>
        <v>0</v>
      </c>
      <c r="CZ18" s="261" t="str">
        <f t="shared" si="45"/>
        <v>-</v>
      </c>
      <c r="DA18" s="267">
        <f t="shared" si="10"/>
        <v>2.666666666666667</v>
      </c>
      <c r="DB18" s="261">
        <f t="shared" si="11"/>
        <v>5.755395683453238</v>
      </c>
      <c r="DC18" s="261" t="str">
        <f t="shared" si="12"/>
        <v>-</v>
      </c>
      <c r="DD18" s="267">
        <f t="shared" si="13"/>
        <v>5.755395683453238</v>
      </c>
      <c r="DE18" s="261">
        <f t="shared" si="14"/>
        <v>5.755395683453238</v>
      </c>
      <c r="DF18" s="261" t="str">
        <f t="shared" si="15"/>
        <v>-</v>
      </c>
      <c r="DG18" s="267">
        <f t="shared" si="16"/>
        <v>5.755395683453238</v>
      </c>
      <c r="DH18" s="269"/>
      <c r="DI18" s="266" t="s">
        <v>799</v>
      </c>
      <c r="DJ18" s="266">
        <v>12</v>
      </c>
      <c r="DK18" s="266">
        <v>69</v>
      </c>
      <c r="DL18" s="266" t="s">
        <v>649</v>
      </c>
      <c r="DM18" s="266" t="s">
        <v>646</v>
      </c>
      <c r="DN18" s="266" t="s">
        <v>664</v>
      </c>
      <c r="DO18" s="266" t="s">
        <v>646</v>
      </c>
      <c r="DP18" s="266" t="s">
        <v>664</v>
      </c>
      <c r="DQ18" s="266">
        <f t="shared" si="46"/>
        <v>5</v>
      </c>
      <c r="DR18" s="266">
        <v>36</v>
      </c>
      <c r="DS18" s="261" t="s">
        <v>648</v>
      </c>
      <c r="DT18" s="266" t="s">
        <v>274</v>
      </c>
      <c r="DU18" s="266" t="s">
        <v>701</v>
      </c>
      <c r="DV18" s="266" t="s">
        <v>21</v>
      </c>
      <c r="DW18" s="261">
        <v>61</v>
      </c>
      <c r="DX18" s="261">
        <v>8</v>
      </c>
      <c r="DY18" s="261">
        <v>34</v>
      </c>
      <c r="DZ18" s="261">
        <v>69</v>
      </c>
      <c r="EA18" s="261">
        <v>7</v>
      </c>
      <c r="EB18" s="261">
        <v>34</v>
      </c>
      <c r="EC18" s="261">
        <v>34</v>
      </c>
      <c r="ED18" s="261">
        <v>7</v>
      </c>
      <c r="EE18" s="261">
        <v>33</v>
      </c>
      <c r="EF18" s="261">
        <v>65</v>
      </c>
      <c r="EG18" s="261">
        <f t="shared" si="17"/>
        <v>10.666666666666668</v>
      </c>
      <c r="EH18" s="364">
        <f t="shared" si="47"/>
        <v>41.666666666666671</v>
      </c>
      <c r="EI18" s="364">
        <f t="shared" si="48"/>
        <v>52.173913043478258</v>
      </c>
      <c r="EJ18" s="364">
        <f t="shared" si="49"/>
        <v>12.5</v>
      </c>
      <c r="EK18" s="364">
        <f t="shared" si="50"/>
        <v>0</v>
      </c>
      <c r="EL18" s="364">
        <f t="shared" si="51"/>
        <v>50.724637681159415</v>
      </c>
      <c r="EM18" s="261">
        <f t="shared" si="18"/>
        <v>9.3333333333333339</v>
      </c>
      <c r="EN18" s="267">
        <f t="shared" si="19"/>
        <v>9.3333333333333339</v>
      </c>
      <c r="EO18" s="261">
        <f t="shared" si="20"/>
        <v>24.46043165467626</v>
      </c>
      <c r="EP18" s="261">
        <f t="shared" si="21"/>
        <v>23.741007194244602</v>
      </c>
      <c r="EQ18" s="267">
        <f t="shared" si="22"/>
        <v>24.46043165467626</v>
      </c>
      <c r="ER18" s="261">
        <f t="shared" si="23"/>
        <v>49.640287769784173</v>
      </c>
      <c r="ES18" s="261">
        <f t="shared" si="24"/>
        <v>46.762589928057551</v>
      </c>
      <c r="ET18" s="267">
        <f t="shared" si="25"/>
        <v>24.46043165467626</v>
      </c>
      <c r="EU18" s="348"/>
      <c r="EV18" s="266" t="s">
        <v>21</v>
      </c>
      <c r="EW18" s="266">
        <v>0</v>
      </c>
      <c r="EX18" s="266">
        <v>0</v>
      </c>
      <c r="EY18" s="266" t="s">
        <v>21</v>
      </c>
      <c r="EZ18" s="266" t="s">
        <v>21</v>
      </c>
      <c r="FA18" s="266" t="s">
        <v>21</v>
      </c>
      <c r="FB18" s="266" t="s">
        <v>21</v>
      </c>
      <c r="FC18" s="266" t="s">
        <v>21</v>
      </c>
      <c r="FD18" s="266">
        <v>0</v>
      </c>
      <c r="FE18" s="266">
        <v>0</v>
      </c>
      <c r="FF18" s="266" t="s">
        <v>21</v>
      </c>
      <c r="FG18" s="266" t="s">
        <v>21</v>
      </c>
      <c r="FH18" s="266" t="s">
        <v>21</v>
      </c>
      <c r="FI18" s="266" t="s">
        <v>21</v>
      </c>
      <c r="FJ18" s="261">
        <v>61</v>
      </c>
      <c r="FK18" s="266">
        <v>0</v>
      </c>
      <c r="FL18" s="266">
        <v>0</v>
      </c>
      <c r="FM18" s="266">
        <v>0</v>
      </c>
      <c r="FN18" s="266">
        <v>0</v>
      </c>
      <c r="FO18" s="266">
        <v>0</v>
      </c>
      <c r="FP18" s="266">
        <v>0</v>
      </c>
      <c r="FQ18" s="266">
        <v>0</v>
      </c>
      <c r="FR18" s="266">
        <v>0</v>
      </c>
      <c r="FS18" s="266">
        <v>0</v>
      </c>
      <c r="FT18" s="261">
        <f>(FK18/AD18)*100</f>
        <v>0</v>
      </c>
      <c r="FU18" s="364" t="str">
        <f t="shared" si="52"/>
        <v>-</v>
      </c>
      <c r="FV18" s="364" t="str">
        <f t="shared" si="53"/>
        <v>-</v>
      </c>
      <c r="FW18" s="364" t="str">
        <f t="shared" si="54"/>
        <v>-</v>
      </c>
      <c r="FX18" s="364" t="str">
        <f t="shared" si="55"/>
        <v>-</v>
      </c>
      <c r="FY18" s="364" t="str">
        <f t="shared" si="56"/>
        <v>-</v>
      </c>
      <c r="FZ18" s="261">
        <f>IF(ES60="-","-", (ES60/AD18)*100)</f>
        <v>0</v>
      </c>
      <c r="GA18" s="267">
        <f>IF(FN18="-","-",(FN18/AD18)*100)</f>
        <v>0</v>
      </c>
      <c r="GB18" s="261">
        <f>(FL18/AE18)*100</f>
        <v>0</v>
      </c>
      <c r="GC18" s="261">
        <f>IF(FR18="-","-",(FR18/AE18)*100)</f>
        <v>0</v>
      </c>
      <c r="GD18" s="267">
        <f>IF(FO18="-","-",(FO18/AE18)*100)</f>
        <v>0</v>
      </c>
      <c r="GE18" s="261">
        <f>(FM18/AG18)*100</f>
        <v>0</v>
      </c>
      <c r="GF18" s="261">
        <f>IF(FS18="-","-",(FS18/AG18)*100)</f>
        <v>0</v>
      </c>
      <c r="GG18" s="267">
        <f>(FP18/AG18)*100</f>
        <v>0</v>
      </c>
      <c r="GH18" s="270"/>
      <c r="GI18" s="266" t="s">
        <v>822</v>
      </c>
      <c r="GJ18" s="266">
        <v>6</v>
      </c>
      <c r="GK18" s="266">
        <v>13</v>
      </c>
      <c r="GL18" s="266" t="s">
        <v>21</v>
      </c>
      <c r="GM18" s="266" t="s">
        <v>21</v>
      </c>
      <c r="GN18" s="266" t="s">
        <v>21</v>
      </c>
      <c r="GO18" s="266">
        <v>0</v>
      </c>
      <c r="GP18" s="266">
        <v>61</v>
      </c>
      <c r="GQ18" s="266">
        <v>6</v>
      </c>
      <c r="GR18" s="266">
        <f t="shared" si="60"/>
        <v>8</v>
      </c>
      <c r="GS18" s="265" t="s">
        <v>21</v>
      </c>
      <c r="GT18" s="373" t="s">
        <v>824</v>
      </c>
      <c r="GU18" s="374">
        <v>2</v>
      </c>
      <c r="GV18" s="374">
        <v>5</v>
      </c>
      <c r="GW18" s="261" t="s">
        <v>21</v>
      </c>
      <c r="GX18" s="261">
        <v>0</v>
      </c>
      <c r="GY18" s="261" t="s">
        <v>21</v>
      </c>
      <c r="GZ18" s="261">
        <v>0</v>
      </c>
      <c r="HA18" s="380">
        <v>36</v>
      </c>
      <c r="HB18" s="381">
        <v>5</v>
      </c>
      <c r="HC18" s="261">
        <f t="shared" si="57"/>
        <v>6.666666666666667</v>
      </c>
      <c r="HD18" s="230" t="s">
        <v>21</v>
      </c>
      <c r="HP18" s="214"/>
      <c r="HQ18" s="214"/>
      <c r="HR18" s="214"/>
      <c r="HS18" s="214"/>
      <c r="HT18" s="214"/>
      <c r="HU18" s="214"/>
      <c r="HV18" s="214"/>
      <c r="HW18" s="215"/>
      <c r="HX18" s="215"/>
      <c r="HY18" s="215"/>
      <c r="HZ18" s="215"/>
      <c r="IA18" s="215"/>
      <c r="IB18" s="215"/>
      <c r="IC18" s="215"/>
      <c r="ID18" s="215"/>
      <c r="IE18" s="214"/>
    </row>
    <row r="19" spans="2:239" ht="155.25" customHeight="1" x14ac:dyDescent="0.45">
      <c r="B19" s="250" t="s">
        <v>4</v>
      </c>
      <c r="C19" s="251" t="s">
        <v>418</v>
      </c>
      <c r="D19" s="248" t="s">
        <v>10</v>
      </c>
      <c r="E19" s="248" t="s">
        <v>109</v>
      </c>
      <c r="F19" s="248" t="s">
        <v>187</v>
      </c>
      <c r="G19" s="247" t="s">
        <v>21</v>
      </c>
      <c r="H19" s="247" t="s">
        <v>21</v>
      </c>
      <c r="I19" s="248">
        <v>19</v>
      </c>
      <c r="J19" s="247" t="s">
        <v>59</v>
      </c>
      <c r="K19" s="282" t="s">
        <v>133</v>
      </c>
      <c r="L19" s="248" t="s">
        <v>136</v>
      </c>
      <c r="M19" s="282" t="s">
        <v>137</v>
      </c>
      <c r="N19" s="248" t="s">
        <v>123</v>
      </c>
      <c r="O19" s="248" t="s">
        <v>135</v>
      </c>
      <c r="P19" s="249" t="s">
        <v>12</v>
      </c>
      <c r="Q19" s="277" t="s">
        <v>500</v>
      </c>
      <c r="R19" s="277" t="s">
        <v>21</v>
      </c>
      <c r="S19" s="261" t="s">
        <v>436</v>
      </c>
      <c r="T19" s="261" t="s">
        <v>570</v>
      </c>
      <c r="U19" s="262" t="s">
        <v>337</v>
      </c>
      <c r="V19" s="263" t="s">
        <v>377</v>
      </c>
      <c r="W19" s="263" t="s">
        <v>378</v>
      </c>
      <c r="X19" s="263" t="s">
        <v>382</v>
      </c>
      <c r="Y19" s="278" t="s">
        <v>469</v>
      </c>
      <c r="Z19" s="265" t="s">
        <v>500</v>
      </c>
      <c r="AA19" s="265" t="s">
        <v>208</v>
      </c>
      <c r="AB19" s="265"/>
      <c r="AC19" s="385">
        <v>12</v>
      </c>
      <c r="AD19" s="279">
        <v>6</v>
      </c>
      <c r="AE19" s="279">
        <v>39</v>
      </c>
      <c r="AF19" s="279">
        <v>39</v>
      </c>
      <c r="AG19" s="279">
        <v>39</v>
      </c>
      <c r="AH19" s="279">
        <v>0</v>
      </c>
      <c r="AI19" s="279" t="s">
        <v>21</v>
      </c>
      <c r="AJ19" s="367">
        <v>0</v>
      </c>
      <c r="AK19" s="279">
        <v>0</v>
      </c>
      <c r="AL19" s="279" t="s">
        <v>466</v>
      </c>
      <c r="AM19" s="279" t="s">
        <v>21</v>
      </c>
      <c r="AN19" s="279" t="s">
        <v>21</v>
      </c>
      <c r="AO19" s="279" t="s">
        <v>21</v>
      </c>
      <c r="AP19" s="368" t="str">
        <f t="shared" si="34"/>
        <v>-</v>
      </c>
      <c r="AQ19" s="368">
        <f t="shared" si="35"/>
        <v>0</v>
      </c>
      <c r="AR19" s="368">
        <v>0</v>
      </c>
      <c r="AS19" s="279" t="s">
        <v>21</v>
      </c>
      <c r="AT19" s="279" t="s">
        <v>21</v>
      </c>
      <c r="AU19" s="279" t="s">
        <v>466</v>
      </c>
      <c r="AV19" s="279" t="s">
        <v>21</v>
      </c>
      <c r="AW19" s="279">
        <v>12</v>
      </c>
      <c r="AX19" s="279">
        <v>0</v>
      </c>
      <c r="AY19" s="279">
        <v>0</v>
      </c>
      <c r="AZ19" s="279">
        <v>0</v>
      </c>
      <c r="BA19" s="279">
        <v>0</v>
      </c>
      <c r="BB19" s="279">
        <v>0</v>
      </c>
      <c r="BC19" s="279">
        <v>0</v>
      </c>
      <c r="BD19" s="279">
        <v>0</v>
      </c>
      <c r="BE19" s="279">
        <v>0</v>
      </c>
      <c r="BF19" s="279">
        <v>0</v>
      </c>
      <c r="BG19" s="368">
        <f t="shared" si="0"/>
        <v>0</v>
      </c>
      <c r="BH19" s="368" t="str">
        <f t="shared" si="78"/>
        <v>-</v>
      </c>
      <c r="BI19" s="368" t="str">
        <f t="shared" si="36"/>
        <v>-</v>
      </c>
      <c r="BJ19" s="368" t="str">
        <f t="shared" si="37"/>
        <v>-</v>
      </c>
      <c r="BK19" s="368" t="str">
        <f t="shared" si="59"/>
        <v>-</v>
      </c>
      <c r="BL19" s="368" t="str">
        <f t="shared" si="38"/>
        <v>-</v>
      </c>
      <c r="BM19" s="368">
        <f t="shared" si="1"/>
        <v>0</v>
      </c>
      <c r="BN19" s="280">
        <f t="shared" si="2"/>
        <v>0</v>
      </c>
      <c r="BO19" s="368">
        <f t="shared" si="3"/>
        <v>0</v>
      </c>
      <c r="BP19" s="368">
        <f t="shared" si="4"/>
        <v>0</v>
      </c>
      <c r="BQ19" s="280">
        <f t="shared" si="5"/>
        <v>0</v>
      </c>
      <c r="BR19" s="368">
        <f t="shared" si="6"/>
        <v>0</v>
      </c>
      <c r="BS19" s="368">
        <f t="shared" si="7"/>
        <v>0</v>
      </c>
      <c r="BT19" s="280">
        <f t="shared" si="8"/>
        <v>0</v>
      </c>
      <c r="BU19" s="279"/>
      <c r="BV19" s="279" t="s">
        <v>21</v>
      </c>
      <c r="BW19" s="279">
        <v>0</v>
      </c>
      <c r="BX19" s="279">
        <v>0</v>
      </c>
      <c r="BY19" s="279" t="s">
        <v>21</v>
      </c>
      <c r="BZ19" s="279" t="s">
        <v>21</v>
      </c>
      <c r="CA19" s="279" t="s">
        <v>21</v>
      </c>
      <c r="CB19" s="279" t="s">
        <v>21</v>
      </c>
      <c r="CC19" s="279" t="s">
        <v>21</v>
      </c>
      <c r="CD19" s="279">
        <f t="shared" si="39"/>
        <v>0</v>
      </c>
      <c r="CE19" s="279">
        <v>0</v>
      </c>
      <c r="CF19" s="279" t="s">
        <v>21</v>
      </c>
      <c r="CG19" s="279" t="s">
        <v>21</v>
      </c>
      <c r="CH19" s="279" t="s">
        <v>21</v>
      </c>
      <c r="CI19" s="279" t="s">
        <v>21</v>
      </c>
      <c r="CJ19" s="280">
        <v>12</v>
      </c>
      <c r="CK19" s="280">
        <v>0</v>
      </c>
      <c r="CL19" s="280">
        <v>0</v>
      </c>
      <c r="CM19" s="280">
        <v>0</v>
      </c>
      <c r="CN19" s="280">
        <v>0</v>
      </c>
      <c r="CO19" s="280">
        <v>0</v>
      </c>
      <c r="CP19" s="280">
        <v>0</v>
      </c>
      <c r="CQ19" s="280">
        <v>0</v>
      </c>
      <c r="CR19" s="280">
        <v>0</v>
      </c>
      <c r="CS19" s="280">
        <v>0</v>
      </c>
      <c r="CT19" s="280">
        <f t="shared" si="9"/>
        <v>0</v>
      </c>
      <c r="CU19" s="368" t="str">
        <f t="shared" si="40"/>
        <v>-</v>
      </c>
      <c r="CV19" s="368" t="str">
        <f t="shared" si="41"/>
        <v>-</v>
      </c>
      <c r="CW19" s="368" t="str">
        <f t="shared" si="42"/>
        <v>-</v>
      </c>
      <c r="CX19" s="368" t="str">
        <f t="shared" si="43"/>
        <v>-</v>
      </c>
      <c r="CY19" s="368" t="str">
        <f t="shared" si="44"/>
        <v>-</v>
      </c>
      <c r="CZ19" s="280">
        <f t="shared" si="45"/>
        <v>0</v>
      </c>
      <c r="DA19" s="280">
        <f t="shared" si="10"/>
        <v>0</v>
      </c>
      <c r="DB19" s="280">
        <f t="shared" si="11"/>
        <v>0</v>
      </c>
      <c r="DC19" s="280">
        <f t="shared" si="12"/>
        <v>0</v>
      </c>
      <c r="DD19" s="280">
        <f t="shared" si="13"/>
        <v>0</v>
      </c>
      <c r="DE19" s="280">
        <f t="shared" si="14"/>
        <v>0</v>
      </c>
      <c r="DF19" s="280">
        <f t="shared" si="15"/>
        <v>0</v>
      </c>
      <c r="DG19" s="280">
        <f t="shared" si="16"/>
        <v>0</v>
      </c>
      <c r="DH19" s="280"/>
      <c r="DI19" s="279" t="s">
        <v>274</v>
      </c>
      <c r="DJ19" s="279">
        <v>2</v>
      </c>
      <c r="DK19" s="279">
        <v>4</v>
      </c>
      <c r="DL19" s="279" t="s">
        <v>21</v>
      </c>
      <c r="DM19" s="279" t="s">
        <v>274</v>
      </c>
      <c r="DN19" s="279" t="s">
        <v>274</v>
      </c>
      <c r="DO19" s="279" t="s">
        <v>274</v>
      </c>
      <c r="DP19" s="279" t="s">
        <v>274</v>
      </c>
      <c r="DQ19" s="279">
        <f t="shared" si="46"/>
        <v>2</v>
      </c>
      <c r="DR19" s="279">
        <v>4</v>
      </c>
      <c r="DS19" s="280" t="s">
        <v>21</v>
      </c>
      <c r="DT19" s="279" t="s">
        <v>274</v>
      </c>
      <c r="DU19" s="279" t="s">
        <v>21</v>
      </c>
      <c r="DV19" s="279" t="s">
        <v>21</v>
      </c>
      <c r="DW19" s="280">
        <v>12</v>
      </c>
      <c r="DX19" s="280">
        <v>1</v>
      </c>
      <c r="DY19" s="280">
        <v>2</v>
      </c>
      <c r="DZ19" s="280">
        <v>4</v>
      </c>
      <c r="EA19" s="280">
        <v>0</v>
      </c>
      <c r="EB19" s="280">
        <v>0</v>
      </c>
      <c r="EC19" s="280">
        <v>0</v>
      </c>
      <c r="ED19" s="280">
        <v>0</v>
      </c>
      <c r="EE19" s="280">
        <v>0</v>
      </c>
      <c r="EF19" s="280">
        <v>0</v>
      </c>
      <c r="EG19" s="280">
        <f t="shared" si="17"/>
        <v>16.666666666666664</v>
      </c>
      <c r="EH19" s="368">
        <f t="shared" si="47"/>
        <v>100</v>
      </c>
      <c r="EI19" s="368">
        <f t="shared" si="48"/>
        <v>100</v>
      </c>
      <c r="EJ19" s="368">
        <f t="shared" si="49"/>
        <v>100</v>
      </c>
      <c r="EK19" s="368">
        <f t="shared" si="50"/>
        <v>100</v>
      </c>
      <c r="EL19" s="368">
        <f t="shared" si="51"/>
        <v>100</v>
      </c>
      <c r="EM19" s="280">
        <f t="shared" si="18"/>
        <v>0</v>
      </c>
      <c r="EN19" s="280">
        <f t="shared" si="19"/>
        <v>0</v>
      </c>
      <c r="EO19" s="280">
        <f t="shared" si="20"/>
        <v>5.1282051282051277</v>
      </c>
      <c r="EP19" s="280">
        <f t="shared" si="21"/>
        <v>0</v>
      </c>
      <c r="EQ19" s="280">
        <f t="shared" si="22"/>
        <v>0</v>
      </c>
      <c r="ER19" s="280">
        <f t="shared" si="23"/>
        <v>10.256410256410255</v>
      </c>
      <c r="ES19" s="280">
        <f t="shared" si="24"/>
        <v>0</v>
      </c>
      <c r="ET19" s="280">
        <f t="shared" si="25"/>
        <v>0</v>
      </c>
      <c r="EU19" s="281"/>
      <c r="EV19" s="279" t="s">
        <v>21</v>
      </c>
      <c r="EW19" s="279">
        <v>0</v>
      </c>
      <c r="EX19" s="279">
        <v>0</v>
      </c>
      <c r="EY19" s="279" t="s">
        <v>21</v>
      </c>
      <c r="EZ19" s="279" t="s">
        <v>21</v>
      </c>
      <c r="FA19" s="279" t="s">
        <v>21</v>
      </c>
      <c r="FB19" s="279" t="s">
        <v>21</v>
      </c>
      <c r="FC19" s="279" t="s">
        <v>21</v>
      </c>
      <c r="FD19" s="279">
        <v>0</v>
      </c>
      <c r="FE19" s="279">
        <v>0</v>
      </c>
      <c r="FF19" s="279" t="s">
        <v>21</v>
      </c>
      <c r="FG19" s="279" t="s">
        <v>21</v>
      </c>
      <c r="FH19" s="279" t="s">
        <v>21</v>
      </c>
      <c r="FI19" s="279" t="s">
        <v>21</v>
      </c>
      <c r="FJ19" s="280">
        <v>12</v>
      </c>
      <c r="FK19" s="279">
        <v>0</v>
      </c>
      <c r="FL19" s="279">
        <v>0</v>
      </c>
      <c r="FM19" s="279">
        <v>0</v>
      </c>
      <c r="FN19" s="279">
        <v>0</v>
      </c>
      <c r="FO19" s="279">
        <v>0</v>
      </c>
      <c r="FP19" s="279">
        <v>0</v>
      </c>
      <c r="FQ19" s="279">
        <v>0</v>
      </c>
      <c r="FR19" s="279">
        <v>0</v>
      </c>
      <c r="FS19" s="279">
        <v>0</v>
      </c>
      <c r="FT19" s="279">
        <v>0</v>
      </c>
      <c r="FU19" s="368" t="str">
        <f t="shared" si="52"/>
        <v>-</v>
      </c>
      <c r="FV19" s="368" t="str">
        <f t="shared" si="53"/>
        <v>-</v>
      </c>
      <c r="FW19" s="368" t="str">
        <f t="shared" si="54"/>
        <v>-</v>
      </c>
      <c r="FX19" s="368" t="str">
        <f t="shared" si="55"/>
        <v>-</v>
      </c>
      <c r="FY19" s="368" t="str">
        <f t="shared" si="56"/>
        <v>-</v>
      </c>
      <c r="FZ19" s="279">
        <v>0</v>
      </c>
      <c r="GA19" s="279">
        <v>0</v>
      </c>
      <c r="GB19" s="279">
        <v>0</v>
      </c>
      <c r="GC19" s="279">
        <v>0</v>
      </c>
      <c r="GD19" s="279">
        <v>0</v>
      </c>
      <c r="GE19" s="279">
        <v>0</v>
      </c>
      <c r="GF19" s="279">
        <v>0</v>
      </c>
      <c r="GG19" s="279">
        <v>0</v>
      </c>
      <c r="GH19" s="270"/>
      <c r="GI19" s="266" t="s">
        <v>21</v>
      </c>
      <c r="GJ19" s="266">
        <v>0</v>
      </c>
      <c r="GK19" s="266">
        <v>0</v>
      </c>
      <c r="GL19" s="266" t="s">
        <v>21</v>
      </c>
      <c r="GM19" s="266" t="s">
        <v>21</v>
      </c>
      <c r="GN19" s="266" t="s">
        <v>21</v>
      </c>
      <c r="GO19" s="266">
        <v>0</v>
      </c>
      <c r="GP19" s="266">
        <v>12</v>
      </c>
      <c r="GQ19" s="266">
        <v>0</v>
      </c>
      <c r="GR19" s="266">
        <f t="shared" si="60"/>
        <v>0</v>
      </c>
      <c r="GS19" s="265" t="s">
        <v>21</v>
      </c>
      <c r="GT19" s="373"/>
      <c r="GU19" s="374"/>
      <c r="GV19" s="374"/>
      <c r="GW19" s="261" t="s">
        <v>21</v>
      </c>
      <c r="GX19" s="261">
        <v>0</v>
      </c>
      <c r="GY19" s="261" t="s">
        <v>21</v>
      </c>
      <c r="GZ19" s="261">
        <v>0</v>
      </c>
      <c r="HA19" s="380">
        <v>6</v>
      </c>
      <c r="HB19" s="381">
        <v>0</v>
      </c>
      <c r="HC19" s="261">
        <f t="shared" si="57"/>
        <v>0</v>
      </c>
      <c r="HD19" s="230" t="s">
        <v>21</v>
      </c>
      <c r="HP19" s="214"/>
      <c r="HQ19" s="214"/>
      <c r="HR19" s="214"/>
      <c r="HS19" s="214"/>
      <c r="HT19" s="214"/>
      <c r="HU19" s="214"/>
      <c r="HV19" s="214"/>
      <c r="HW19" s="215"/>
      <c r="HX19" s="215"/>
      <c r="HY19" s="215"/>
      <c r="HZ19" s="215"/>
      <c r="IA19" s="215"/>
      <c r="IB19" s="215"/>
      <c r="IC19" s="215"/>
      <c r="ID19" s="215"/>
      <c r="IE19" s="214"/>
    </row>
    <row r="20" spans="2:239" ht="66.75" customHeight="1" x14ac:dyDescent="0.45">
      <c r="B20" s="245" t="s">
        <v>4</v>
      </c>
      <c r="C20" s="246" t="s">
        <v>418</v>
      </c>
      <c r="D20" s="283" t="s">
        <v>10</v>
      </c>
      <c r="E20" s="283" t="s">
        <v>109</v>
      </c>
      <c r="F20" s="283" t="s">
        <v>187</v>
      </c>
      <c r="G20" s="283" t="s">
        <v>21</v>
      </c>
      <c r="H20" s="283" t="s">
        <v>21</v>
      </c>
      <c r="I20" s="247">
        <v>27</v>
      </c>
      <c r="J20" s="284" t="s">
        <v>284</v>
      </c>
      <c r="K20" s="249" t="s">
        <v>285</v>
      </c>
      <c r="L20" s="247" t="s">
        <v>32</v>
      </c>
      <c r="M20" s="249" t="s">
        <v>286</v>
      </c>
      <c r="N20" s="247" t="s">
        <v>163</v>
      </c>
      <c r="O20" s="247" t="s">
        <v>287</v>
      </c>
      <c r="P20" s="249" t="s">
        <v>12</v>
      </c>
      <c r="Q20" s="285" t="s">
        <v>501</v>
      </c>
      <c r="R20" s="285" t="s">
        <v>21</v>
      </c>
      <c r="S20" s="261" t="s">
        <v>463</v>
      </c>
      <c r="T20" s="261" t="s">
        <v>571</v>
      </c>
      <c r="U20" s="262" t="s">
        <v>337</v>
      </c>
      <c r="V20" s="263" t="s">
        <v>374</v>
      </c>
      <c r="W20" s="263" t="s">
        <v>379</v>
      </c>
      <c r="X20" s="263" t="s">
        <v>21</v>
      </c>
      <c r="Y20" s="278" t="s">
        <v>469</v>
      </c>
      <c r="Z20" s="286" t="s">
        <v>501</v>
      </c>
      <c r="AA20" s="265" t="s">
        <v>208</v>
      </c>
      <c r="AB20" s="265"/>
      <c r="AC20" s="385">
        <v>2</v>
      </c>
      <c r="AD20" s="279">
        <v>1</v>
      </c>
      <c r="AE20" s="279">
        <v>1</v>
      </c>
      <c r="AF20" s="279">
        <v>1</v>
      </c>
      <c r="AG20" s="279">
        <v>1</v>
      </c>
      <c r="AH20" s="279">
        <v>0</v>
      </c>
      <c r="AI20" s="279" t="s">
        <v>21</v>
      </c>
      <c r="AJ20" s="367">
        <v>0</v>
      </c>
      <c r="AK20" s="279">
        <v>0</v>
      </c>
      <c r="AL20" s="279" t="s">
        <v>466</v>
      </c>
      <c r="AM20" s="279" t="s">
        <v>21</v>
      </c>
      <c r="AN20" s="279" t="s">
        <v>21</v>
      </c>
      <c r="AO20" s="279" t="s">
        <v>21</v>
      </c>
      <c r="AP20" s="368" t="str">
        <f t="shared" si="34"/>
        <v>-</v>
      </c>
      <c r="AQ20" s="368">
        <f t="shared" si="35"/>
        <v>0</v>
      </c>
      <c r="AR20" s="368">
        <v>0</v>
      </c>
      <c r="AS20" s="279"/>
      <c r="AT20" s="279" t="s">
        <v>21</v>
      </c>
      <c r="AU20" s="279" t="s">
        <v>466</v>
      </c>
      <c r="AV20" s="279" t="s">
        <v>21</v>
      </c>
      <c r="AW20" s="279">
        <v>2</v>
      </c>
      <c r="AX20" s="279">
        <v>0</v>
      </c>
      <c r="AY20" s="279">
        <v>0</v>
      </c>
      <c r="AZ20" s="279">
        <v>0</v>
      </c>
      <c r="BA20" s="279">
        <v>0</v>
      </c>
      <c r="BB20" s="279">
        <v>0</v>
      </c>
      <c r="BC20" s="279">
        <v>0</v>
      </c>
      <c r="BD20" s="279">
        <v>0</v>
      </c>
      <c r="BE20" s="279">
        <v>0</v>
      </c>
      <c r="BF20" s="279">
        <v>0</v>
      </c>
      <c r="BG20" s="368">
        <f t="shared" si="0"/>
        <v>0</v>
      </c>
      <c r="BH20" s="368" t="str">
        <f t="shared" si="78"/>
        <v>-</v>
      </c>
      <c r="BI20" s="368" t="str">
        <f t="shared" si="36"/>
        <v>-</v>
      </c>
      <c r="BJ20" s="368" t="str">
        <f t="shared" si="37"/>
        <v>-</v>
      </c>
      <c r="BK20" s="368" t="str">
        <f t="shared" si="59"/>
        <v>-</v>
      </c>
      <c r="BL20" s="368" t="str">
        <f t="shared" si="38"/>
        <v>-</v>
      </c>
      <c r="BM20" s="368">
        <f t="shared" si="1"/>
        <v>0</v>
      </c>
      <c r="BN20" s="280">
        <f t="shared" si="2"/>
        <v>0</v>
      </c>
      <c r="BO20" s="368">
        <f t="shared" si="3"/>
        <v>0</v>
      </c>
      <c r="BP20" s="368">
        <f t="shared" si="4"/>
        <v>0</v>
      </c>
      <c r="BQ20" s="280">
        <f t="shared" si="5"/>
        <v>0</v>
      </c>
      <c r="BR20" s="368">
        <f t="shared" si="6"/>
        <v>0</v>
      </c>
      <c r="BS20" s="368">
        <f t="shared" si="7"/>
        <v>0</v>
      </c>
      <c r="BT20" s="280">
        <f t="shared" si="8"/>
        <v>0</v>
      </c>
      <c r="BU20" s="279" t="s">
        <v>21</v>
      </c>
      <c r="BV20" s="279" t="s">
        <v>21</v>
      </c>
      <c r="BW20" s="279">
        <v>0</v>
      </c>
      <c r="BX20" s="279">
        <v>0</v>
      </c>
      <c r="BY20" s="279" t="s">
        <v>21</v>
      </c>
      <c r="BZ20" s="279" t="s">
        <v>21</v>
      </c>
      <c r="CA20" s="279" t="s">
        <v>21</v>
      </c>
      <c r="CB20" s="279" t="s">
        <v>21</v>
      </c>
      <c r="CC20" s="279" t="s">
        <v>21</v>
      </c>
      <c r="CD20" s="279">
        <f t="shared" si="39"/>
        <v>0</v>
      </c>
      <c r="CE20" s="279">
        <v>0</v>
      </c>
      <c r="CF20" s="279" t="s">
        <v>21</v>
      </c>
      <c r="CG20" s="279" t="s">
        <v>21</v>
      </c>
      <c r="CH20" s="279" t="s">
        <v>21</v>
      </c>
      <c r="CI20" s="279" t="s">
        <v>21</v>
      </c>
      <c r="CJ20" s="280">
        <v>2</v>
      </c>
      <c r="CK20" s="280">
        <v>0</v>
      </c>
      <c r="CL20" s="280">
        <v>0</v>
      </c>
      <c r="CM20" s="280">
        <v>0</v>
      </c>
      <c r="CN20" s="280">
        <v>0</v>
      </c>
      <c r="CO20" s="280">
        <v>0</v>
      </c>
      <c r="CP20" s="280">
        <v>0</v>
      </c>
      <c r="CQ20" s="280">
        <v>0</v>
      </c>
      <c r="CR20" s="280">
        <v>0</v>
      </c>
      <c r="CS20" s="280">
        <v>0</v>
      </c>
      <c r="CT20" s="280">
        <f t="shared" si="9"/>
        <v>0</v>
      </c>
      <c r="CU20" s="368" t="str">
        <f t="shared" si="40"/>
        <v>-</v>
      </c>
      <c r="CV20" s="368" t="str">
        <f t="shared" si="41"/>
        <v>-</v>
      </c>
      <c r="CW20" s="368" t="str">
        <f t="shared" si="42"/>
        <v>-</v>
      </c>
      <c r="CX20" s="368" t="str">
        <f t="shared" si="43"/>
        <v>-</v>
      </c>
      <c r="CY20" s="368" t="str">
        <f t="shared" si="44"/>
        <v>-</v>
      </c>
      <c r="CZ20" s="280">
        <f t="shared" si="45"/>
        <v>0</v>
      </c>
      <c r="DA20" s="280">
        <f t="shared" si="10"/>
        <v>0</v>
      </c>
      <c r="DB20" s="280">
        <f t="shared" si="11"/>
        <v>0</v>
      </c>
      <c r="DC20" s="280">
        <f t="shared" si="12"/>
        <v>0</v>
      </c>
      <c r="DD20" s="280">
        <f t="shared" si="13"/>
        <v>0</v>
      </c>
      <c r="DE20" s="280">
        <f t="shared" si="14"/>
        <v>0</v>
      </c>
      <c r="DF20" s="280">
        <f t="shared" si="15"/>
        <v>0</v>
      </c>
      <c r="DG20" s="280">
        <f t="shared" si="16"/>
        <v>0</v>
      </c>
      <c r="DH20" s="280"/>
      <c r="DI20" s="279" t="s">
        <v>21</v>
      </c>
      <c r="DJ20" s="279">
        <v>0</v>
      </c>
      <c r="DK20" s="279">
        <v>0</v>
      </c>
      <c r="DL20" s="279" t="s">
        <v>21</v>
      </c>
      <c r="DM20" s="279" t="s">
        <v>21</v>
      </c>
      <c r="DN20" s="279" t="s">
        <v>21</v>
      </c>
      <c r="DO20" s="279" t="s">
        <v>21</v>
      </c>
      <c r="DP20" s="279" t="s">
        <v>21</v>
      </c>
      <c r="DQ20" s="279">
        <f t="shared" si="46"/>
        <v>0</v>
      </c>
      <c r="DR20" s="279">
        <v>0</v>
      </c>
      <c r="DS20" s="280" t="s">
        <v>21</v>
      </c>
      <c r="DT20" s="279" t="s">
        <v>21</v>
      </c>
      <c r="DU20" s="279" t="s">
        <v>21</v>
      </c>
      <c r="DV20" s="279" t="s">
        <v>21</v>
      </c>
      <c r="DW20" s="280">
        <v>2</v>
      </c>
      <c r="DX20" s="280">
        <v>0</v>
      </c>
      <c r="DY20" s="280">
        <v>0</v>
      </c>
      <c r="DZ20" s="280">
        <v>0</v>
      </c>
      <c r="EA20" s="280">
        <v>0</v>
      </c>
      <c r="EB20" s="280">
        <v>0</v>
      </c>
      <c r="EC20" s="280">
        <v>0</v>
      </c>
      <c r="ED20" s="280">
        <v>0</v>
      </c>
      <c r="EE20" s="280">
        <v>0</v>
      </c>
      <c r="EF20" s="280">
        <v>0</v>
      </c>
      <c r="EG20" s="280">
        <f t="shared" si="17"/>
        <v>0</v>
      </c>
      <c r="EH20" s="368" t="str">
        <f t="shared" si="47"/>
        <v>-</v>
      </c>
      <c r="EI20" s="368" t="str">
        <f t="shared" si="48"/>
        <v>-</v>
      </c>
      <c r="EJ20" s="368" t="str">
        <f t="shared" si="49"/>
        <v>-</v>
      </c>
      <c r="EK20" s="368" t="str">
        <f t="shared" si="50"/>
        <v>-</v>
      </c>
      <c r="EL20" s="368" t="str">
        <f t="shared" si="51"/>
        <v>-</v>
      </c>
      <c r="EM20" s="280">
        <f t="shared" si="18"/>
        <v>0</v>
      </c>
      <c r="EN20" s="280">
        <f t="shared" si="19"/>
        <v>0</v>
      </c>
      <c r="EO20" s="280">
        <f t="shared" si="20"/>
        <v>0</v>
      </c>
      <c r="EP20" s="280">
        <f t="shared" si="21"/>
        <v>0</v>
      </c>
      <c r="EQ20" s="280">
        <f t="shared" si="22"/>
        <v>0</v>
      </c>
      <c r="ER20" s="280">
        <f t="shared" si="23"/>
        <v>0</v>
      </c>
      <c r="ES20" s="280">
        <f t="shared" si="24"/>
        <v>0</v>
      </c>
      <c r="ET20" s="280">
        <f t="shared" si="25"/>
        <v>0</v>
      </c>
      <c r="EU20" s="281"/>
      <c r="EV20" s="279" t="s">
        <v>21</v>
      </c>
      <c r="EW20" s="279">
        <v>0</v>
      </c>
      <c r="EX20" s="279">
        <v>0</v>
      </c>
      <c r="EY20" s="279" t="s">
        <v>21</v>
      </c>
      <c r="EZ20" s="279" t="s">
        <v>21</v>
      </c>
      <c r="FA20" s="279" t="s">
        <v>21</v>
      </c>
      <c r="FB20" s="279" t="s">
        <v>21</v>
      </c>
      <c r="FC20" s="279" t="s">
        <v>21</v>
      </c>
      <c r="FD20" s="279">
        <v>0</v>
      </c>
      <c r="FE20" s="279">
        <v>0</v>
      </c>
      <c r="FF20" s="279" t="s">
        <v>21</v>
      </c>
      <c r="FG20" s="279" t="s">
        <v>21</v>
      </c>
      <c r="FH20" s="279" t="s">
        <v>21</v>
      </c>
      <c r="FI20" s="279" t="s">
        <v>21</v>
      </c>
      <c r="FJ20" s="280">
        <v>2</v>
      </c>
      <c r="FK20" s="279">
        <v>0</v>
      </c>
      <c r="FL20" s="279">
        <v>0</v>
      </c>
      <c r="FM20" s="279">
        <v>0</v>
      </c>
      <c r="FN20" s="279">
        <v>0</v>
      </c>
      <c r="FO20" s="279">
        <v>0</v>
      </c>
      <c r="FP20" s="279">
        <v>0</v>
      </c>
      <c r="FQ20" s="279">
        <v>0</v>
      </c>
      <c r="FR20" s="279">
        <v>0</v>
      </c>
      <c r="FS20" s="279">
        <v>0</v>
      </c>
      <c r="FT20" s="279">
        <v>0</v>
      </c>
      <c r="FU20" s="368" t="str">
        <f t="shared" si="52"/>
        <v>-</v>
      </c>
      <c r="FV20" s="368" t="str">
        <f t="shared" si="53"/>
        <v>-</v>
      </c>
      <c r="FW20" s="368" t="str">
        <f t="shared" si="54"/>
        <v>-</v>
      </c>
      <c r="FX20" s="368" t="str">
        <f t="shared" si="55"/>
        <v>-</v>
      </c>
      <c r="FY20" s="368" t="str">
        <f t="shared" si="56"/>
        <v>-</v>
      </c>
      <c r="FZ20" s="279">
        <v>0</v>
      </c>
      <c r="GA20" s="279">
        <v>0</v>
      </c>
      <c r="GB20" s="279">
        <v>0</v>
      </c>
      <c r="GC20" s="279">
        <v>0</v>
      </c>
      <c r="GD20" s="279">
        <v>0</v>
      </c>
      <c r="GE20" s="279">
        <v>0</v>
      </c>
      <c r="GF20" s="279">
        <v>0</v>
      </c>
      <c r="GG20" s="279">
        <v>0</v>
      </c>
      <c r="GH20" s="270"/>
      <c r="GI20" s="266" t="s">
        <v>21</v>
      </c>
      <c r="GJ20" s="266">
        <v>0</v>
      </c>
      <c r="GK20" s="266">
        <v>0</v>
      </c>
      <c r="GL20" s="266" t="s">
        <v>21</v>
      </c>
      <c r="GM20" s="266" t="s">
        <v>21</v>
      </c>
      <c r="GN20" s="266" t="s">
        <v>21</v>
      </c>
      <c r="GO20" s="266">
        <v>0</v>
      </c>
      <c r="GP20" s="266">
        <v>2</v>
      </c>
      <c r="GQ20" s="266">
        <v>0</v>
      </c>
      <c r="GR20" s="266">
        <f t="shared" si="60"/>
        <v>0</v>
      </c>
      <c r="GS20" s="265" t="s">
        <v>21</v>
      </c>
      <c r="GT20" s="373"/>
      <c r="GU20" s="374"/>
      <c r="GV20" s="374"/>
      <c r="GW20" s="261" t="s">
        <v>21</v>
      </c>
      <c r="GX20" s="261">
        <v>0</v>
      </c>
      <c r="GY20" s="261" t="s">
        <v>21</v>
      </c>
      <c r="GZ20" s="261">
        <v>0</v>
      </c>
      <c r="HA20" s="380">
        <v>1</v>
      </c>
      <c r="HB20" s="381">
        <v>0</v>
      </c>
      <c r="HC20" s="261">
        <f t="shared" si="57"/>
        <v>0</v>
      </c>
      <c r="HD20" s="230" t="s">
        <v>21</v>
      </c>
      <c r="HP20" s="214"/>
      <c r="HQ20" s="214"/>
      <c r="HR20" s="214"/>
      <c r="HS20" s="214"/>
      <c r="HT20" s="214"/>
      <c r="HU20" s="214"/>
      <c r="HV20" s="214"/>
      <c r="HW20" s="216"/>
      <c r="HX20" s="215"/>
      <c r="HY20" s="215"/>
      <c r="HZ20" s="215"/>
      <c r="IA20" s="215"/>
      <c r="IB20" s="215"/>
      <c r="IC20" s="215"/>
      <c r="ID20" s="215"/>
      <c r="IE20" s="214"/>
    </row>
    <row r="21" spans="2:239" ht="66.75" customHeight="1" x14ac:dyDescent="0.45">
      <c r="B21" s="245" t="s">
        <v>4</v>
      </c>
      <c r="C21" s="246" t="s">
        <v>418</v>
      </c>
      <c r="D21" s="247" t="s">
        <v>10</v>
      </c>
      <c r="E21" s="247" t="s">
        <v>109</v>
      </c>
      <c r="F21" s="248" t="s">
        <v>187</v>
      </c>
      <c r="G21" s="287"/>
      <c r="H21" s="287" t="s">
        <v>21</v>
      </c>
      <c r="I21" s="247">
        <v>17</v>
      </c>
      <c r="J21" s="247" t="s">
        <v>178</v>
      </c>
      <c r="K21" s="249" t="s">
        <v>171</v>
      </c>
      <c r="L21" s="247" t="s">
        <v>136</v>
      </c>
      <c r="M21" s="249" t="s">
        <v>179</v>
      </c>
      <c r="N21" s="247" t="s">
        <v>123</v>
      </c>
      <c r="O21" s="247" t="s">
        <v>189</v>
      </c>
      <c r="P21" s="249" t="s">
        <v>12</v>
      </c>
      <c r="Q21" s="277" t="s">
        <v>502</v>
      </c>
      <c r="R21" s="277" t="s">
        <v>21</v>
      </c>
      <c r="S21" s="261" t="s">
        <v>465</v>
      </c>
      <c r="T21" s="261" t="s">
        <v>572</v>
      </c>
      <c r="U21" s="262" t="s">
        <v>337</v>
      </c>
      <c r="V21" s="263" t="s">
        <v>374</v>
      </c>
      <c r="W21" s="263" t="s">
        <v>380</v>
      </c>
      <c r="X21" s="263" t="s">
        <v>21</v>
      </c>
      <c r="Y21" s="264" t="s">
        <v>468</v>
      </c>
      <c r="Z21" s="265" t="s">
        <v>502</v>
      </c>
      <c r="AA21" s="265" t="s">
        <v>208</v>
      </c>
      <c r="AB21" s="265"/>
      <c r="AC21" s="384">
        <v>5</v>
      </c>
      <c r="AD21" s="231">
        <v>2</v>
      </c>
      <c r="AE21" s="231">
        <v>3</v>
      </c>
      <c r="AF21" s="231">
        <v>3</v>
      </c>
      <c r="AG21" s="231">
        <v>3</v>
      </c>
      <c r="AH21" s="231">
        <v>0</v>
      </c>
      <c r="AI21" s="266" t="s">
        <v>21</v>
      </c>
      <c r="AJ21" s="366">
        <v>0</v>
      </c>
      <c r="AK21" s="266">
        <v>0</v>
      </c>
      <c r="AL21" s="266" t="s">
        <v>466</v>
      </c>
      <c r="AM21" s="266" t="s">
        <v>21</v>
      </c>
      <c r="AN21" s="266" t="s">
        <v>21</v>
      </c>
      <c r="AO21" s="266" t="s">
        <v>21</v>
      </c>
      <c r="AP21" s="364" t="str">
        <f t="shared" si="34"/>
        <v>-</v>
      </c>
      <c r="AQ21" s="364">
        <f t="shared" si="35"/>
        <v>0</v>
      </c>
      <c r="AR21" s="364">
        <v>0</v>
      </c>
      <c r="AS21" s="266" t="s">
        <v>21</v>
      </c>
      <c r="AT21" s="266" t="s">
        <v>21</v>
      </c>
      <c r="AU21" s="266" t="s">
        <v>466</v>
      </c>
      <c r="AV21" s="266" t="s">
        <v>21</v>
      </c>
      <c r="AW21" s="266">
        <v>5</v>
      </c>
      <c r="AX21" s="266">
        <v>0</v>
      </c>
      <c r="AY21" s="266">
        <v>0</v>
      </c>
      <c r="AZ21" s="266">
        <v>0</v>
      </c>
      <c r="BA21" s="266">
        <v>0</v>
      </c>
      <c r="BB21" s="266">
        <v>0</v>
      </c>
      <c r="BC21" s="266">
        <v>0</v>
      </c>
      <c r="BD21" s="266">
        <v>0</v>
      </c>
      <c r="BE21" s="266">
        <v>0</v>
      </c>
      <c r="BF21" s="266">
        <v>0</v>
      </c>
      <c r="BG21" s="364">
        <f t="shared" si="0"/>
        <v>0</v>
      </c>
      <c r="BH21" s="364" t="str">
        <f t="shared" si="78"/>
        <v>-</v>
      </c>
      <c r="BI21" s="364" t="str">
        <f t="shared" si="36"/>
        <v>-</v>
      </c>
      <c r="BJ21" s="364" t="str">
        <f t="shared" si="37"/>
        <v>-</v>
      </c>
      <c r="BK21" s="364" t="str">
        <f t="shared" si="59"/>
        <v>-</v>
      </c>
      <c r="BL21" s="364" t="str">
        <f t="shared" si="38"/>
        <v>-</v>
      </c>
      <c r="BM21" s="364">
        <f t="shared" si="1"/>
        <v>0</v>
      </c>
      <c r="BN21" s="267">
        <f t="shared" si="2"/>
        <v>0</v>
      </c>
      <c r="BO21" s="364">
        <f t="shared" si="3"/>
        <v>0</v>
      </c>
      <c r="BP21" s="364">
        <f t="shared" si="4"/>
        <v>0</v>
      </c>
      <c r="BQ21" s="267">
        <f t="shared" si="5"/>
        <v>0</v>
      </c>
      <c r="BR21" s="364">
        <f t="shared" si="6"/>
        <v>0</v>
      </c>
      <c r="BS21" s="364">
        <f t="shared" si="7"/>
        <v>0</v>
      </c>
      <c r="BT21" s="267">
        <f t="shared" si="8"/>
        <v>0</v>
      </c>
      <c r="BU21" s="270" t="s">
        <v>21</v>
      </c>
      <c r="BV21" s="266" t="s">
        <v>21</v>
      </c>
      <c r="BW21" s="266">
        <v>0</v>
      </c>
      <c r="BX21" s="266">
        <v>0</v>
      </c>
      <c r="BY21" s="266" t="s">
        <v>21</v>
      </c>
      <c r="BZ21" s="266" t="s">
        <v>21</v>
      </c>
      <c r="CA21" s="266" t="s">
        <v>21</v>
      </c>
      <c r="CB21" s="266" t="s">
        <v>21</v>
      </c>
      <c r="CC21" s="266" t="s">
        <v>21</v>
      </c>
      <c r="CD21" s="266">
        <f t="shared" si="39"/>
        <v>0</v>
      </c>
      <c r="CE21" s="266">
        <v>0</v>
      </c>
      <c r="CF21" s="266" t="s">
        <v>21</v>
      </c>
      <c r="CG21" s="266" t="s">
        <v>21</v>
      </c>
      <c r="CH21" s="266" t="s">
        <v>21</v>
      </c>
      <c r="CI21" s="266" t="s">
        <v>21</v>
      </c>
      <c r="CJ21" s="261">
        <v>5</v>
      </c>
      <c r="CK21" s="261">
        <v>0</v>
      </c>
      <c r="CL21" s="261">
        <v>0</v>
      </c>
      <c r="CM21" s="261">
        <v>0</v>
      </c>
      <c r="CN21" s="261">
        <v>0</v>
      </c>
      <c r="CO21" s="261">
        <v>0</v>
      </c>
      <c r="CP21" s="261">
        <v>0</v>
      </c>
      <c r="CQ21" s="261">
        <v>0</v>
      </c>
      <c r="CR21" s="261">
        <v>0</v>
      </c>
      <c r="CS21" s="261">
        <v>0</v>
      </c>
      <c r="CT21" s="261">
        <f t="shared" si="9"/>
        <v>0</v>
      </c>
      <c r="CU21" s="364" t="str">
        <f t="shared" si="40"/>
        <v>-</v>
      </c>
      <c r="CV21" s="364" t="str">
        <f t="shared" si="41"/>
        <v>-</v>
      </c>
      <c r="CW21" s="364" t="str">
        <f t="shared" si="42"/>
        <v>-</v>
      </c>
      <c r="CX21" s="364" t="str">
        <f t="shared" si="43"/>
        <v>-</v>
      </c>
      <c r="CY21" s="364" t="str">
        <f t="shared" si="44"/>
        <v>-</v>
      </c>
      <c r="CZ21" s="261">
        <f t="shared" si="45"/>
        <v>0</v>
      </c>
      <c r="DA21" s="267">
        <f t="shared" si="10"/>
        <v>0</v>
      </c>
      <c r="DB21" s="261">
        <f t="shared" si="11"/>
        <v>0</v>
      </c>
      <c r="DC21" s="261">
        <f t="shared" si="12"/>
        <v>0</v>
      </c>
      <c r="DD21" s="267">
        <f t="shared" si="13"/>
        <v>0</v>
      </c>
      <c r="DE21" s="261">
        <f t="shared" si="14"/>
        <v>0</v>
      </c>
      <c r="DF21" s="261">
        <f t="shared" si="15"/>
        <v>0</v>
      </c>
      <c r="DG21" s="267">
        <f t="shared" si="16"/>
        <v>0</v>
      </c>
      <c r="DH21" s="269"/>
      <c r="DI21" s="266" t="s">
        <v>21</v>
      </c>
      <c r="DJ21" s="266">
        <v>0</v>
      </c>
      <c r="DK21" s="266">
        <v>0</v>
      </c>
      <c r="DL21" s="266" t="s">
        <v>21</v>
      </c>
      <c r="DM21" s="266" t="s">
        <v>21</v>
      </c>
      <c r="DN21" s="266" t="s">
        <v>21</v>
      </c>
      <c r="DO21" s="266" t="s">
        <v>21</v>
      </c>
      <c r="DP21" s="266" t="s">
        <v>21</v>
      </c>
      <c r="DQ21" s="266">
        <f t="shared" si="46"/>
        <v>0</v>
      </c>
      <c r="DR21" s="266">
        <v>0</v>
      </c>
      <c r="DS21" s="261" t="s">
        <v>21</v>
      </c>
      <c r="DT21" s="266" t="s">
        <v>21</v>
      </c>
      <c r="DU21" s="266" t="s">
        <v>21</v>
      </c>
      <c r="DV21" s="266" t="s">
        <v>21</v>
      </c>
      <c r="DW21" s="261">
        <v>5</v>
      </c>
      <c r="DX21" s="261">
        <v>0</v>
      </c>
      <c r="DY21" s="261">
        <v>0</v>
      </c>
      <c r="DZ21" s="261">
        <v>0</v>
      </c>
      <c r="EA21" s="261">
        <v>0</v>
      </c>
      <c r="EB21" s="261">
        <v>0</v>
      </c>
      <c r="EC21" s="261">
        <v>0</v>
      </c>
      <c r="ED21" s="261">
        <v>0</v>
      </c>
      <c r="EE21" s="261">
        <v>0</v>
      </c>
      <c r="EF21" s="261">
        <v>0</v>
      </c>
      <c r="EG21" s="261">
        <f t="shared" si="17"/>
        <v>0</v>
      </c>
      <c r="EH21" s="364" t="str">
        <f t="shared" si="47"/>
        <v>-</v>
      </c>
      <c r="EI21" s="364" t="str">
        <f t="shared" si="48"/>
        <v>-</v>
      </c>
      <c r="EJ21" s="364" t="str">
        <f t="shared" si="49"/>
        <v>-</v>
      </c>
      <c r="EK21" s="364" t="str">
        <f t="shared" si="50"/>
        <v>-</v>
      </c>
      <c r="EL21" s="364" t="str">
        <f t="shared" si="51"/>
        <v>-</v>
      </c>
      <c r="EM21" s="261">
        <f t="shared" si="18"/>
        <v>0</v>
      </c>
      <c r="EN21" s="267">
        <f t="shared" si="19"/>
        <v>0</v>
      </c>
      <c r="EO21" s="261">
        <f t="shared" si="20"/>
        <v>0</v>
      </c>
      <c r="EP21" s="261">
        <f t="shared" si="21"/>
        <v>0</v>
      </c>
      <c r="EQ21" s="267">
        <f t="shared" si="22"/>
        <v>0</v>
      </c>
      <c r="ER21" s="261">
        <f t="shared" si="23"/>
        <v>0</v>
      </c>
      <c r="ES21" s="261">
        <f t="shared" si="24"/>
        <v>0</v>
      </c>
      <c r="ET21" s="267">
        <f t="shared" si="25"/>
        <v>0</v>
      </c>
      <c r="EU21" s="348"/>
      <c r="EV21" s="266" t="s">
        <v>279</v>
      </c>
      <c r="EW21" s="266">
        <v>4</v>
      </c>
      <c r="EX21" s="266">
        <v>4</v>
      </c>
      <c r="EY21" s="266" t="s">
        <v>21</v>
      </c>
      <c r="EZ21" s="266" t="s">
        <v>21</v>
      </c>
      <c r="FA21" s="266" t="s">
        <v>21</v>
      </c>
      <c r="FB21" s="266" t="s">
        <v>21</v>
      </c>
      <c r="FC21" s="266" t="s">
        <v>21</v>
      </c>
      <c r="FD21" s="266">
        <v>0</v>
      </c>
      <c r="FE21" s="266">
        <v>0</v>
      </c>
      <c r="FF21" s="266" t="s">
        <v>21</v>
      </c>
      <c r="FG21" s="266" t="s">
        <v>21</v>
      </c>
      <c r="FH21" s="266" t="s">
        <v>279</v>
      </c>
      <c r="FI21" s="266" t="s">
        <v>21</v>
      </c>
      <c r="FJ21" s="261">
        <v>5</v>
      </c>
      <c r="FK21" s="266">
        <v>2</v>
      </c>
      <c r="FL21" s="266">
        <v>2</v>
      </c>
      <c r="FM21" s="266">
        <v>4</v>
      </c>
      <c r="FN21" s="266">
        <v>2</v>
      </c>
      <c r="FO21" s="266">
        <v>2</v>
      </c>
      <c r="FP21" s="266">
        <v>2</v>
      </c>
      <c r="FQ21" s="266" t="s">
        <v>21</v>
      </c>
      <c r="FR21" s="266" t="s">
        <v>21</v>
      </c>
      <c r="FS21" s="266" t="s">
        <v>21</v>
      </c>
      <c r="FT21" s="261">
        <f>(FK21/AD21)*100</f>
        <v>100</v>
      </c>
      <c r="FU21" s="364">
        <f t="shared" si="52"/>
        <v>0</v>
      </c>
      <c r="FV21" s="364">
        <f t="shared" si="53"/>
        <v>0</v>
      </c>
      <c r="FW21" s="364">
        <f t="shared" si="54"/>
        <v>0</v>
      </c>
      <c r="FX21" s="364">
        <f t="shared" si="55"/>
        <v>0</v>
      </c>
      <c r="FY21" s="364">
        <f>IFERROR(100-((FP21/FM21)*100), "-")</f>
        <v>50</v>
      </c>
      <c r="FZ21" s="261">
        <f>IF(ES63="-","-", (ES63/AD21)*100)</f>
        <v>0</v>
      </c>
      <c r="GA21" s="267">
        <f>IF(FN21="-","-",(FN21/AD21)*100)</f>
        <v>100</v>
      </c>
      <c r="GB21" s="261">
        <f>(FL21/AE21)*100</f>
        <v>66.666666666666657</v>
      </c>
      <c r="GC21" s="261" t="str">
        <f>IF(FR21="-","-",(FR21/AE21)*100)</f>
        <v>-</v>
      </c>
      <c r="GD21" s="267">
        <f>IF(FO21="-","-",(FO21/AE21)*100)</f>
        <v>66.666666666666657</v>
      </c>
      <c r="GE21" s="261">
        <f>(FM21/AG21)*100</f>
        <v>133.33333333333331</v>
      </c>
      <c r="GF21" s="261" t="str">
        <f>IF(FS21="-","-",(FS21/AG21)*100)</f>
        <v>-</v>
      </c>
      <c r="GG21" s="267">
        <f>(FP21/AG21)*100</f>
        <v>66.666666666666657</v>
      </c>
      <c r="GH21" s="270"/>
      <c r="GI21" s="266" t="s">
        <v>21</v>
      </c>
      <c r="GJ21" s="266">
        <v>0</v>
      </c>
      <c r="GK21" s="266">
        <v>0</v>
      </c>
      <c r="GL21" s="266" t="s">
        <v>21</v>
      </c>
      <c r="GM21" s="266" t="s">
        <v>21</v>
      </c>
      <c r="GN21" s="266" t="s">
        <v>21</v>
      </c>
      <c r="GO21" s="266">
        <v>0</v>
      </c>
      <c r="GP21" s="266">
        <v>5</v>
      </c>
      <c r="GQ21" s="266">
        <v>0</v>
      </c>
      <c r="GR21" s="266">
        <f t="shared" si="60"/>
        <v>0</v>
      </c>
      <c r="GS21" s="265" t="s">
        <v>21</v>
      </c>
      <c r="GT21" s="373"/>
      <c r="GU21" s="374"/>
      <c r="GV21" s="374"/>
      <c r="GW21" s="261" t="s">
        <v>21</v>
      </c>
      <c r="GX21" s="261">
        <v>0</v>
      </c>
      <c r="GY21" s="261" t="s">
        <v>21</v>
      </c>
      <c r="GZ21" s="261">
        <v>0</v>
      </c>
      <c r="HA21" s="380">
        <v>2</v>
      </c>
      <c r="HB21" s="381">
        <v>0</v>
      </c>
      <c r="HC21" s="261">
        <f t="shared" si="57"/>
        <v>0</v>
      </c>
      <c r="HD21" s="230" t="s">
        <v>21</v>
      </c>
      <c r="HP21" s="214"/>
      <c r="HQ21" s="214"/>
      <c r="HR21" s="214"/>
      <c r="HS21" s="214"/>
      <c r="HT21" s="214"/>
      <c r="HU21" s="214"/>
      <c r="HV21" s="214"/>
      <c r="HW21" s="216"/>
      <c r="HX21" s="215"/>
      <c r="HY21" s="215"/>
      <c r="HZ21" s="215"/>
      <c r="IA21" s="215"/>
      <c r="IB21" s="215"/>
      <c r="IC21" s="215"/>
      <c r="ID21" s="215"/>
      <c r="IE21" s="214"/>
    </row>
    <row r="22" spans="2:239" ht="163.5" customHeight="1" x14ac:dyDescent="0.45">
      <c r="B22" s="288" t="s">
        <v>15</v>
      </c>
      <c r="C22" s="289" t="s">
        <v>415</v>
      </c>
      <c r="D22" s="290" t="s">
        <v>38</v>
      </c>
      <c r="E22" s="290" t="s">
        <v>111</v>
      </c>
      <c r="F22" s="290" t="s">
        <v>187</v>
      </c>
      <c r="G22" s="291" t="s">
        <v>21</v>
      </c>
      <c r="H22" s="291" t="s">
        <v>21</v>
      </c>
      <c r="I22" s="290">
        <v>31</v>
      </c>
      <c r="J22" s="292" t="s">
        <v>150</v>
      </c>
      <c r="K22" s="293" t="s">
        <v>145</v>
      </c>
      <c r="L22" s="290" t="s">
        <v>134</v>
      </c>
      <c r="M22" s="293" t="s">
        <v>184</v>
      </c>
      <c r="N22" s="290" t="s">
        <v>134</v>
      </c>
      <c r="O22" s="290" t="s">
        <v>147</v>
      </c>
      <c r="P22" s="293" t="s">
        <v>12</v>
      </c>
      <c r="Q22" s="291" t="s">
        <v>503</v>
      </c>
      <c r="R22" s="291" t="s">
        <v>21</v>
      </c>
      <c r="S22" s="261" t="s">
        <v>437</v>
      </c>
      <c r="T22" s="261" t="s">
        <v>573</v>
      </c>
      <c r="U22" s="262" t="s">
        <v>337</v>
      </c>
      <c r="V22" s="263" t="s">
        <v>374</v>
      </c>
      <c r="W22" s="263" t="s">
        <v>381</v>
      </c>
      <c r="X22" s="263" t="s">
        <v>21</v>
      </c>
      <c r="Y22" s="264" t="s">
        <v>470</v>
      </c>
      <c r="Z22" s="265" t="s">
        <v>503</v>
      </c>
      <c r="AA22" s="265" t="s">
        <v>208</v>
      </c>
      <c r="AB22" s="265"/>
      <c r="AC22" s="384">
        <v>7</v>
      </c>
      <c r="AD22" s="231">
        <v>1</v>
      </c>
      <c r="AE22" s="231">
        <v>1458</v>
      </c>
      <c r="AF22" s="231">
        <v>3508</v>
      </c>
      <c r="AG22" s="231">
        <v>3508</v>
      </c>
      <c r="AH22" s="231">
        <v>0</v>
      </c>
      <c r="AI22" s="266" t="s">
        <v>800</v>
      </c>
      <c r="AJ22" s="266">
        <v>47</v>
      </c>
      <c r="AK22" s="266">
        <v>5609</v>
      </c>
      <c r="AL22" s="266" t="s">
        <v>630</v>
      </c>
      <c r="AM22" s="266">
        <v>1917</v>
      </c>
      <c r="AN22" s="266">
        <v>1917</v>
      </c>
      <c r="AO22" s="266">
        <v>1917</v>
      </c>
      <c r="AP22" s="364">
        <f t="shared" si="34"/>
        <v>1917</v>
      </c>
      <c r="AQ22" s="364">
        <f t="shared" si="35"/>
        <v>1</v>
      </c>
      <c r="AR22" s="364">
        <v>16</v>
      </c>
      <c r="AS22" s="266" t="s">
        <v>21</v>
      </c>
      <c r="AT22" s="266">
        <v>1917</v>
      </c>
      <c r="AU22" s="266" t="s">
        <v>630</v>
      </c>
      <c r="AV22" s="266" t="s">
        <v>21</v>
      </c>
      <c r="AW22" s="266">
        <v>7</v>
      </c>
      <c r="AX22" s="266">
        <v>5</v>
      </c>
      <c r="AY22" s="266">
        <v>1464</v>
      </c>
      <c r="AZ22" s="266">
        <v>4296</v>
      </c>
      <c r="BA22" s="266">
        <v>1</v>
      </c>
      <c r="BB22" s="266">
        <v>1448</v>
      </c>
      <c r="BC22" s="266">
        <v>1448</v>
      </c>
      <c r="BD22" s="266">
        <v>1</v>
      </c>
      <c r="BE22" s="266">
        <v>1448</v>
      </c>
      <c r="BF22" s="266">
        <v>4277</v>
      </c>
      <c r="BG22" s="364">
        <f t="shared" si="0"/>
        <v>500</v>
      </c>
      <c r="BH22" s="364">
        <f t="shared" si="78"/>
        <v>2.1276595744680851</v>
      </c>
      <c r="BI22" s="364">
        <f t="shared" si="36"/>
        <v>0.28525583883045108</v>
      </c>
      <c r="BJ22" s="364">
        <f t="shared" si="37"/>
        <v>80</v>
      </c>
      <c r="BK22" s="364">
        <f t="shared" si="59"/>
        <v>1.0928961748633839</v>
      </c>
      <c r="BL22" s="364">
        <f t="shared" si="38"/>
        <v>66.294227188081948</v>
      </c>
      <c r="BM22" s="364">
        <f t="shared" si="1"/>
        <v>100</v>
      </c>
      <c r="BN22" s="267">
        <f t="shared" si="2"/>
        <v>100</v>
      </c>
      <c r="BO22" s="364">
        <f t="shared" si="3"/>
        <v>100.41152263374487</v>
      </c>
      <c r="BP22" s="364">
        <f t="shared" si="4"/>
        <v>99.314128943758575</v>
      </c>
      <c r="BQ22" s="267">
        <f t="shared" si="5"/>
        <v>99.314128943758575</v>
      </c>
      <c r="BR22" s="364">
        <f t="shared" si="6"/>
        <v>122.46294184720638</v>
      </c>
      <c r="BS22" s="364">
        <f t="shared" si="7"/>
        <v>121.92132269099203</v>
      </c>
      <c r="BT22" s="267">
        <f t="shared" si="8"/>
        <v>41.277080957810718</v>
      </c>
      <c r="BU22" s="270" t="s">
        <v>677</v>
      </c>
      <c r="BV22" s="266" t="s">
        <v>272</v>
      </c>
      <c r="BW22" s="266">
        <v>6</v>
      </c>
      <c r="BX22" s="266">
        <v>8</v>
      </c>
      <c r="BY22" s="266" t="s">
        <v>272</v>
      </c>
      <c r="BZ22" s="266" t="s">
        <v>21</v>
      </c>
      <c r="CA22" s="266" t="s">
        <v>21</v>
      </c>
      <c r="CB22" s="266" t="s">
        <v>21</v>
      </c>
      <c r="CC22" s="266" t="s">
        <v>21</v>
      </c>
      <c r="CD22" s="266">
        <f t="shared" si="39"/>
        <v>0</v>
      </c>
      <c r="CE22" s="266">
        <v>0</v>
      </c>
      <c r="CF22" s="266" t="s">
        <v>21</v>
      </c>
      <c r="CG22" s="266" t="s">
        <v>21</v>
      </c>
      <c r="CH22" s="266" t="s">
        <v>272</v>
      </c>
      <c r="CI22" s="266" t="s">
        <v>21</v>
      </c>
      <c r="CJ22" s="261">
        <v>7</v>
      </c>
      <c r="CK22" s="261">
        <v>1</v>
      </c>
      <c r="CL22" s="261">
        <v>8</v>
      </c>
      <c r="CM22" s="261">
        <v>8</v>
      </c>
      <c r="CN22" s="261">
        <v>1</v>
      </c>
      <c r="CO22" s="261">
        <v>5</v>
      </c>
      <c r="CP22" s="261">
        <v>5</v>
      </c>
      <c r="CQ22" s="261" t="s">
        <v>21</v>
      </c>
      <c r="CR22" s="261" t="s">
        <v>21</v>
      </c>
      <c r="CS22" s="261" t="s">
        <v>21</v>
      </c>
      <c r="CT22" s="261">
        <f t="shared" si="9"/>
        <v>100</v>
      </c>
      <c r="CU22" s="364">
        <f t="shared" si="40"/>
        <v>0</v>
      </c>
      <c r="CV22" s="364">
        <f t="shared" si="41"/>
        <v>0</v>
      </c>
      <c r="CW22" s="364">
        <f t="shared" si="42"/>
        <v>0</v>
      </c>
      <c r="CX22" s="364">
        <f t="shared" si="43"/>
        <v>37.5</v>
      </c>
      <c r="CY22" s="364">
        <f t="shared" si="44"/>
        <v>37.5</v>
      </c>
      <c r="CZ22" s="261" t="str">
        <f t="shared" si="45"/>
        <v>-</v>
      </c>
      <c r="DA22" s="267">
        <f t="shared" si="10"/>
        <v>100</v>
      </c>
      <c r="DB22" s="261">
        <f t="shared" si="11"/>
        <v>0.5486968449931412</v>
      </c>
      <c r="DC22" s="261" t="str">
        <f t="shared" si="12"/>
        <v>-</v>
      </c>
      <c r="DD22" s="267">
        <f t="shared" si="13"/>
        <v>0.34293552812071332</v>
      </c>
      <c r="DE22" s="261">
        <f t="shared" si="14"/>
        <v>0.22805017103762829</v>
      </c>
      <c r="DF22" s="261" t="str">
        <f t="shared" si="15"/>
        <v>-</v>
      </c>
      <c r="DG22" s="267">
        <f t="shared" si="16"/>
        <v>0.14253135689851767</v>
      </c>
      <c r="DH22" s="269"/>
      <c r="DI22" s="266" t="s">
        <v>801</v>
      </c>
      <c r="DJ22" s="266">
        <v>8</v>
      </c>
      <c r="DK22" s="266">
        <v>12</v>
      </c>
      <c r="DL22" s="266" t="s">
        <v>272</v>
      </c>
      <c r="DM22" s="266" t="s">
        <v>274</v>
      </c>
      <c r="DN22" s="266" t="s">
        <v>274</v>
      </c>
      <c r="DO22" s="266" t="s">
        <v>274</v>
      </c>
      <c r="DP22" s="266" t="s">
        <v>274</v>
      </c>
      <c r="DQ22" s="266">
        <f t="shared" si="46"/>
        <v>2</v>
      </c>
      <c r="DR22" s="266">
        <v>4</v>
      </c>
      <c r="DS22" s="261" t="s">
        <v>21</v>
      </c>
      <c r="DT22" s="266" t="s">
        <v>274</v>
      </c>
      <c r="DU22" s="266" t="s">
        <v>802</v>
      </c>
      <c r="DV22" s="266" t="s">
        <v>21</v>
      </c>
      <c r="DW22" s="261">
        <v>7</v>
      </c>
      <c r="DX22" s="261">
        <v>1</v>
      </c>
      <c r="DY22" s="261">
        <v>10</v>
      </c>
      <c r="DZ22" s="261">
        <v>12</v>
      </c>
      <c r="EA22" s="261">
        <v>1</v>
      </c>
      <c r="EB22" s="261">
        <v>8</v>
      </c>
      <c r="EC22" s="261">
        <v>5</v>
      </c>
      <c r="ED22" s="261">
        <v>1</v>
      </c>
      <c r="EE22" s="261">
        <v>8</v>
      </c>
      <c r="EF22" s="261">
        <v>8</v>
      </c>
      <c r="EG22" s="261">
        <f t="shared" si="17"/>
        <v>100</v>
      </c>
      <c r="EH22" s="364">
        <f t="shared" si="47"/>
        <v>25</v>
      </c>
      <c r="EI22" s="364">
        <f t="shared" si="48"/>
        <v>33.333333333333329</v>
      </c>
      <c r="EJ22" s="364">
        <f t="shared" si="49"/>
        <v>0</v>
      </c>
      <c r="EK22" s="364">
        <f t="shared" si="50"/>
        <v>20</v>
      </c>
      <c r="EL22" s="364">
        <f t="shared" si="51"/>
        <v>58.333333333333329</v>
      </c>
      <c r="EM22" s="261">
        <f t="shared" si="18"/>
        <v>100</v>
      </c>
      <c r="EN22" s="267">
        <f t="shared" si="19"/>
        <v>100</v>
      </c>
      <c r="EO22" s="261">
        <f t="shared" si="20"/>
        <v>0.68587105624142664</v>
      </c>
      <c r="EP22" s="261">
        <f t="shared" si="21"/>
        <v>0.5486968449931412</v>
      </c>
      <c r="EQ22" s="267">
        <f t="shared" si="22"/>
        <v>0.5486968449931412</v>
      </c>
      <c r="ER22" s="261">
        <f t="shared" si="23"/>
        <v>0.34207525655644244</v>
      </c>
      <c r="ES22" s="261">
        <f t="shared" si="24"/>
        <v>0.22805017103762829</v>
      </c>
      <c r="ET22" s="267">
        <f t="shared" si="25"/>
        <v>0.14253135689851767</v>
      </c>
      <c r="EU22" s="348"/>
      <c r="EV22" s="266" t="s">
        <v>21</v>
      </c>
      <c r="EW22" s="266">
        <v>0</v>
      </c>
      <c r="EX22" s="266">
        <v>0</v>
      </c>
      <c r="EY22" s="266" t="s">
        <v>21</v>
      </c>
      <c r="EZ22" s="266" t="s">
        <v>21</v>
      </c>
      <c r="FA22" s="266" t="s">
        <v>21</v>
      </c>
      <c r="FB22" s="266" t="s">
        <v>21</v>
      </c>
      <c r="FC22" s="266" t="s">
        <v>21</v>
      </c>
      <c r="FD22" s="266">
        <v>0</v>
      </c>
      <c r="FE22" s="266">
        <v>0</v>
      </c>
      <c r="FF22" s="266" t="s">
        <v>21</v>
      </c>
      <c r="FG22" s="266" t="s">
        <v>21</v>
      </c>
      <c r="FH22" s="266" t="s">
        <v>21</v>
      </c>
      <c r="FI22" s="266" t="s">
        <v>21</v>
      </c>
      <c r="FJ22" s="261">
        <v>7</v>
      </c>
      <c r="FK22" s="266">
        <v>0</v>
      </c>
      <c r="FL22" s="266">
        <v>0</v>
      </c>
      <c r="FM22" s="266">
        <v>0</v>
      </c>
      <c r="FN22" s="266">
        <v>0</v>
      </c>
      <c r="FO22" s="266">
        <v>0</v>
      </c>
      <c r="FP22" s="266">
        <v>0</v>
      </c>
      <c r="FQ22" s="266">
        <v>0</v>
      </c>
      <c r="FR22" s="266">
        <v>0</v>
      </c>
      <c r="FS22" s="266">
        <v>0</v>
      </c>
      <c r="FT22" s="261">
        <f>(FK22/AD22)*100</f>
        <v>0</v>
      </c>
      <c r="FU22" s="364" t="str">
        <f t="shared" si="52"/>
        <v>-</v>
      </c>
      <c r="FV22" s="364" t="str">
        <f t="shared" si="53"/>
        <v>-</v>
      </c>
      <c r="FW22" s="364" t="str">
        <f t="shared" si="54"/>
        <v>-</v>
      </c>
      <c r="FX22" s="364" t="str">
        <f t="shared" si="55"/>
        <v>-</v>
      </c>
      <c r="FY22" s="364" t="str">
        <f t="shared" si="56"/>
        <v>-</v>
      </c>
      <c r="FZ22" s="261">
        <f>IF(ES64="-","-", (ES64/AD22)*100)</f>
        <v>0</v>
      </c>
      <c r="GA22" s="267">
        <f>IF(FN22="-","-",(FN22/AD22)*100)</f>
        <v>0</v>
      </c>
      <c r="GB22" s="261">
        <f>(FL22/AE22)*100</f>
        <v>0</v>
      </c>
      <c r="GC22" s="261">
        <f>IF(FR22="-","-",(FR22/AE22)*100)</f>
        <v>0</v>
      </c>
      <c r="GD22" s="267">
        <f>IF(FO22="-","-",(FO22/AE22)*100)</f>
        <v>0</v>
      </c>
      <c r="GE22" s="261">
        <f>(FM22/AG22)*100</f>
        <v>0</v>
      </c>
      <c r="GF22" s="261">
        <f>IF(FS22="-","-",(FS22/AG22)*100)</f>
        <v>0</v>
      </c>
      <c r="GG22" s="267">
        <f>(FP22/AG22)*100</f>
        <v>0</v>
      </c>
      <c r="GH22" s="270"/>
      <c r="GI22" s="266">
        <v>92546</v>
      </c>
      <c r="GJ22" s="266">
        <v>1</v>
      </c>
      <c r="GK22" s="266">
        <v>1</v>
      </c>
      <c r="GL22" s="266" t="s">
        <v>21</v>
      </c>
      <c r="GM22" s="266" t="s">
        <v>21</v>
      </c>
      <c r="GN22" s="266" t="s">
        <v>21</v>
      </c>
      <c r="GO22" s="266">
        <v>0</v>
      </c>
      <c r="GP22" s="266">
        <v>1</v>
      </c>
      <c r="GQ22" s="266">
        <v>1</v>
      </c>
      <c r="GR22" s="266">
        <f t="shared" si="60"/>
        <v>100</v>
      </c>
      <c r="GS22" s="265" t="s">
        <v>21</v>
      </c>
      <c r="GT22" s="373"/>
      <c r="GU22" s="374"/>
      <c r="GV22" s="374"/>
      <c r="GW22" s="261" t="s">
        <v>21</v>
      </c>
      <c r="GX22" s="261">
        <v>0</v>
      </c>
      <c r="GY22" s="261" t="s">
        <v>21</v>
      </c>
      <c r="GZ22" s="261">
        <v>0</v>
      </c>
      <c r="HA22" s="380">
        <v>5</v>
      </c>
      <c r="HB22" s="381">
        <v>0</v>
      </c>
      <c r="HC22" s="261">
        <f t="shared" si="57"/>
        <v>0</v>
      </c>
      <c r="HD22" s="230" t="s">
        <v>21</v>
      </c>
      <c r="HP22" s="214"/>
      <c r="HQ22" s="214"/>
      <c r="HR22" s="214"/>
      <c r="HS22" s="214"/>
      <c r="HT22" s="214"/>
      <c r="HU22" s="214"/>
      <c r="HV22" s="214"/>
      <c r="HW22" s="215"/>
      <c r="HX22" s="215"/>
      <c r="HY22" s="215"/>
      <c r="HZ22" s="215"/>
      <c r="IA22" s="215"/>
      <c r="IB22" s="215"/>
      <c r="IC22" s="215"/>
      <c r="ID22" s="215"/>
      <c r="IE22" s="214"/>
    </row>
    <row r="23" spans="2:239" ht="66.75" customHeight="1" x14ac:dyDescent="0.45">
      <c r="B23" s="294" t="s">
        <v>15</v>
      </c>
      <c r="C23" s="295" t="s">
        <v>415</v>
      </c>
      <c r="D23" s="290" t="s">
        <v>24</v>
      </c>
      <c r="E23" s="290" t="s">
        <v>112</v>
      </c>
      <c r="F23" s="290" t="s">
        <v>187</v>
      </c>
      <c r="G23" s="296" t="s">
        <v>21</v>
      </c>
      <c r="H23" s="294" t="s">
        <v>16</v>
      </c>
      <c r="I23" s="290">
        <v>32</v>
      </c>
      <c r="J23" s="296" t="s">
        <v>152</v>
      </c>
      <c r="K23" s="293" t="s">
        <v>180</v>
      </c>
      <c r="L23" s="290" t="s">
        <v>163</v>
      </c>
      <c r="M23" s="293" t="s">
        <v>183</v>
      </c>
      <c r="N23" s="290" t="s">
        <v>62</v>
      </c>
      <c r="O23" s="290" t="s">
        <v>149</v>
      </c>
      <c r="P23" s="297" t="s">
        <v>12</v>
      </c>
      <c r="Q23" s="291" t="s">
        <v>504</v>
      </c>
      <c r="R23" s="291" t="s">
        <v>21</v>
      </c>
      <c r="S23" s="261" t="s">
        <v>438</v>
      </c>
      <c r="T23" s="261" t="s">
        <v>574</v>
      </c>
      <c r="U23" s="262" t="s">
        <v>337</v>
      </c>
      <c r="V23" s="263" t="s">
        <v>469</v>
      </c>
      <c r="W23" s="263" t="s">
        <v>471</v>
      </c>
      <c r="X23" s="263" t="s">
        <v>21</v>
      </c>
      <c r="Y23" s="278" t="s">
        <v>469</v>
      </c>
      <c r="Z23" s="265" t="s">
        <v>504</v>
      </c>
      <c r="AA23" s="265" t="s">
        <v>208</v>
      </c>
      <c r="AB23" s="265"/>
      <c r="AC23" s="385">
        <v>400</v>
      </c>
      <c r="AD23" s="279">
        <v>400</v>
      </c>
      <c r="AE23" s="279">
        <v>401</v>
      </c>
      <c r="AF23" s="279">
        <v>401</v>
      </c>
      <c r="AG23" s="279">
        <v>401</v>
      </c>
      <c r="AH23" s="279">
        <v>0</v>
      </c>
      <c r="AI23" s="279" t="s">
        <v>21</v>
      </c>
      <c r="AJ23" s="367">
        <v>0</v>
      </c>
      <c r="AK23" s="279">
        <v>0</v>
      </c>
      <c r="AL23" s="279" t="s">
        <v>466</v>
      </c>
      <c r="AM23" s="279" t="s">
        <v>21</v>
      </c>
      <c r="AN23" s="279" t="s">
        <v>21</v>
      </c>
      <c r="AO23" s="279" t="s">
        <v>21</v>
      </c>
      <c r="AP23" s="368" t="str">
        <f t="shared" si="34"/>
        <v>-</v>
      </c>
      <c r="AQ23" s="368">
        <f t="shared" si="35"/>
        <v>0</v>
      </c>
      <c r="AR23" s="368">
        <v>0</v>
      </c>
      <c r="AS23" s="279" t="s">
        <v>21</v>
      </c>
      <c r="AT23" s="279"/>
      <c r="AU23" s="279" t="s">
        <v>466</v>
      </c>
      <c r="AV23" s="279" t="s">
        <v>21</v>
      </c>
      <c r="AW23" s="279">
        <v>400</v>
      </c>
      <c r="AX23" s="279">
        <v>0</v>
      </c>
      <c r="AY23" s="279">
        <v>0</v>
      </c>
      <c r="AZ23" s="279">
        <v>0</v>
      </c>
      <c r="BA23" s="279">
        <v>0</v>
      </c>
      <c r="BB23" s="279">
        <v>0</v>
      </c>
      <c r="BC23" s="279">
        <v>0</v>
      </c>
      <c r="BD23" s="279">
        <v>0</v>
      </c>
      <c r="BE23" s="279">
        <v>0</v>
      </c>
      <c r="BF23" s="279">
        <v>0</v>
      </c>
      <c r="BG23" s="368">
        <f t="shared" si="0"/>
        <v>0</v>
      </c>
      <c r="BH23" s="368" t="str">
        <f t="shared" si="78"/>
        <v>-</v>
      </c>
      <c r="BI23" s="368" t="str">
        <f t="shared" si="36"/>
        <v>-</v>
      </c>
      <c r="BJ23" s="368" t="str">
        <f t="shared" si="37"/>
        <v>-</v>
      </c>
      <c r="BK23" s="368" t="str">
        <f t="shared" si="59"/>
        <v>-</v>
      </c>
      <c r="BL23" s="368" t="str">
        <f t="shared" si="38"/>
        <v>-</v>
      </c>
      <c r="BM23" s="368">
        <f t="shared" si="1"/>
        <v>0</v>
      </c>
      <c r="BN23" s="280">
        <f t="shared" si="2"/>
        <v>0</v>
      </c>
      <c r="BO23" s="368">
        <f t="shared" si="3"/>
        <v>0</v>
      </c>
      <c r="BP23" s="368">
        <f t="shared" si="4"/>
        <v>0</v>
      </c>
      <c r="BQ23" s="280">
        <f t="shared" si="5"/>
        <v>0</v>
      </c>
      <c r="BR23" s="368">
        <f t="shared" si="6"/>
        <v>0</v>
      </c>
      <c r="BS23" s="368">
        <f t="shared" si="7"/>
        <v>0</v>
      </c>
      <c r="BT23" s="280">
        <f t="shared" si="8"/>
        <v>0</v>
      </c>
      <c r="BU23" s="279"/>
      <c r="BV23" s="279" t="s">
        <v>21</v>
      </c>
      <c r="BW23" s="279">
        <v>0</v>
      </c>
      <c r="BX23" s="279">
        <v>0</v>
      </c>
      <c r="BY23" s="279" t="s">
        <v>21</v>
      </c>
      <c r="BZ23" s="279" t="s">
        <v>21</v>
      </c>
      <c r="CA23" s="279" t="s">
        <v>21</v>
      </c>
      <c r="CB23" s="279" t="s">
        <v>21</v>
      </c>
      <c r="CC23" s="279" t="s">
        <v>21</v>
      </c>
      <c r="CD23" s="279">
        <f t="shared" si="39"/>
        <v>0</v>
      </c>
      <c r="CE23" s="279">
        <v>0</v>
      </c>
      <c r="CF23" s="279" t="s">
        <v>21</v>
      </c>
      <c r="CG23" s="279" t="s">
        <v>21</v>
      </c>
      <c r="CH23" s="279" t="s">
        <v>21</v>
      </c>
      <c r="CI23" s="279" t="s">
        <v>21</v>
      </c>
      <c r="CJ23" s="280">
        <v>400</v>
      </c>
      <c r="CK23" s="280">
        <v>0</v>
      </c>
      <c r="CL23" s="280">
        <v>0</v>
      </c>
      <c r="CM23" s="280">
        <v>0</v>
      </c>
      <c r="CN23" s="280">
        <v>0</v>
      </c>
      <c r="CO23" s="280">
        <v>0</v>
      </c>
      <c r="CP23" s="280">
        <v>0</v>
      </c>
      <c r="CQ23" s="280">
        <v>0</v>
      </c>
      <c r="CR23" s="280">
        <v>0</v>
      </c>
      <c r="CS23" s="280">
        <v>0</v>
      </c>
      <c r="CT23" s="280">
        <f t="shared" si="9"/>
        <v>0</v>
      </c>
      <c r="CU23" s="368" t="str">
        <f t="shared" si="40"/>
        <v>-</v>
      </c>
      <c r="CV23" s="368" t="str">
        <f t="shared" si="41"/>
        <v>-</v>
      </c>
      <c r="CW23" s="368" t="str">
        <f t="shared" si="42"/>
        <v>-</v>
      </c>
      <c r="CX23" s="368" t="str">
        <f t="shared" si="43"/>
        <v>-</v>
      </c>
      <c r="CY23" s="368" t="str">
        <f t="shared" si="44"/>
        <v>-</v>
      </c>
      <c r="CZ23" s="280">
        <f t="shared" si="45"/>
        <v>0</v>
      </c>
      <c r="DA23" s="280">
        <f t="shared" si="10"/>
        <v>0</v>
      </c>
      <c r="DB23" s="280">
        <f t="shared" si="11"/>
        <v>0</v>
      </c>
      <c r="DC23" s="280">
        <f t="shared" si="12"/>
        <v>0</v>
      </c>
      <c r="DD23" s="280">
        <f t="shared" si="13"/>
        <v>0</v>
      </c>
      <c r="DE23" s="280">
        <f t="shared" si="14"/>
        <v>0</v>
      </c>
      <c r="DF23" s="280">
        <f t="shared" si="15"/>
        <v>0</v>
      </c>
      <c r="DG23" s="280">
        <f t="shared" si="16"/>
        <v>0</v>
      </c>
      <c r="DH23" s="280"/>
      <c r="DI23" s="279" t="s">
        <v>274</v>
      </c>
      <c r="DJ23" s="279">
        <v>2</v>
      </c>
      <c r="DK23" s="279">
        <v>2</v>
      </c>
      <c r="DL23" s="279" t="s">
        <v>21</v>
      </c>
      <c r="DM23" s="279" t="s">
        <v>274</v>
      </c>
      <c r="DN23" s="279" t="s">
        <v>274</v>
      </c>
      <c r="DO23" s="279" t="s">
        <v>274</v>
      </c>
      <c r="DP23" s="279" t="s">
        <v>274</v>
      </c>
      <c r="DQ23" s="279">
        <f t="shared" si="46"/>
        <v>2</v>
      </c>
      <c r="DR23" s="279">
        <v>2</v>
      </c>
      <c r="DS23" s="280" t="s">
        <v>21</v>
      </c>
      <c r="DT23" s="279" t="s">
        <v>274</v>
      </c>
      <c r="DU23" s="279" t="s">
        <v>21</v>
      </c>
      <c r="DV23" s="279" t="s">
        <v>21</v>
      </c>
      <c r="DW23" s="280">
        <v>400</v>
      </c>
      <c r="DX23" s="280">
        <v>1</v>
      </c>
      <c r="DY23" s="280">
        <v>1</v>
      </c>
      <c r="DZ23" s="280">
        <v>2</v>
      </c>
      <c r="EA23" s="280">
        <v>0</v>
      </c>
      <c r="EB23" s="280">
        <v>0</v>
      </c>
      <c r="EC23" s="280">
        <v>0</v>
      </c>
      <c r="ED23" s="280">
        <v>0</v>
      </c>
      <c r="EE23" s="280">
        <v>0</v>
      </c>
      <c r="EF23" s="280">
        <v>0</v>
      </c>
      <c r="EG23" s="280">
        <f t="shared" si="17"/>
        <v>0.25</v>
      </c>
      <c r="EH23" s="368">
        <f t="shared" si="47"/>
        <v>100</v>
      </c>
      <c r="EI23" s="368">
        <f t="shared" si="48"/>
        <v>100</v>
      </c>
      <c r="EJ23" s="368">
        <f t="shared" si="49"/>
        <v>100</v>
      </c>
      <c r="EK23" s="368">
        <f t="shared" si="50"/>
        <v>100</v>
      </c>
      <c r="EL23" s="368">
        <f t="shared" si="51"/>
        <v>100</v>
      </c>
      <c r="EM23" s="280">
        <f t="shared" si="18"/>
        <v>0</v>
      </c>
      <c r="EN23" s="280">
        <f t="shared" si="19"/>
        <v>0</v>
      </c>
      <c r="EO23" s="280">
        <f t="shared" si="20"/>
        <v>0.24937655860349126</v>
      </c>
      <c r="EP23" s="280">
        <f t="shared" si="21"/>
        <v>0</v>
      </c>
      <c r="EQ23" s="280">
        <f t="shared" si="22"/>
        <v>0</v>
      </c>
      <c r="ER23" s="280">
        <f t="shared" si="23"/>
        <v>0.49875311720698251</v>
      </c>
      <c r="ES23" s="280">
        <f t="shared" si="24"/>
        <v>0</v>
      </c>
      <c r="ET23" s="280">
        <f t="shared" si="25"/>
        <v>0</v>
      </c>
      <c r="EU23" s="281"/>
      <c r="EV23" s="279" t="s">
        <v>21</v>
      </c>
      <c r="EW23" s="279">
        <v>0</v>
      </c>
      <c r="EX23" s="279">
        <v>0</v>
      </c>
      <c r="EY23" s="279" t="s">
        <v>21</v>
      </c>
      <c r="EZ23" s="279" t="s">
        <v>21</v>
      </c>
      <c r="FA23" s="279" t="s">
        <v>21</v>
      </c>
      <c r="FB23" s="279" t="s">
        <v>21</v>
      </c>
      <c r="FC23" s="279" t="s">
        <v>21</v>
      </c>
      <c r="FD23" s="279">
        <v>0</v>
      </c>
      <c r="FE23" s="279">
        <v>0</v>
      </c>
      <c r="FF23" s="279" t="s">
        <v>21</v>
      </c>
      <c r="FG23" s="279" t="s">
        <v>21</v>
      </c>
      <c r="FH23" s="279" t="s">
        <v>21</v>
      </c>
      <c r="FI23" s="279" t="s">
        <v>21</v>
      </c>
      <c r="FJ23" s="280">
        <v>400</v>
      </c>
      <c r="FK23" s="279">
        <v>0</v>
      </c>
      <c r="FL23" s="279">
        <v>0</v>
      </c>
      <c r="FM23" s="279">
        <v>0</v>
      </c>
      <c r="FN23" s="279">
        <v>0</v>
      </c>
      <c r="FO23" s="279">
        <v>0</v>
      </c>
      <c r="FP23" s="279">
        <v>0</v>
      </c>
      <c r="FQ23" s="279">
        <v>0</v>
      </c>
      <c r="FR23" s="279">
        <v>0</v>
      </c>
      <c r="FS23" s="279">
        <v>0</v>
      </c>
      <c r="FT23" s="279">
        <v>0</v>
      </c>
      <c r="FU23" s="368" t="str">
        <f t="shared" si="52"/>
        <v>-</v>
      </c>
      <c r="FV23" s="368" t="str">
        <f t="shared" si="53"/>
        <v>-</v>
      </c>
      <c r="FW23" s="368" t="str">
        <f t="shared" si="54"/>
        <v>-</v>
      </c>
      <c r="FX23" s="368" t="str">
        <f t="shared" si="55"/>
        <v>-</v>
      </c>
      <c r="FY23" s="368" t="str">
        <f t="shared" si="56"/>
        <v>-</v>
      </c>
      <c r="FZ23" s="279">
        <v>0</v>
      </c>
      <c r="GA23" s="279">
        <v>0</v>
      </c>
      <c r="GB23" s="279">
        <v>0</v>
      </c>
      <c r="GC23" s="279">
        <v>0</v>
      </c>
      <c r="GD23" s="279">
        <v>0</v>
      </c>
      <c r="GE23" s="279">
        <v>0</v>
      </c>
      <c r="GF23" s="279">
        <v>0</v>
      </c>
      <c r="GG23" s="279">
        <v>0</v>
      </c>
      <c r="GH23" s="270"/>
      <c r="GI23" s="266" t="s">
        <v>21</v>
      </c>
      <c r="GJ23" s="266">
        <v>0</v>
      </c>
      <c r="GK23" s="266">
        <v>0</v>
      </c>
      <c r="GL23" s="266" t="s">
        <v>21</v>
      </c>
      <c r="GM23" s="266" t="s">
        <v>21</v>
      </c>
      <c r="GN23" s="266" t="s">
        <v>21</v>
      </c>
      <c r="GO23" s="266">
        <v>0</v>
      </c>
      <c r="GP23" s="266">
        <v>400</v>
      </c>
      <c r="GQ23" s="266">
        <v>0</v>
      </c>
      <c r="GR23" s="266">
        <f t="shared" si="60"/>
        <v>0</v>
      </c>
      <c r="GS23" s="265" t="s">
        <v>21</v>
      </c>
      <c r="GT23" s="373"/>
      <c r="GU23" s="374"/>
      <c r="GV23" s="374"/>
      <c r="GW23" s="261" t="s">
        <v>21</v>
      </c>
      <c r="GX23" s="261">
        <v>0</v>
      </c>
      <c r="GY23" s="261" t="s">
        <v>21</v>
      </c>
      <c r="GZ23" s="261">
        <v>0</v>
      </c>
      <c r="HA23" s="380">
        <v>400</v>
      </c>
      <c r="HB23" s="381">
        <v>0</v>
      </c>
      <c r="HC23" s="261">
        <f t="shared" si="57"/>
        <v>0</v>
      </c>
      <c r="HD23" s="230" t="s">
        <v>21</v>
      </c>
      <c r="HP23" s="214"/>
      <c r="HQ23" s="214"/>
      <c r="HR23" s="214"/>
      <c r="HS23" s="214"/>
      <c r="HT23" s="214"/>
      <c r="HU23" s="214"/>
      <c r="HV23" s="214"/>
      <c r="HW23" s="215"/>
      <c r="HX23" s="215"/>
      <c r="HY23" s="215"/>
      <c r="HZ23" s="215"/>
      <c r="IA23" s="215"/>
      <c r="IB23" s="215"/>
      <c r="IC23" s="215"/>
      <c r="ID23" s="215"/>
      <c r="IE23" s="214"/>
    </row>
    <row r="24" spans="2:239" ht="66.75" customHeight="1" x14ac:dyDescent="0.45">
      <c r="B24" s="288" t="s">
        <v>15</v>
      </c>
      <c r="C24" s="289" t="s">
        <v>415</v>
      </c>
      <c r="D24" s="290" t="s">
        <v>38</v>
      </c>
      <c r="E24" s="290" t="s">
        <v>111</v>
      </c>
      <c r="F24" s="290" t="s">
        <v>187</v>
      </c>
      <c r="G24" s="291" t="s">
        <v>21</v>
      </c>
      <c r="H24" s="291" t="s">
        <v>21</v>
      </c>
      <c r="I24" s="290">
        <v>39</v>
      </c>
      <c r="J24" s="296" t="s">
        <v>66</v>
      </c>
      <c r="K24" s="293" t="s">
        <v>81</v>
      </c>
      <c r="L24" s="290" t="s">
        <v>36</v>
      </c>
      <c r="M24" s="293" t="s">
        <v>80</v>
      </c>
      <c r="N24" s="290" t="s">
        <v>36</v>
      </c>
      <c r="O24" s="290" t="s">
        <v>79</v>
      </c>
      <c r="P24" s="292" t="s">
        <v>12</v>
      </c>
      <c r="Q24" s="292" t="s">
        <v>505</v>
      </c>
      <c r="R24" s="292" t="s">
        <v>21</v>
      </c>
      <c r="S24" s="261" t="s">
        <v>461</v>
      </c>
      <c r="T24" s="261" t="s">
        <v>575</v>
      </c>
      <c r="U24" s="262" t="s">
        <v>475</v>
      </c>
      <c r="V24" s="263" t="s">
        <v>372</v>
      </c>
      <c r="W24" s="263" t="s">
        <v>396</v>
      </c>
      <c r="X24" s="263" t="s">
        <v>21</v>
      </c>
      <c r="Y24" s="264" t="s">
        <v>468</v>
      </c>
      <c r="Z24" s="265" t="s">
        <v>542</v>
      </c>
      <c r="AA24" s="265" t="s">
        <v>544</v>
      </c>
      <c r="AB24" s="265"/>
      <c r="AC24" s="384">
        <v>11</v>
      </c>
      <c r="AD24" s="231">
        <v>2</v>
      </c>
      <c r="AE24" s="231">
        <v>165</v>
      </c>
      <c r="AF24" s="231">
        <v>171</v>
      </c>
      <c r="AG24" s="231">
        <v>171</v>
      </c>
      <c r="AH24" s="231">
        <v>0</v>
      </c>
      <c r="AI24" s="266">
        <v>1917</v>
      </c>
      <c r="AJ24" s="366">
        <v>1</v>
      </c>
      <c r="AK24" s="266">
        <v>19</v>
      </c>
      <c r="AL24" s="266" t="s">
        <v>466</v>
      </c>
      <c r="AM24" s="266">
        <v>1917</v>
      </c>
      <c r="AN24" s="266">
        <v>1917</v>
      </c>
      <c r="AO24" s="266">
        <v>1917</v>
      </c>
      <c r="AP24" s="364">
        <f t="shared" si="34"/>
        <v>1917</v>
      </c>
      <c r="AQ24" s="364">
        <f t="shared" si="35"/>
        <v>1</v>
      </c>
      <c r="AR24" s="364">
        <v>19</v>
      </c>
      <c r="AS24" s="266" t="s">
        <v>21</v>
      </c>
      <c r="AT24" s="364">
        <f>IF(AP24="-",AS24,AP24)</f>
        <v>1917</v>
      </c>
      <c r="AU24" s="266" t="s">
        <v>466</v>
      </c>
      <c r="AV24" s="266" t="s">
        <v>21</v>
      </c>
      <c r="AW24" s="266">
        <v>11</v>
      </c>
      <c r="AX24" s="266">
        <v>5</v>
      </c>
      <c r="AY24" s="266">
        <v>16</v>
      </c>
      <c r="AZ24" s="266">
        <v>16</v>
      </c>
      <c r="BA24" s="266">
        <v>0</v>
      </c>
      <c r="BB24" s="266">
        <v>0</v>
      </c>
      <c r="BC24" s="266">
        <v>0</v>
      </c>
      <c r="BD24" s="266">
        <v>0</v>
      </c>
      <c r="BE24" s="266">
        <v>0</v>
      </c>
      <c r="BF24" s="266">
        <v>0</v>
      </c>
      <c r="BG24" s="364">
        <f t="shared" si="0"/>
        <v>250</v>
      </c>
      <c r="BH24" s="364">
        <f t="shared" si="78"/>
        <v>100</v>
      </c>
      <c r="BI24" s="364">
        <f t="shared" si="36"/>
        <v>100</v>
      </c>
      <c r="BJ24" s="364">
        <f t="shared" si="37"/>
        <v>100</v>
      </c>
      <c r="BK24" s="364">
        <f t="shared" si="59"/>
        <v>100</v>
      </c>
      <c r="BL24" s="364">
        <f t="shared" si="38"/>
        <v>100</v>
      </c>
      <c r="BM24" s="364">
        <f t="shared" si="1"/>
        <v>0</v>
      </c>
      <c r="BN24" s="267">
        <f t="shared" si="2"/>
        <v>0</v>
      </c>
      <c r="BO24" s="364">
        <f t="shared" si="3"/>
        <v>9.6969696969696972</v>
      </c>
      <c r="BP24" s="364">
        <f t="shared" si="4"/>
        <v>0</v>
      </c>
      <c r="BQ24" s="267">
        <f t="shared" si="5"/>
        <v>0</v>
      </c>
      <c r="BR24" s="364">
        <f t="shared" si="6"/>
        <v>9.3567251461988299</v>
      </c>
      <c r="BS24" s="364">
        <f t="shared" si="7"/>
        <v>0</v>
      </c>
      <c r="BT24" s="267">
        <f t="shared" si="8"/>
        <v>0</v>
      </c>
      <c r="BU24" s="270" t="s">
        <v>21</v>
      </c>
      <c r="BV24" s="266" t="s">
        <v>21</v>
      </c>
      <c r="BW24" s="266">
        <v>0</v>
      </c>
      <c r="BX24" s="266">
        <v>0</v>
      </c>
      <c r="BY24" s="266" t="s">
        <v>21</v>
      </c>
      <c r="BZ24" s="266" t="s">
        <v>21</v>
      </c>
      <c r="CA24" s="266" t="s">
        <v>21</v>
      </c>
      <c r="CB24" s="266" t="s">
        <v>21</v>
      </c>
      <c r="CC24" s="266" t="s">
        <v>21</v>
      </c>
      <c r="CD24" s="266">
        <f t="shared" si="39"/>
        <v>0</v>
      </c>
      <c r="CE24" s="266">
        <v>0</v>
      </c>
      <c r="CF24" s="266" t="s">
        <v>21</v>
      </c>
      <c r="CG24" s="266" t="s">
        <v>21</v>
      </c>
      <c r="CH24" s="266" t="s">
        <v>21</v>
      </c>
      <c r="CI24" s="266" t="s">
        <v>21</v>
      </c>
      <c r="CJ24" s="261">
        <v>11</v>
      </c>
      <c r="CK24" s="261">
        <v>0</v>
      </c>
      <c r="CL24" s="261">
        <v>0</v>
      </c>
      <c r="CM24" s="261">
        <v>0</v>
      </c>
      <c r="CN24" s="261">
        <v>0</v>
      </c>
      <c r="CO24" s="261">
        <v>0</v>
      </c>
      <c r="CP24" s="261">
        <v>0</v>
      </c>
      <c r="CQ24" s="261">
        <v>0</v>
      </c>
      <c r="CR24" s="261">
        <v>0</v>
      </c>
      <c r="CS24" s="261">
        <v>0</v>
      </c>
      <c r="CT24" s="261">
        <f t="shared" si="9"/>
        <v>0</v>
      </c>
      <c r="CU24" s="364" t="str">
        <f t="shared" si="40"/>
        <v>-</v>
      </c>
      <c r="CV24" s="364" t="str">
        <f t="shared" si="41"/>
        <v>-</v>
      </c>
      <c r="CW24" s="364" t="str">
        <f t="shared" si="42"/>
        <v>-</v>
      </c>
      <c r="CX24" s="364" t="str">
        <f t="shared" si="43"/>
        <v>-</v>
      </c>
      <c r="CY24" s="364" t="str">
        <f t="shared" si="44"/>
        <v>-</v>
      </c>
      <c r="CZ24" s="261">
        <f t="shared" si="45"/>
        <v>0</v>
      </c>
      <c r="DA24" s="267">
        <f t="shared" si="10"/>
        <v>0</v>
      </c>
      <c r="DB24" s="261">
        <f t="shared" si="11"/>
        <v>0</v>
      </c>
      <c r="DC24" s="261">
        <f t="shared" si="12"/>
        <v>0</v>
      </c>
      <c r="DD24" s="267">
        <f t="shared" si="13"/>
        <v>0</v>
      </c>
      <c r="DE24" s="261">
        <f t="shared" si="14"/>
        <v>0</v>
      </c>
      <c r="DF24" s="261">
        <f t="shared" si="15"/>
        <v>0</v>
      </c>
      <c r="DG24" s="267">
        <f t="shared" si="16"/>
        <v>0</v>
      </c>
      <c r="DH24" s="269"/>
      <c r="DI24" s="266" t="s">
        <v>274</v>
      </c>
      <c r="DJ24" s="266">
        <v>2</v>
      </c>
      <c r="DK24" s="266">
        <v>8</v>
      </c>
      <c r="DL24" s="266" t="s">
        <v>21</v>
      </c>
      <c r="DM24" s="266" t="s">
        <v>274</v>
      </c>
      <c r="DN24" s="266" t="s">
        <v>274</v>
      </c>
      <c r="DO24" s="266" t="s">
        <v>274</v>
      </c>
      <c r="DP24" s="266" t="s">
        <v>274</v>
      </c>
      <c r="DQ24" s="266">
        <f t="shared" si="46"/>
        <v>2</v>
      </c>
      <c r="DR24" s="266">
        <v>8</v>
      </c>
      <c r="DS24" s="261" t="s">
        <v>21</v>
      </c>
      <c r="DT24" s="266" t="s">
        <v>274</v>
      </c>
      <c r="DU24" s="266" t="s">
        <v>21</v>
      </c>
      <c r="DV24" s="266" t="s">
        <v>21</v>
      </c>
      <c r="DW24" s="261">
        <v>11</v>
      </c>
      <c r="DX24" s="261">
        <v>2</v>
      </c>
      <c r="DY24" s="261">
        <v>4</v>
      </c>
      <c r="DZ24" s="261">
        <v>8</v>
      </c>
      <c r="EA24" s="261">
        <v>0</v>
      </c>
      <c r="EB24" s="261">
        <v>0</v>
      </c>
      <c r="EC24" s="261">
        <v>0</v>
      </c>
      <c r="ED24" s="261">
        <v>0</v>
      </c>
      <c r="EE24" s="261">
        <v>0</v>
      </c>
      <c r="EF24" s="261">
        <v>0</v>
      </c>
      <c r="EG24" s="261">
        <f t="shared" si="17"/>
        <v>100</v>
      </c>
      <c r="EH24" s="364">
        <f t="shared" si="47"/>
        <v>100</v>
      </c>
      <c r="EI24" s="364">
        <f t="shared" si="48"/>
        <v>100</v>
      </c>
      <c r="EJ24" s="364">
        <f t="shared" si="49"/>
        <v>100</v>
      </c>
      <c r="EK24" s="364">
        <f t="shared" si="50"/>
        <v>100</v>
      </c>
      <c r="EL24" s="364">
        <f t="shared" si="51"/>
        <v>100</v>
      </c>
      <c r="EM24" s="261">
        <f t="shared" si="18"/>
        <v>0</v>
      </c>
      <c r="EN24" s="267">
        <f t="shared" si="19"/>
        <v>0</v>
      </c>
      <c r="EO24" s="261">
        <f t="shared" si="20"/>
        <v>2.4242424242424243</v>
      </c>
      <c r="EP24" s="261">
        <f t="shared" si="21"/>
        <v>0</v>
      </c>
      <c r="EQ24" s="267">
        <f t="shared" si="22"/>
        <v>0</v>
      </c>
      <c r="ER24" s="261">
        <f t="shared" si="23"/>
        <v>4.6783625730994149</v>
      </c>
      <c r="ES24" s="261">
        <f t="shared" si="24"/>
        <v>0</v>
      </c>
      <c r="ET24" s="267">
        <f t="shared" si="25"/>
        <v>0</v>
      </c>
      <c r="EU24" s="348"/>
      <c r="EV24" s="266" t="s">
        <v>688</v>
      </c>
      <c r="EW24" s="266">
        <v>8</v>
      </c>
      <c r="EX24" s="266">
        <v>1125</v>
      </c>
      <c r="EY24" s="266" t="s">
        <v>21</v>
      </c>
      <c r="EZ24" s="266" t="s">
        <v>21</v>
      </c>
      <c r="FA24" s="266" t="s">
        <v>21</v>
      </c>
      <c r="FB24" s="266" t="s">
        <v>21</v>
      </c>
      <c r="FC24" s="266" t="s">
        <v>21</v>
      </c>
      <c r="FD24" s="266">
        <v>0</v>
      </c>
      <c r="FE24" s="266">
        <v>0</v>
      </c>
      <c r="FF24" s="266" t="s">
        <v>21</v>
      </c>
      <c r="FG24" s="266" t="s">
        <v>21</v>
      </c>
      <c r="FH24" s="266" t="s">
        <v>688</v>
      </c>
      <c r="FI24" s="266" t="s">
        <v>21</v>
      </c>
      <c r="FJ24" s="261">
        <v>11</v>
      </c>
      <c r="FK24" s="266">
        <v>2</v>
      </c>
      <c r="FL24" s="266">
        <v>1081</v>
      </c>
      <c r="FM24" s="266">
        <v>1125</v>
      </c>
      <c r="FN24" s="266">
        <v>2</v>
      </c>
      <c r="FO24" s="266">
        <v>163</v>
      </c>
      <c r="FP24" s="266">
        <v>165</v>
      </c>
      <c r="FQ24" s="266" t="s">
        <v>21</v>
      </c>
      <c r="FR24" s="266" t="s">
        <v>21</v>
      </c>
      <c r="FS24" s="266" t="s">
        <v>21</v>
      </c>
      <c r="FT24" s="261">
        <f>(FK24/AD24)*100</f>
        <v>100</v>
      </c>
      <c r="FU24" s="364">
        <f t="shared" si="52"/>
        <v>0</v>
      </c>
      <c r="FV24" s="364">
        <f t="shared" si="53"/>
        <v>0</v>
      </c>
      <c r="FW24" s="364">
        <f t="shared" si="54"/>
        <v>0</v>
      </c>
      <c r="FX24" s="364">
        <f t="shared" si="55"/>
        <v>84.921369102682704</v>
      </c>
      <c r="FY24" s="364">
        <f t="shared" si="56"/>
        <v>85.333333333333329</v>
      </c>
      <c r="FZ24" s="261">
        <f>IF(ES66="-","-", (ES66/AD24)*100)</f>
        <v>0</v>
      </c>
      <c r="GA24" s="267">
        <f>IF(FN24="-","-",(FN24/AD24)*100)</f>
        <v>100</v>
      </c>
      <c r="GB24" s="261">
        <f>(FL24/AE24)*100</f>
        <v>655.15151515151513</v>
      </c>
      <c r="GC24" s="261" t="str">
        <f>IF(FR24="-","-",(FR24/AE24)*100)</f>
        <v>-</v>
      </c>
      <c r="GD24" s="267">
        <f>IF(FO24="-","-",(FO24/AE24)*100)</f>
        <v>98.787878787878796</v>
      </c>
      <c r="GE24" s="261">
        <f>(FM24/AG24)*100</f>
        <v>657.8947368421052</v>
      </c>
      <c r="GF24" s="261" t="str">
        <f>IF(FS24="-","-",(FS24/AG24)*100)</f>
        <v>-</v>
      </c>
      <c r="GG24" s="267">
        <f>(FP24/AG24)*100</f>
        <v>96.491228070175438</v>
      </c>
      <c r="GH24" s="270"/>
      <c r="GI24" s="266" t="s">
        <v>766</v>
      </c>
      <c r="GJ24" s="266">
        <v>3</v>
      </c>
      <c r="GK24" s="266">
        <v>738</v>
      </c>
      <c r="GL24" s="266" t="s">
        <v>21</v>
      </c>
      <c r="GM24" s="266" t="s">
        <v>21</v>
      </c>
      <c r="GN24" s="266" t="s">
        <v>21</v>
      </c>
      <c r="GO24" s="266">
        <v>0</v>
      </c>
      <c r="GP24" s="266">
        <v>2</v>
      </c>
      <c r="GQ24" s="266">
        <v>2</v>
      </c>
      <c r="GR24" s="266">
        <f t="shared" si="60"/>
        <v>100</v>
      </c>
      <c r="GS24" s="265" t="s">
        <v>21</v>
      </c>
      <c r="GT24" s="373"/>
      <c r="GU24" s="374"/>
      <c r="GV24" s="374"/>
      <c r="GW24" s="261" t="s">
        <v>21</v>
      </c>
      <c r="GX24" s="261">
        <v>0</v>
      </c>
      <c r="GY24" s="261" t="s">
        <v>21</v>
      </c>
      <c r="GZ24" s="261">
        <v>0</v>
      </c>
      <c r="HA24" s="380">
        <v>10</v>
      </c>
      <c r="HB24" s="381">
        <v>0</v>
      </c>
      <c r="HC24" s="261">
        <f t="shared" si="57"/>
        <v>0</v>
      </c>
      <c r="HD24" s="230" t="s">
        <v>21</v>
      </c>
      <c r="HP24" s="214"/>
      <c r="HQ24" s="214"/>
      <c r="HR24" s="214"/>
      <c r="HS24" s="214"/>
      <c r="HT24" s="214"/>
      <c r="HU24" s="214"/>
      <c r="HV24" s="214"/>
      <c r="HW24" s="216"/>
      <c r="HX24" s="215"/>
      <c r="HY24" s="215"/>
      <c r="HZ24" s="215"/>
      <c r="IA24" s="215"/>
      <c r="IB24" s="215"/>
      <c r="IC24" s="215"/>
      <c r="ID24" s="215"/>
      <c r="IE24" s="214"/>
    </row>
    <row r="25" spans="2:239" ht="66.75" customHeight="1" x14ac:dyDescent="0.45">
      <c r="B25" s="294" t="s">
        <v>15</v>
      </c>
      <c r="C25" s="295" t="s">
        <v>415</v>
      </c>
      <c r="D25" s="296" t="s">
        <v>38</v>
      </c>
      <c r="E25" s="296" t="s">
        <v>111</v>
      </c>
      <c r="F25" s="296" t="s">
        <v>187</v>
      </c>
      <c r="G25" s="290" t="s">
        <v>21</v>
      </c>
      <c r="H25" s="290" t="s">
        <v>21</v>
      </c>
      <c r="I25" s="290">
        <v>39</v>
      </c>
      <c r="J25" s="296" t="s">
        <v>66</v>
      </c>
      <c r="K25" s="297" t="s">
        <v>9</v>
      </c>
      <c r="L25" s="296" t="s">
        <v>34</v>
      </c>
      <c r="M25" s="297" t="s">
        <v>67</v>
      </c>
      <c r="N25" s="296" t="s">
        <v>45</v>
      </c>
      <c r="O25" s="296" t="s">
        <v>2</v>
      </c>
      <c r="P25" s="297" t="s">
        <v>12</v>
      </c>
      <c r="Q25" s="291" t="s">
        <v>506</v>
      </c>
      <c r="R25" s="291" t="s">
        <v>21</v>
      </c>
      <c r="S25" s="261" t="s">
        <v>450</v>
      </c>
      <c r="T25" s="261" t="s">
        <v>576</v>
      </c>
      <c r="U25" s="262" t="s">
        <v>477</v>
      </c>
      <c r="V25" s="263" t="s">
        <v>372</v>
      </c>
      <c r="W25" s="263" t="s">
        <v>397</v>
      </c>
      <c r="X25" s="263" t="s">
        <v>21</v>
      </c>
      <c r="Y25" s="264" t="s">
        <v>468</v>
      </c>
      <c r="Z25" s="265" t="s">
        <v>506</v>
      </c>
      <c r="AA25" s="265" t="s">
        <v>208</v>
      </c>
      <c r="AB25" s="265"/>
      <c r="AC25" s="384">
        <v>5</v>
      </c>
      <c r="AD25" s="231">
        <v>4</v>
      </c>
      <c r="AE25" s="231">
        <v>4</v>
      </c>
      <c r="AF25" s="231">
        <v>4</v>
      </c>
      <c r="AG25" s="298">
        <v>4</v>
      </c>
      <c r="AH25" s="231">
        <v>0</v>
      </c>
      <c r="AI25" s="266">
        <v>17790.177820000001</v>
      </c>
      <c r="AJ25" s="366">
        <v>2</v>
      </c>
      <c r="AK25" s="266">
        <v>4</v>
      </c>
      <c r="AL25" s="266">
        <v>17790.177820000001</v>
      </c>
      <c r="AM25" s="266" t="s">
        <v>21</v>
      </c>
      <c r="AN25" s="266" t="s">
        <v>21</v>
      </c>
      <c r="AO25" s="266" t="s">
        <v>21</v>
      </c>
      <c r="AP25" s="364" t="str">
        <f t="shared" si="34"/>
        <v>-</v>
      </c>
      <c r="AQ25" s="364">
        <f t="shared" si="35"/>
        <v>0</v>
      </c>
      <c r="AR25" s="364">
        <v>0</v>
      </c>
      <c r="AS25" s="266" t="s">
        <v>21</v>
      </c>
      <c r="AT25" s="266" t="s">
        <v>21</v>
      </c>
      <c r="AU25" s="266">
        <v>17790.177820000001</v>
      </c>
      <c r="AV25" s="266" t="s">
        <v>21</v>
      </c>
      <c r="AW25" s="266">
        <v>5</v>
      </c>
      <c r="AX25" s="266">
        <v>4</v>
      </c>
      <c r="AY25" s="266">
        <v>4</v>
      </c>
      <c r="AZ25" s="266">
        <v>4</v>
      </c>
      <c r="BA25" s="266">
        <v>4</v>
      </c>
      <c r="BB25" s="266">
        <v>4</v>
      </c>
      <c r="BC25" s="266">
        <v>4</v>
      </c>
      <c r="BD25" s="266">
        <v>4</v>
      </c>
      <c r="BE25" s="266">
        <v>4</v>
      </c>
      <c r="BF25" s="266">
        <v>4</v>
      </c>
      <c r="BG25" s="364">
        <f t="shared" si="0"/>
        <v>100</v>
      </c>
      <c r="BH25" s="364">
        <f t="shared" si="78"/>
        <v>0</v>
      </c>
      <c r="BI25" s="364">
        <f t="shared" si="36"/>
        <v>0</v>
      </c>
      <c r="BJ25" s="364">
        <f t="shared" si="37"/>
        <v>0</v>
      </c>
      <c r="BK25" s="364">
        <f t="shared" si="59"/>
        <v>0</v>
      </c>
      <c r="BL25" s="364">
        <f t="shared" si="38"/>
        <v>0</v>
      </c>
      <c r="BM25" s="364">
        <f t="shared" si="1"/>
        <v>100</v>
      </c>
      <c r="BN25" s="267">
        <f t="shared" si="2"/>
        <v>100</v>
      </c>
      <c r="BO25" s="364">
        <f t="shared" si="3"/>
        <v>100</v>
      </c>
      <c r="BP25" s="364">
        <f t="shared" si="4"/>
        <v>100</v>
      </c>
      <c r="BQ25" s="267">
        <f t="shared" si="5"/>
        <v>100</v>
      </c>
      <c r="BR25" s="364">
        <f t="shared" si="6"/>
        <v>100</v>
      </c>
      <c r="BS25" s="364">
        <f t="shared" si="7"/>
        <v>100</v>
      </c>
      <c r="BT25" s="267">
        <f t="shared" si="8"/>
        <v>100</v>
      </c>
      <c r="BU25" s="270" t="s">
        <v>678</v>
      </c>
      <c r="BV25" s="266" t="s">
        <v>21</v>
      </c>
      <c r="BW25" s="266">
        <v>0</v>
      </c>
      <c r="BX25" s="266">
        <v>0</v>
      </c>
      <c r="BY25" s="266" t="s">
        <v>21</v>
      </c>
      <c r="BZ25" s="266" t="s">
        <v>21</v>
      </c>
      <c r="CA25" s="266" t="s">
        <v>21</v>
      </c>
      <c r="CB25" s="266" t="s">
        <v>21</v>
      </c>
      <c r="CC25" s="266" t="s">
        <v>21</v>
      </c>
      <c r="CD25" s="266">
        <f t="shared" si="39"/>
        <v>0</v>
      </c>
      <c r="CE25" s="266">
        <v>0</v>
      </c>
      <c r="CF25" s="266" t="s">
        <v>21</v>
      </c>
      <c r="CG25" s="266" t="s">
        <v>21</v>
      </c>
      <c r="CH25" s="266" t="s">
        <v>21</v>
      </c>
      <c r="CI25" s="266" t="s">
        <v>21</v>
      </c>
      <c r="CJ25" s="261">
        <v>4</v>
      </c>
      <c r="CK25" s="261">
        <v>0</v>
      </c>
      <c r="CL25" s="261">
        <v>0</v>
      </c>
      <c r="CM25" s="261">
        <v>0</v>
      </c>
      <c r="CN25" s="261">
        <v>0</v>
      </c>
      <c r="CO25" s="261">
        <v>0</v>
      </c>
      <c r="CP25" s="261">
        <v>0</v>
      </c>
      <c r="CQ25" s="261">
        <v>0</v>
      </c>
      <c r="CR25" s="261">
        <v>0</v>
      </c>
      <c r="CS25" s="261">
        <v>0</v>
      </c>
      <c r="CT25" s="261">
        <f t="shared" si="9"/>
        <v>0</v>
      </c>
      <c r="CU25" s="364" t="str">
        <f t="shared" si="40"/>
        <v>-</v>
      </c>
      <c r="CV25" s="364" t="str">
        <f t="shared" si="41"/>
        <v>-</v>
      </c>
      <c r="CW25" s="364" t="str">
        <f t="shared" si="42"/>
        <v>-</v>
      </c>
      <c r="CX25" s="364" t="str">
        <f t="shared" si="43"/>
        <v>-</v>
      </c>
      <c r="CY25" s="364" t="str">
        <f t="shared" si="44"/>
        <v>-</v>
      </c>
      <c r="CZ25" s="261">
        <f t="shared" si="45"/>
        <v>0</v>
      </c>
      <c r="DA25" s="267">
        <f t="shared" si="10"/>
        <v>0</v>
      </c>
      <c r="DB25" s="261">
        <f t="shared" si="11"/>
        <v>0</v>
      </c>
      <c r="DC25" s="261">
        <f t="shared" si="12"/>
        <v>0</v>
      </c>
      <c r="DD25" s="267">
        <f t="shared" si="13"/>
        <v>0</v>
      </c>
      <c r="DE25" s="261">
        <f t="shared" si="14"/>
        <v>0</v>
      </c>
      <c r="DF25" s="261">
        <f t="shared" si="15"/>
        <v>0</v>
      </c>
      <c r="DG25" s="267">
        <f t="shared" si="16"/>
        <v>0</v>
      </c>
      <c r="DH25" s="269"/>
      <c r="DI25" s="266" t="s">
        <v>274</v>
      </c>
      <c r="DJ25" s="266">
        <v>2</v>
      </c>
      <c r="DK25" s="266">
        <v>8</v>
      </c>
      <c r="DL25" s="266" t="s">
        <v>21</v>
      </c>
      <c r="DM25" s="266" t="s">
        <v>274</v>
      </c>
      <c r="DN25" s="266" t="s">
        <v>274</v>
      </c>
      <c r="DO25" s="266" t="s">
        <v>274</v>
      </c>
      <c r="DP25" s="266" t="s">
        <v>274</v>
      </c>
      <c r="DQ25" s="266">
        <f t="shared" si="46"/>
        <v>2</v>
      </c>
      <c r="DR25" s="266">
        <v>8</v>
      </c>
      <c r="DS25" s="261" t="s">
        <v>21</v>
      </c>
      <c r="DT25" s="266" t="s">
        <v>274</v>
      </c>
      <c r="DU25" s="266" t="s">
        <v>21</v>
      </c>
      <c r="DV25" s="266" t="s">
        <v>21</v>
      </c>
      <c r="DW25" s="261">
        <v>4</v>
      </c>
      <c r="DX25" s="261">
        <v>2</v>
      </c>
      <c r="DY25" s="261">
        <v>4</v>
      </c>
      <c r="DZ25" s="261">
        <v>8</v>
      </c>
      <c r="EA25" s="261">
        <v>0</v>
      </c>
      <c r="EB25" s="261">
        <v>0</v>
      </c>
      <c r="EC25" s="261">
        <v>0</v>
      </c>
      <c r="ED25" s="261">
        <v>0</v>
      </c>
      <c r="EE25" s="261">
        <v>0</v>
      </c>
      <c r="EF25" s="261">
        <v>0</v>
      </c>
      <c r="EG25" s="261">
        <f t="shared" si="17"/>
        <v>50</v>
      </c>
      <c r="EH25" s="364">
        <f t="shared" si="47"/>
        <v>100</v>
      </c>
      <c r="EI25" s="364">
        <f t="shared" si="48"/>
        <v>100</v>
      </c>
      <c r="EJ25" s="364">
        <f t="shared" si="49"/>
        <v>100</v>
      </c>
      <c r="EK25" s="364">
        <f t="shared" si="50"/>
        <v>100</v>
      </c>
      <c r="EL25" s="364">
        <f t="shared" si="51"/>
        <v>100</v>
      </c>
      <c r="EM25" s="261">
        <f t="shared" si="18"/>
        <v>0</v>
      </c>
      <c r="EN25" s="267">
        <f t="shared" si="19"/>
        <v>0</v>
      </c>
      <c r="EO25" s="261">
        <f t="shared" si="20"/>
        <v>100</v>
      </c>
      <c r="EP25" s="261">
        <f t="shared" si="21"/>
        <v>0</v>
      </c>
      <c r="EQ25" s="267">
        <f t="shared" si="22"/>
        <v>0</v>
      </c>
      <c r="ER25" s="261">
        <f t="shared" si="23"/>
        <v>200</v>
      </c>
      <c r="ES25" s="261">
        <f t="shared" si="24"/>
        <v>0</v>
      </c>
      <c r="ET25" s="267">
        <f t="shared" si="25"/>
        <v>0</v>
      </c>
      <c r="EU25" s="348"/>
      <c r="EV25" s="266" t="s">
        <v>283</v>
      </c>
      <c r="EW25" s="266">
        <v>2</v>
      </c>
      <c r="EX25" s="266">
        <v>4</v>
      </c>
      <c r="EY25" s="266" t="s">
        <v>21</v>
      </c>
      <c r="EZ25" s="266" t="s">
        <v>21</v>
      </c>
      <c r="FA25" s="266" t="s">
        <v>21</v>
      </c>
      <c r="FB25" s="266" t="s">
        <v>21</v>
      </c>
      <c r="FC25" s="266" t="s">
        <v>21</v>
      </c>
      <c r="FD25" s="266">
        <v>0</v>
      </c>
      <c r="FE25" s="266">
        <v>0</v>
      </c>
      <c r="FF25" s="266" t="s">
        <v>21</v>
      </c>
      <c r="FG25" s="266" t="s">
        <v>21</v>
      </c>
      <c r="FH25" s="266" t="s">
        <v>283</v>
      </c>
      <c r="FI25" s="266" t="s">
        <v>21</v>
      </c>
      <c r="FJ25" s="261">
        <v>4</v>
      </c>
      <c r="FK25" s="266">
        <v>4</v>
      </c>
      <c r="FL25" s="266">
        <v>4</v>
      </c>
      <c r="FM25" s="266">
        <v>4</v>
      </c>
      <c r="FN25" s="266">
        <v>4</v>
      </c>
      <c r="FO25" s="266">
        <v>4</v>
      </c>
      <c r="FP25" s="266">
        <v>4</v>
      </c>
      <c r="FQ25" s="266" t="s">
        <v>21</v>
      </c>
      <c r="FR25" s="266" t="s">
        <v>21</v>
      </c>
      <c r="FS25" s="266" t="s">
        <v>21</v>
      </c>
      <c r="FT25" s="261">
        <f>(FK25/AD25)*100</f>
        <v>100</v>
      </c>
      <c r="FU25" s="364">
        <f t="shared" si="52"/>
        <v>0</v>
      </c>
      <c r="FV25" s="364">
        <f t="shared" si="53"/>
        <v>0</v>
      </c>
      <c r="FW25" s="364">
        <f t="shared" si="54"/>
        <v>0</v>
      </c>
      <c r="FX25" s="364">
        <f t="shared" si="55"/>
        <v>0</v>
      </c>
      <c r="FY25" s="364">
        <f t="shared" si="56"/>
        <v>0</v>
      </c>
      <c r="FZ25" s="261">
        <f>IF(ES67="-","-", (ES67/AD25)*100)</f>
        <v>0</v>
      </c>
      <c r="GA25" s="267">
        <f>IF(FN25="-","-",(FN25/AD25)*100)</f>
        <v>100</v>
      </c>
      <c r="GB25" s="261">
        <f>(FL25/AE25)*100</f>
        <v>100</v>
      </c>
      <c r="GC25" s="261" t="str">
        <f>IF(FR25="-","-",(FR25/AE25)*100)</f>
        <v>-</v>
      </c>
      <c r="GD25" s="267">
        <f>IF(FO25="-","-",(FO25/AE25)*100)</f>
        <v>100</v>
      </c>
      <c r="GE25" s="261">
        <f>(FM25/AG25)*100</f>
        <v>100</v>
      </c>
      <c r="GF25" s="261" t="str">
        <f>IF(FS25="-","-",(FS25/AG25)*100)</f>
        <v>-</v>
      </c>
      <c r="GG25" s="267">
        <f>(FP25/AG25)*100</f>
        <v>100</v>
      </c>
      <c r="GH25" s="270"/>
      <c r="GI25" s="266" t="s">
        <v>767</v>
      </c>
      <c r="GJ25" s="266">
        <v>2</v>
      </c>
      <c r="GK25" s="266">
        <v>4</v>
      </c>
      <c r="GL25" s="266" t="s">
        <v>21</v>
      </c>
      <c r="GM25" s="266" t="s">
        <v>21</v>
      </c>
      <c r="GN25" s="266" t="s">
        <v>21</v>
      </c>
      <c r="GO25" s="266">
        <v>0</v>
      </c>
      <c r="GP25" s="266">
        <v>4</v>
      </c>
      <c r="GQ25" s="266">
        <v>3</v>
      </c>
      <c r="GR25" s="266">
        <f t="shared" si="60"/>
        <v>75</v>
      </c>
      <c r="GS25" s="265" t="s">
        <v>21</v>
      </c>
      <c r="GT25" s="373"/>
      <c r="GU25" s="374"/>
      <c r="GV25" s="374"/>
      <c r="GW25" s="261" t="s">
        <v>21</v>
      </c>
      <c r="GX25" s="261">
        <v>0</v>
      </c>
      <c r="GY25" s="261" t="s">
        <v>21</v>
      </c>
      <c r="GZ25" s="261">
        <v>0</v>
      </c>
      <c r="HA25" s="380">
        <v>4</v>
      </c>
      <c r="HB25" s="381">
        <v>0</v>
      </c>
      <c r="HC25" s="261">
        <f t="shared" si="57"/>
        <v>0</v>
      </c>
      <c r="HD25" s="230" t="s">
        <v>21</v>
      </c>
      <c r="HP25" s="214"/>
      <c r="HQ25" s="214"/>
      <c r="HR25" s="214"/>
      <c r="HS25" s="214"/>
      <c r="HT25" s="214"/>
      <c r="HU25" s="214"/>
      <c r="HV25" s="214"/>
      <c r="HW25" s="216"/>
      <c r="HX25" s="215"/>
      <c r="HY25" s="215"/>
      <c r="HZ25" s="215"/>
      <c r="IA25" s="215"/>
      <c r="IB25" s="215"/>
      <c r="IC25" s="215"/>
      <c r="ID25" s="215"/>
      <c r="IE25" s="214"/>
    </row>
    <row r="26" spans="2:239" ht="66.75" customHeight="1" x14ac:dyDescent="0.45">
      <c r="B26" s="299" t="s">
        <v>6</v>
      </c>
      <c r="C26" s="300" t="s">
        <v>422</v>
      </c>
      <c r="D26" s="301" t="s">
        <v>39</v>
      </c>
      <c r="E26" s="301" t="s">
        <v>115</v>
      </c>
      <c r="F26" s="301" t="s">
        <v>187</v>
      </c>
      <c r="G26" s="302" t="s">
        <v>21</v>
      </c>
      <c r="H26" s="302" t="s">
        <v>21</v>
      </c>
      <c r="I26" s="301">
        <v>40</v>
      </c>
      <c r="J26" s="303" t="s">
        <v>154</v>
      </c>
      <c r="K26" s="304" t="s">
        <v>138</v>
      </c>
      <c r="L26" s="301" t="s">
        <v>185</v>
      </c>
      <c r="M26" s="304" t="s">
        <v>155</v>
      </c>
      <c r="N26" s="301" t="s">
        <v>124</v>
      </c>
      <c r="O26" s="301" t="s">
        <v>156</v>
      </c>
      <c r="P26" s="304" t="s">
        <v>12</v>
      </c>
      <c r="Q26" s="305" t="s">
        <v>507</v>
      </c>
      <c r="R26" s="305" t="s">
        <v>21</v>
      </c>
      <c r="S26" s="261" t="s">
        <v>439</v>
      </c>
      <c r="T26" s="261" t="s">
        <v>577</v>
      </c>
      <c r="U26" s="262" t="s">
        <v>337</v>
      </c>
      <c r="V26" s="263" t="s">
        <v>371</v>
      </c>
      <c r="W26" s="263" t="s">
        <v>473</v>
      </c>
      <c r="X26" s="263" t="s">
        <v>382</v>
      </c>
      <c r="Y26" s="278" t="s">
        <v>469</v>
      </c>
      <c r="Z26" s="265" t="s">
        <v>507</v>
      </c>
      <c r="AA26" s="265" t="s">
        <v>208</v>
      </c>
      <c r="AB26" s="265"/>
      <c r="AC26" s="385">
        <v>7</v>
      </c>
      <c r="AD26" s="279">
        <v>2</v>
      </c>
      <c r="AE26" s="279">
        <v>114</v>
      </c>
      <c r="AF26" s="279">
        <v>114</v>
      </c>
      <c r="AG26" s="279">
        <v>114</v>
      </c>
      <c r="AH26" s="279">
        <v>0</v>
      </c>
      <c r="AI26" s="279">
        <v>1917</v>
      </c>
      <c r="AJ26" s="367">
        <v>1</v>
      </c>
      <c r="AK26" s="279">
        <v>8</v>
      </c>
      <c r="AL26" s="279" t="s">
        <v>466</v>
      </c>
      <c r="AM26" s="279">
        <v>1917</v>
      </c>
      <c r="AN26" s="279">
        <v>1917</v>
      </c>
      <c r="AO26" s="279">
        <v>1917</v>
      </c>
      <c r="AP26" s="368">
        <f t="shared" si="34"/>
        <v>1917</v>
      </c>
      <c r="AQ26" s="368">
        <f t="shared" si="35"/>
        <v>1</v>
      </c>
      <c r="AR26" s="368">
        <v>8</v>
      </c>
      <c r="AS26" s="279" t="s">
        <v>21</v>
      </c>
      <c r="AT26" s="368">
        <f>IF(AP26="-",AS26,AP26)</f>
        <v>1917</v>
      </c>
      <c r="AU26" s="279" t="s">
        <v>466</v>
      </c>
      <c r="AV26" s="279" t="s">
        <v>21</v>
      </c>
      <c r="AW26" s="279">
        <v>7</v>
      </c>
      <c r="AX26" s="279">
        <v>2</v>
      </c>
      <c r="AY26" s="279">
        <v>8</v>
      </c>
      <c r="AZ26" s="279">
        <v>8</v>
      </c>
      <c r="BA26" s="279">
        <v>0</v>
      </c>
      <c r="BB26" s="279">
        <v>0</v>
      </c>
      <c r="BC26" s="279">
        <v>0</v>
      </c>
      <c r="BD26" s="279">
        <v>0</v>
      </c>
      <c r="BE26" s="279">
        <v>0</v>
      </c>
      <c r="BF26" s="279">
        <v>0</v>
      </c>
      <c r="BG26" s="368">
        <f t="shared" si="0"/>
        <v>100</v>
      </c>
      <c r="BH26" s="368">
        <f t="shared" si="78"/>
        <v>100</v>
      </c>
      <c r="BI26" s="368">
        <f t="shared" si="36"/>
        <v>100</v>
      </c>
      <c r="BJ26" s="368">
        <f t="shared" si="37"/>
        <v>100</v>
      </c>
      <c r="BK26" s="368">
        <f t="shared" si="59"/>
        <v>100</v>
      </c>
      <c r="BL26" s="368">
        <f t="shared" si="38"/>
        <v>100</v>
      </c>
      <c r="BM26" s="368">
        <f t="shared" si="1"/>
        <v>0</v>
      </c>
      <c r="BN26" s="280">
        <f t="shared" si="2"/>
        <v>0</v>
      </c>
      <c r="BO26" s="368">
        <f t="shared" si="3"/>
        <v>7.0175438596491224</v>
      </c>
      <c r="BP26" s="368">
        <f t="shared" si="4"/>
        <v>0</v>
      </c>
      <c r="BQ26" s="280">
        <f t="shared" si="5"/>
        <v>0</v>
      </c>
      <c r="BR26" s="368">
        <f t="shared" si="6"/>
        <v>7.0175438596491224</v>
      </c>
      <c r="BS26" s="368">
        <f t="shared" si="7"/>
        <v>0</v>
      </c>
      <c r="BT26" s="280">
        <f t="shared" si="8"/>
        <v>0</v>
      </c>
      <c r="BU26" s="279"/>
      <c r="BV26" s="279" t="s">
        <v>21</v>
      </c>
      <c r="BW26" s="279">
        <v>0</v>
      </c>
      <c r="BX26" s="279">
        <v>0</v>
      </c>
      <c r="BY26" s="279" t="s">
        <v>21</v>
      </c>
      <c r="BZ26" s="279" t="s">
        <v>21</v>
      </c>
      <c r="CA26" s="279" t="s">
        <v>21</v>
      </c>
      <c r="CB26" s="279" t="s">
        <v>21</v>
      </c>
      <c r="CC26" s="279" t="s">
        <v>21</v>
      </c>
      <c r="CD26" s="279">
        <f t="shared" si="39"/>
        <v>0</v>
      </c>
      <c r="CE26" s="279">
        <v>0</v>
      </c>
      <c r="CF26" s="279" t="s">
        <v>21</v>
      </c>
      <c r="CG26" s="279" t="s">
        <v>21</v>
      </c>
      <c r="CH26" s="279" t="s">
        <v>21</v>
      </c>
      <c r="CI26" s="279" t="s">
        <v>21</v>
      </c>
      <c r="CJ26" s="280">
        <v>7</v>
      </c>
      <c r="CK26" s="280">
        <v>0</v>
      </c>
      <c r="CL26" s="280">
        <v>0</v>
      </c>
      <c r="CM26" s="280">
        <v>0</v>
      </c>
      <c r="CN26" s="280">
        <v>0</v>
      </c>
      <c r="CO26" s="280">
        <v>0</v>
      </c>
      <c r="CP26" s="280">
        <v>0</v>
      </c>
      <c r="CQ26" s="280">
        <v>0</v>
      </c>
      <c r="CR26" s="280">
        <v>0</v>
      </c>
      <c r="CS26" s="280">
        <v>0</v>
      </c>
      <c r="CT26" s="280">
        <f t="shared" si="9"/>
        <v>0</v>
      </c>
      <c r="CU26" s="368" t="str">
        <f t="shared" si="40"/>
        <v>-</v>
      </c>
      <c r="CV26" s="368" t="str">
        <f t="shared" si="41"/>
        <v>-</v>
      </c>
      <c r="CW26" s="368" t="str">
        <f t="shared" si="42"/>
        <v>-</v>
      </c>
      <c r="CX26" s="368" t="str">
        <f t="shared" si="43"/>
        <v>-</v>
      </c>
      <c r="CY26" s="368" t="str">
        <f t="shared" si="44"/>
        <v>-</v>
      </c>
      <c r="CZ26" s="280">
        <f t="shared" si="45"/>
        <v>0</v>
      </c>
      <c r="DA26" s="280">
        <f t="shared" si="10"/>
        <v>0</v>
      </c>
      <c r="DB26" s="280">
        <f t="shared" si="11"/>
        <v>0</v>
      </c>
      <c r="DC26" s="280">
        <f t="shared" si="12"/>
        <v>0</v>
      </c>
      <c r="DD26" s="280">
        <f t="shared" si="13"/>
        <v>0</v>
      </c>
      <c r="DE26" s="280">
        <f t="shared" si="14"/>
        <v>0</v>
      </c>
      <c r="DF26" s="280">
        <f t="shared" si="15"/>
        <v>0</v>
      </c>
      <c r="DG26" s="280">
        <f t="shared" si="16"/>
        <v>0</v>
      </c>
      <c r="DH26" s="280"/>
      <c r="DI26" s="279" t="s">
        <v>274</v>
      </c>
      <c r="DJ26" s="279">
        <v>2</v>
      </c>
      <c r="DK26" s="279">
        <v>4</v>
      </c>
      <c r="DL26" s="279" t="s">
        <v>21</v>
      </c>
      <c r="DM26" s="279" t="s">
        <v>274</v>
      </c>
      <c r="DN26" s="279" t="s">
        <v>274</v>
      </c>
      <c r="DO26" s="279" t="s">
        <v>274</v>
      </c>
      <c r="DP26" s="279" t="s">
        <v>274</v>
      </c>
      <c r="DQ26" s="279">
        <f t="shared" si="46"/>
        <v>2</v>
      </c>
      <c r="DR26" s="279">
        <v>4</v>
      </c>
      <c r="DS26" s="280" t="s">
        <v>21</v>
      </c>
      <c r="DT26" s="279" t="s">
        <v>274</v>
      </c>
      <c r="DU26" s="279" t="s">
        <v>21</v>
      </c>
      <c r="DV26" s="279" t="s">
        <v>21</v>
      </c>
      <c r="DW26" s="280">
        <v>7</v>
      </c>
      <c r="DX26" s="280">
        <v>1</v>
      </c>
      <c r="DY26" s="280">
        <v>2</v>
      </c>
      <c r="DZ26" s="280">
        <v>4</v>
      </c>
      <c r="EA26" s="280">
        <v>0</v>
      </c>
      <c r="EB26" s="280">
        <v>0</v>
      </c>
      <c r="EC26" s="280">
        <v>0</v>
      </c>
      <c r="ED26" s="280">
        <v>0</v>
      </c>
      <c r="EE26" s="280">
        <v>0</v>
      </c>
      <c r="EF26" s="280">
        <v>0</v>
      </c>
      <c r="EG26" s="280">
        <f t="shared" si="17"/>
        <v>50</v>
      </c>
      <c r="EH26" s="368">
        <f t="shared" si="47"/>
        <v>100</v>
      </c>
      <c r="EI26" s="368">
        <f t="shared" si="48"/>
        <v>100</v>
      </c>
      <c r="EJ26" s="368">
        <f t="shared" si="49"/>
        <v>100</v>
      </c>
      <c r="EK26" s="368">
        <f t="shared" si="50"/>
        <v>100</v>
      </c>
      <c r="EL26" s="368">
        <f t="shared" si="51"/>
        <v>100</v>
      </c>
      <c r="EM26" s="280">
        <f t="shared" si="18"/>
        <v>0</v>
      </c>
      <c r="EN26" s="280">
        <f t="shared" si="19"/>
        <v>0</v>
      </c>
      <c r="EO26" s="280">
        <f t="shared" si="20"/>
        <v>1.7543859649122806</v>
      </c>
      <c r="EP26" s="280">
        <f t="shared" si="21"/>
        <v>0</v>
      </c>
      <c r="EQ26" s="280">
        <f t="shared" si="22"/>
        <v>0</v>
      </c>
      <c r="ER26" s="280">
        <f t="shared" si="23"/>
        <v>3.5087719298245612</v>
      </c>
      <c r="ES26" s="280">
        <f t="shared" si="24"/>
        <v>0</v>
      </c>
      <c r="ET26" s="280">
        <f t="shared" si="25"/>
        <v>0</v>
      </c>
      <c r="EU26" s="281"/>
      <c r="EV26" s="279" t="s">
        <v>21</v>
      </c>
      <c r="EW26" s="279">
        <v>0</v>
      </c>
      <c r="EX26" s="279">
        <v>0</v>
      </c>
      <c r="EY26" s="279" t="s">
        <v>21</v>
      </c>
      <c r="EZ26" s="279" t="s">
        <v>21</v>
      </c>
      <c r="FA26" s="279" t="s">
        <v>21</v>
      </c>
      <c r="FB26" s="279" t="s">
        <v>21</v>
      </c>
      <c r="FC26" s="279" t="s">
        <v>21</v>
      </c>
      <c r="FD26" s="279">
        <v>0</v>
      </c>
      <c r="FE26" s="279">
        <v>0</v>
      </c>
      <c r="FF26" s="279" t="s">
        <v>21</v>
      </c>
      <c r="FG26" s="279" t="s">
        <v>21</v>
      </c>
      <c r="FH26" s="279" t="s">
        <v>21</v>
      </c>
      <c r="FI26" s="279" t="s">
        <v>21</v>
      </c>
      <c r="FJ26" s="280">
        <v>7</v>
      </c>
      <c r="FK26" s="279">
        <v>0</v>
      </c>
      <c r="FL26" s="279">
        <v>0</v>
      </c>
      <c r="FM26" s="279">
        <v>0</v>
      </c>
      <c r="FN26" s="279">
        <v>0</v>
      </c>
      <c r="FO26" s="279">
        <v>0</v>
      </c>
      <c r="FP26" s="279">
        <v>0</v>
      </c>
      <c r="FQ26" s="279">
        <v>0</v>
      </c>
      <c r="FR26" s="279">
        <v>0</v>
      </c>
      <c r="FS26" s="279">
        <v>0</v>
      </c>
      <c r="FT26" s="279">
        <v>0</v>
      </c>
      <c r="FU26" s="368" t="str">
        <f t="shared" si="52"/>
        <v>-</v>
      </c>
      <c r="FV26" s="368" t="str">
        <f t="shared" si="53"/>
        <v>-</v>
      </c>
      <c r="FW26" s="368" t="str">
        <f t="shared" si="54"/>
        <v>-</v>
      </c>
      <c r="FX26" s="368" t="str">
        <f t="shared" si="55"/>
        <v>-</v>
      </c>
      <c r="FY26" s="368" t="str">
        <f t="shared" si="56"/>
        <v>-</v>
      </c>
      <c r="FZ26" s="279">
        <v>0</v>
      </c>
      <c r="GA26" s="279">
        <v>0</v>
      </c>
      <c r="GB26" s="279">
        <v>0</v>
      </c>
      <c r="GC26" s="279">
        <v>0</v>
      </c>
      <c r="GD26" s="279">
        <v>0</v>
      </c>
      <c r="GE26" s="279">
        <v>0</v>
      </c>
      <c r="GF26" s="279">
        <v>0</v>
      </c>
      <c r="GG26" s="279">
        <v>0</v>
      </c>
      <c r="GH26" s="270"/>
      <c r="GI26" s="266" t="s">
        <v>21</v>
      </c>
      <c r="GJ26" s="266">
        <v>0</v>
      </c>
      <c r="GK26" s="266">
        <v>0</v>
      </c>
      <c r="GL26" s="266" t="s">
        <v>21</v>
      </c>
      <c r="GM26" s="266" t="s">
        <v>21</v>
      </c>
      <c r="GN26" s="266" t="s">
        <v>21</v>
      </c>
      <c r="GO26" s="266">
        <v>0</v>
      </c>
      <c r="GP26" s="266">
        <v>1</v>
      </c>
      <c r="GQ26" s="266">
        <v>0</v>
      </c>
      <c r="GR26" s="266">
        <f t="shared" si="60"/>
        <v>0</v>
      </c>
      <c r="GS26" s="265" t="s">
        <v>21</v>
      </c>
      <c r="GT26" s="373"/>
      <c r="GU26" s="374"/>
      <c r="GV26" s="374"/>
      <c r="GW26" s="261" t="s">
        <v>21</v>
      </c>
      <c r="GX26" s="261">
        <v>0</v>
      </c>
      <c r="GY26" s="261" t="s">
        <v>21</v>
      </c>
      <c r="GZ26" s="261">
        <v>0</v>
      </c>
      <c r="HA26" s="380">
        <v>5</v>
      </c>
      <c r="HB26" s="381">
        <v>0</v>
      </c>
      <c r="HC26" s="261">
        <f t="shared" si="57"/>
        <v>0</v>
      </c>
      <c r="HD26" s="230" t="s">
        <v>21</v>
      </c>
      <c r="HP26" s="214"/>
      <c r="HQ26" s="214"/>
      <c r="HR26" s="214"/>
      <c r="HS26" s="214"/>
      <c r="HT26" s="214"/>
      <c r="HU26" s="214"/>
      <c r="HV26" s="214"/>
      <c r="HW26" s="215"/>
      <c r="HX26" s="215"/>
      <c r="HY26" s="215"/>
      <c r="HZ26" s="215"/>
      <c r="IA26" s="215"/>
      <c r="IB26" s="215"/>
      <c r="IC26" s="215"/>
      <c r="ID26" s="215"/>
      <c r="IE26" s="214"/>
    </row>
    <row r="27" spans="2:239" ht="66.75" customHeight="1" x14ac:dyDescent="0.45">
      <c r="B27" s="299" t="s">
        <v>6</v>
      </c>
      <c r="C27" s="300" t="s">
        <v>422</v>
      </c>
      <c r="D27" s="301" t="s">
        <v>157</v>
      </c>
      <c r="E27" s="301" t="s">
        <v>113</v>
      </c>
      <c r="F27" s="301" t="s">
        <v>187</v>
      </c>
      <c r="G27" s="302" t="s">
        <v>21</v>
      </c>
      <c r="H27" s="302" t="s">
        <v>21</v>
      </c>
      <c r="I27" s="301">
        <v>42</v>
      </c>
      <c r="J27" s="303" t="s">
        <v>158</v>
      </c>
      <c r="K27" s="304" t="s">
        <v>141</v>
      </c>
      <c r="L27" s="301" t="s">
        <v>136</v>
      </c>
      <c r="M27" s="304" t="s">
        <v>159</v>
      </c>
      <c r="N27" s="301" t="s">
        <v>62</v>
      </c>
      <c r="O27" s="301" t="s">
        <v>160</v>
      </c>
      <c r="P27" s="304" t="s">
        <v>12</v>
      </c>
      <c r="Q27" s="305" t="s">
        <v>508</v>
      </c>
      <c r="R27" s="305" t="s">
        <v>21</v>
      </c>
      <c r="S27" s="261" t="s">
        <v>440</v>
      </c>
      <c r="T27" s="261" t="s">
        <v>578</v>
      </c>
      <c r="U27" s="262" t="s">
        <v>337</v>
      </c>
      <c r="V27" s="263" t="s">
        <v>372</v>
      </c>
      <c r="W27" s="263" t="s">
        <v>531</v>
      </c>
      <c r="X27" s="263" t="s">
        <v>410</v>
      </c>
      <c r="Y27" s="265" t="s">
        <v>470</v>
      </c>
      <c r="Z27" s="265" t="s">
        <v>627</v>
      </c>
      <c r="AA27" s="265" t="s">
        <v>208</v>
      </c>
      <c r="AB27" s="265" t="s">
        <v>759</v>
      </c>
      <c r="AC27" s="384">
        <v>262</v>
      </c>
      <c r="AD27" s="231">
        <v>1</v>
      </c>
      <c r="AE27" s="231">
        <v>6892</v>
      </c>
      <c r="AF27" s="231">
        <v>6892</v>
      </c>
      <c r="AG27" s="231">
        <v>6892</v>
      </c>
      <c r="AH27" s="231">
        <v>0</v>
      </c>
      <c r="AI27" s="266" t="s">
        <v>528</v>
      </c>
      <c r="AJ27" s="366">
        <v>7</v>
      </c>
      <c r="AK27" s="266">
        <v>68</v>
      </c>
      <c r="AL27" s="266" t="s">
        <v>529</v>
      </c>
      <c r="AM27" s="266">
        <v>1917</v>
      </c>
      <c r="AN27" s="266" t="s">
        <v>635</v>
      </c>
      <c r="AO27" s="266">
        <v>1917</v>
      </c>
      <c r="AP27" s="364" t="str">
        <f t="shared" si="34"/>
        <v>1384, 24301, 51037, 29456, 384, 408,1917</v>
      </c>
      <c r="AQ27" s="364">
        <f t="shared" si="35"/>
        <v>7</v>
      </c>
      <c r="AR27" s="364">
        <v>68</v>
      </c>
      <c r="AS27" s="266" t="s">
        <v>633</v>
      </c>
      <c r="AT27" s="266">
        <v>51037.383999999998</v>
      </c>
      <c r="AU27" s="266" t="s">
        <v>21</v>
      </c>
      <c r="AV27" s="266" t="s">
        <v>21</v>
      </c>
      <c r="AW27" s="266">
        <v>261</v>
      </c>
      <c r="AX27" s="266">
        <v>19</v>
      </c>
      <c r="AY27" s="266">
        <v>67</v>
      </c>
      <c r="AZ27" s="266">
        <v>67</v>
      </c>
      <c r="BA27" s="266">
        <v>0</v>
      </c>
      <c r="BB27" s="266">
        <v>0</v>
      </c>
      <c r="BC27" s="266">
        <v>0</v>
      </c>
      <c r="BD27" s="266">
        <v>0</v>
      </c>
      <c r="BE27" s="266">
        <v>0</v>
      </c>
      <c r="BF27" s="266">
        <v>0</v>
      </c>
      <c r="BG27" s="364">
        <f t="shared" si="0"/>
        <v>1900</v>
      </c>
      <c r="BH27" s="364">
        <f t="shared" si="78"/>
        <v>100</v>
      </c>
      <c r="BI27" s="364">
        <f t="shared" si="36"/>
        <v>100</v>
      </c>
      <c r="BJ27" s="364">
        <f t="shared" si="37"/>
        <v>100</v>
      </c>
      <c r="BK27" s="364">
        <f t="shared" si="59"/>
        <v>100</v>
      </c>
      <c r="BL27" s="364">
        <f t="shared" si="38"/>
        <v>100</v>
      </c>
      <c r="BM27" s="364">
        <f t="shared" si="1"/>
        <v>0</v>
      </c>
      <c r="BN27" s="267">
        <f t="shared" si="2"/>
        <v>0</v>
      </c>
      <c r="BO27" s="364">
        <f t="shared" si="3"/>
        <v>0.97214161346488681</v>
      </c>
      <c r="BP27" s="364">
        <f t="shared" si="4"/>
        <v>0</v>
      </c>
      <c r="BQ27" s="267">
        <f t="shared" si="5"/>
        <v>0</v>
      </c>
      <c r="BR27" s="364">
        <f t="shared" si="6"/>
        <v>0.97214161346488681</v>
      </c>
      <c r="BS27" s="364">
        <f t="shared" si="7"/>
        <v>0</v>
      </c>
      <c r="BT27" s="267">
        <f t="shared" si="8"/>
        <v>0</v>
      </c>
      <c r="BU27" s="270" t="s">
        <v>21</v>
      </c>
      <c r="BV27" s="266" t="s">
        <v>21</v>
      </c>
      <c r="BW27" s="266">
        <v>0</v>
      </c>
      <c r="BX27" s="266">
        <v>0</v>
      </c>
      <c r="BY27" s="266" t="s">
        <v>21</v>
      </c>
      <c r="BZ27" s="266" t="s">
        <v>21</v>
      </c>
      <c r="CA27" s="266" t="s">
        <v>21</v>
      </c>
      <c r="CB27" s="266" t="s">
        <v>21</v>
      </c>
      <c r="CC27" s="266" t="s">
        <v>21</v>
      </c>
      <c r="CD27" s="266">
        <f t="shared" si="39"/>
        <v>0</v>
      </c>
      <c r="CE27" s="266">
        <v>0</v>
      </c>
      <c r="CF27" s="266" t="s">
        <v>21</v>
      </c>
      <c r="CG27" s="266" t="s">
        <v>21</v>
      </c>
      <c r="CH27" s="266" t="s">
        <v>21</v>
      </c>
      <c r="CI27" s="266" t="s">
        <v>21</v>
      </c>
      <c r="CJ27" s="261">
        <v>261</v>
      </c>
      <c r="CK27" s="261">
        <v>0</v>
      </c>
      <c r="CL27" s="261">
        <v>0</v>
      </c>
      <c r="CM27" s="261">
        <v>0</v>
      </c>
      <c r="CN27" s="261">
        <v>0</v>
      </c>
      <c r="CO27" s="261">
        <v>0</v>
      </c>
      <c r="CP27" s="261">
        <v>0</v>
      </c>
      <c r="CQ27" s="261">
        <v>0</v>
      </c>
      <c r="CR27" s="261">
        <v>0</v>
      </c>
      <c r="CS27" s="261">
        <v>0</v>
      </c>
      <c r="CT27" s="261">
        <f t="shared" si="9"/>
        <v>0</v>
      </c>
      <c r="CU27" s="364" t="str">
        <f t="shared" si="40"/>
        <v>-</v>
      </c>
      <c r="CV27" s="364" t="str">
        <f t="shared" si="41"/>
        <v>-</v>
      </c>
      <c r="CW27" s="364" t="str">
        <f t="shared" si="42"/>
        <v>-</v>
      </c>
      <c r="CX27" s="364" t="str">
        <f t="shared" si="43"/>
        <v>-</v>
      </c>
      <c r="CY27" s="364" t="str">
        <f t="shared" si="44"/>
        <v>-</v>
      </c>
      <c r="CZ27" s="261">
        <f t="shared" si="45"/>
        <v>0</v>
      </c>
      <c r="DA27" s="267">
        <f t="shared" si="10"/>
        <v>0</v>
      </c>
      <c r="DB27" s="261">
        <f t="shared" si="11"/>
        <v>0</v>
      </c>
      <c r="DC27" s="261">
        <f t="shared" si="12"/>
        <v>0</v>
      </c>
      <c r="DD27" s="267">
        <f t="shared" si="13"/>
        <v>0</v>
      </c>
      <c r="DE27" s="261">
        <f t="shared" si="14"/>
        <v>0</v>
      </c>
      <c r="DF27" s="261">
        <f t="shared" si="15"/>
        <v>0</v>
      </c>
      <c r="DG27" s="267">
        <f t="shared" si="16"/>
        <v>0</v>
      </c>
      <c r="DH27" s="269"/>
      <c r="DI27" s="266" t="s">
        <v>650</v>
      </c>
      <c r="DJ27" s="266">
        <v>8</v>
      </c>
      <c r="DK27" s="266">
        <v>35</v>
      </c>
      <c r="DL27" s="266" t="s">
        <v>651</v>
      </c>
      <c r="DM27" s="266" t="s">
        <v>652</v>
      </c>
      <c r="DN27" s="266" t="s">
        <v>650</v>
      </c>
      <c r="DO27" s="266" t="s">
        <v>652</v>
      </c>
      <c r="DP27" s="266" t="s">
        <v>650</v>
      </c>
      <c r="DQ27" s="266">
        <f t="shared" si="46"/>
        <v>8</v>
      </c>
      <c r="DR27" s="266">
        <v>35</v>
      </c>
      <c r="DS27" s="261" t="s">
        <v>669</v>
      </c>
      <c r="DT27" s="261" t="s">
        <v>670</v>
      </c>
      <c r="DU27" s="266" t="s">
        <v>21</v>
      </c>
      <c r="DV27" s="266" t="s">
        <v>21</v>
      </c>
      <c r="DW27" s="261">
        <v>261</v>
      </c>
      <c r="DX27" s="261">
        <v>10</v>
      </c>
      <c r="DY27" s="261">
        <v>21</v>
      </c>
      <c r="DZ27" s="261">
        <v>35</v>
      </c>
      <c r="EA27" s="261">
        <v>0</v>
      </c>
      <c r="EB27" s="261">
        <v>0</v>
      </c>
      <c r="EC27" s="261">
        <v>0</v>
      </c>
      <c r="ED27" s="261">
        <v>0</v>
      </c>
      <c r="EE27" s="261">
        <v>0</v>
      </c>
      <c r="EF27" s="261">
        <v>0</v>
      </c>
      <c r="EG27" s="261">
        <f t="shared" si="17"/>
        <v>1000</v>
      </c>
      <c r="EH27" s="364">
        <f t="shared" si="47"/>
        <v>100</v>
      </c>
      <c r="EI27" s="364">
        <f t="shared" si="48"/>
        <v>100</v>
      </c>
      <c r="EJ27" s="364">
        <f t="shared" si="49"/>
        <v>100</v>
      </c>
      <c r="EK27" s="364">
        <f t="shared" si="50"/>
        <v>100</v>
      </c>
      <c r="EL27" s="364">
        <f t="shared" si="51"/>
        <v>100</v>
      </c>
      <c r="EM27" s="261">
        <f t="shared" si="18"/>
        <v>0</v>
      </c>
      <c r="EN27" s="267">
        <f t="shared" si="19"/>
        <v>0</v>
      </c>
      <c r="EO27" s="261">
        <f t="shared" si="20"/>
        <v>0.30470110272780032</v>
      </c>
      <c r="EP27" s="261">
        <f t="shared" si="21"/>
        <v>0</v>
      </c>
      <c r="EQ27" s="267">
        <f t="shared" si="22"/>
        <v>0</v>
      </c>
      <c r="ER27" s="261">
        <f t="shared" si="23"/>
        <v>0.50783517121300059</v>
      </c>
      <c r="ES27" s="261">
        <f t="shared" si="24"/>
        <v>0</v>
      </c>
      <c r="ET27" s="267">
        <f t="shared" si="25"/>
        <v>0</v>
      </c>
      <c r="EU27" s="348"/>
      <c r="EV27" s="266" t="s">
        <v>712</v>
      </c>
      <c r="EW27" s="266">
        <v>2</v>
      </c>
      <c r="EX27" s="266">
        <v>6</v>
      </c>
      <c r="EY27" s="266" t="s">
        <v>21</v>
      </c>
      <c r="EZ27" s="266" t="s">
        <v>21</v>
      </c>
      <c r="FA27" s="266"/>
      <c r="FB27" s="266"/>
      <c r="FC27" s="266"/>
      <c r="FD27" s="266">
        <v>0</v>
      </c>
      <c r="FE27" s="266">
        <v>0</v>
      </c>
      <c r="FF27" s="266"/>
      <c r="FG27" s="266"/>
      <c r="FH27" s="266" t="s">
        <v>712</v>
      </c>
      <c r="FI27" s="266" t="s">
        <v>21</v>
      </c>
      <c r="FJ27" s="261">
        <v>261</v>
      </c>
      <c r="FK27" s="266">
        <v>1</v>
      </c>
      <c r="FL27" s="266">
        <v>3</v>
      </c>
      <c r="FM27" s="266">
        <v>6</v>
      </c>
      <c r="FN27" s="266">
        <v>1</v>
      </c>
      <c r="FO27" s="266">
        <v>3</v>
      </c>
      <c r="FP27" s="266">
        <v>3</v>
      </c>
      <c r="FQ27" s="266" t="s">
        <v>21</v>
      </c>
      <c r="FR27" s="266" t="s">
        <v>21</v>
      </c>
      <c r="FS27" s="266" t="s">
        <v>21</v>
      </c>
      <c r="FT27" s="261">
        <f>(FK27/AD27)*100</f>
        <v>100</v>
      </c>
      <c r="FU27" s="364">
        <f t="shared" si="52"/>
        <v>0</v>
      </c>
      <c r="FV27" s="364">
        <f t="shared" si="53"/>
        <v>0</v>
      </c>
      <c r="FW27" s="364">
        <f t="shared" si="54"/>
        <v>0</v>
      </c>
      <c r="FX27" s="364">
        <f t="shared" si="55"/>
        <v>0</v>
      </c>
      <c r="FY27" s="364">
        <f t="shared" si="56"/>
        <v>50</v>
      </c>
      <c r="FZ27" s="261">
        <f>IF(ES69="-","-", (ES69/AD27)*100)</f>
        <v>0</v>
      </c>
      <c r="GA27" s="267">
        <f>IF(FN27="-","-",(FN27/AD27)*100)</f>
        <v>100</v>
      </c>
      <c r="GB27" s="261">
        <f>(FL27/AE27)*100</f>
        <v>4.3528728961114337E-2</v>
      </c>
      <c r="GC27" s="261" t="str">
        <f>IF(FR27="-","-",(FR27/AE27)*100)</f>
        <v>-</v>
      </c>
      <c r="GD27" s="267">
        <f>IF(FO27="-","-",(FO27/AE27)*100)</f>
        <v>4.3528728961114337E-2</v>
      </c>
      <c r="GE27" s="261">
        <f>(FM27/AG27)*100</f>
        <v>8.7057457922228673E-2</v>
      </c>
      <c r="GF27" s="261" t="str">
        <f>IF(FS27="-","-",(FS27/AG27)*100)</f>
        <v>-</v>
      </c>
      <c r="GG27" s="267">
        <f>(FP27/AG27)*100</f>
        <v>4.3528728961114337E-2</v>
      </c>
      <c r="GH27" s="270" t="s">
        <v>689</v>
      </c>
      <c r="GI27" s="266" t="s">
        <v>21</v>
      </c>
      <c r="GJ27" s="266">
        <v>0</v>
      </c>
      <c r="GK27" s="266">
        <v>0</v>
      </c>
      <c r="GL27" s="266" t="s">
        <v>21</v>
      </c>
      <c r="GM27" s="266" t="s">
        <v>21</v>
      </c>
      <c r="GN27" s="266" t="s">
        <v>21</v>
      </c>
      <c r="GO27" s="266">
        <v>0</v>
      </c>
      <c r="GP27" s="266">
        <v>1</v>
      </c>
      <c r="GQ27" s="266">
        <v>0</v>
      </c>
      <c r="GR27" s="266">
        <f t="shared" si="60"/>
        <v>0</v>
      </c>
      <c r="GS27" s="265" t="s">
        <v>21</v>
      </c>
      <c r="GT27" s="373"/>
      <c r="GU27" s="374"/>
      <c r="GV27" s="374"/>
      <c r="GW27" s="261" t="s">
        <v>21</v>
      </c>
      <c r="GX27" s="261">
        <v>0</v>
      </c>
      <c r="GY27" s="261" t="s">
        <v>21</v>
      </c>
      <c r="GZ27" s="261">
        <v>0</v>
      </c>
      <c r="HA27" s="380">
        <v>199</v>
      </c>
      <c r="HB27" s="381">
        <v>0</v>
      </c>
      <c r="HC27" s="261">
        <f t="shared" si="57"/>
        <v>0</v>
      </c>
      <c r="HD27" s="230" t="s">
        <v>21</v>
      </c>
      <c r="HP27" s="214"/>
      <c r="HQ27" s="214"/>
      <c r="HR27" s="214"/>
      <c r="HS27" s="214"/>
      <c r="HT27" s="214"/>
      <c r="HU27" s="214"/>
      <c r="HV27" s="214"/>
      <c r="HW27" s="215"/>
      <c r="HX27" s="215"/>
      <c r="HY27" s="215"/>
      <c r="HZ27" s="215"/>
      <c r="IA27" s="215"/>
      <c r="IB27" s="215"/>
      <c r="IC27" s="215"/>
      <c r="ID27" s="215"/>
      <c r="IE27" s="214"/>
    </row>
    <row r="28" spans="2:239" ht="66.75" customHeight="1" x14ac:dyDescent="0.45">
      <c r="B28" s="299" t="s">
        <v>6</v>
      </c>
      <c r="C28" s="300" t="s">
        <v>422</v>
      </c>
      <c r="D28" s="301" t="s">
        <v>39</v>
      </c>
      <c r="E28" s="301" t="s">
        <v>115</v>
      </c>
      <c r="F28" s="302" t="s">
        <v>187</v>
      </c>
      <c r="G28" s="301" t="s">
        <v>21</v>
      </c>
      <c r="H28" s="301" t="s">
        <v>21</v>
      </c>
      <c r="I28" s="301">
        <v>47</v>
      </c>
      <c r="J28" s="302" t="s">
        <v>73</v>
      </c>
      <c r="K28" s="304" t="s">
        <v>50</v>
      </c>
      <c r="L28" s="301" t="s">
        <v>31</v>
      </c>
      <c r="M28" s="304" t="s">
        <v>70</v>
      </c>
      <c r="N28" s="301" t="s">
        <v>34</v>
      </c>
      <c r="O28" s="301" t="s">
        <v>72</v>
      </c>
      <c r="P28" s="304" t="s">
        <v>12</v>
      </c>
      <c r="Q28" s="306" t="s">
        <v>509</v>
      </c>
      <c r="R28" s="306" t="s">
        <v>21</v>
      </c>
      <c r="S28" s="261" t="s">
        <v>451</v>
      </c>
      <c r="T28" s="261" t="s">
        <v>579</v>
      </c>
      <c r="U28" s="262" t="s">
        <v>478</v>
      </c>
      <c r="V28" s="263" t="s">
        <v>372</v>
      </c>
      <c r="W28" s="263" t="s">
        <v>401</v>
      </c>
      <c r="X28" s="263" t="s">
        <v>21</v>
      </c>
      <c r="Y28" s="264" t="s">
        <v>468</v>
      </c>
      <c r="Z28" s="265" t="s">
        <v>509</v>
      </c>
      <c r="AA28" s="265" t="s">
        <v>208</v>
      </c>
      <c r="AB28" s="265"/>
      <c r="AC28" s="384">
        <v>1</v>
      </c>
      <c r="AD28" s="231">
        <v>1</v>
      </c>
      <c r="AE28" s="231">
        <v>45</v>
      </c>
      <c r="AF28" s="231">
        <v>45</v>
      </c>
      <c r="AG28" s="231">
        <v>45</v>
      </c>
      <c r="AH28" s="231">
        <v>0</v>
      </c>
      <c r="AI28" s="266">
        <v>1411.1416999999999</v>
      </c>
      <c r="AJ28" s="366">
        <v>2</v>
      </c>
      <c r="AK28" s="266">
        <v>90</v>
      </c>
      <c r="AL28" s="266">
        <v>1411.1416999999999</v>
      </c>
      <c r="AM28" s="266" t="s">
        <v>21</v>
      </c>
      <c r="AN28" s="266" t="s">
        <v>21</v>
      </c>
      <c r="AO28" s="266" t="s">
        <v>21</v>
      </c>
      <c r="AP28" s="364" t="str">
        <f t="shared" si="34"/>
        <v>-</v>
      </c>
      <c r="AQ28" s="364">
        <f t="shared" si="35"/>
        <v>0</v>
      </c>
      <c r="AR28" s="364">
        <v>0</v>
      </c>
      <c r="AS28" s="266" t="s">
        <v>21</v>
      </c>
      <c r="AT28" s="266" t="s">
        <v>21</v>
      </c>
      <c r="AU28" s="266">
        <v>1411.1416999999999</v>
      </c>
      <c r="AV28" s="266" t="s">
        <v>21</v>
      </c>
      <c r="AW28" s="266">
        <v>1</v>
      </c>
      <c r="AX28" s="266">
        <v>1</v>
      </c>
      <c r="AY28" s="266">
        <v>45</v>
      </c>
      <c r="AZ28" s="266">
        <v>45</v>
      </c>
      <c r="BA28" s="266">
        <v>1</v>
      </c>
      <c r="BB28" s="266">
        <v>45</v>
      </c>
      <c r="BC28" s="266">
        <v>45</v>
      </c>
      <c r="BD28" s="266">
        <v>1</v>
      </c>
      <c r="BE28" s="266">
        <v>45</v>
      </c>
      <c r="BF28" s="266">
        <v>90</v>
      </c>
      <c r="BG28" s="364">
        <f t="shared" si="0"/>
        <v>100</v>
      </c>
      <c r="BH28" s="364">
        <f t="shared" si="78"/>
        <v>0</v>
      </c>
      <c r="BI28" s="364">
        <f t="shared" si="36"/>
        <v>0</v>
      </c>
      <c r="BJ28" s="364">
        <f t="shared" si="37"/>
        <v>0</v>
      </c>
      <c r="BK28" s="364">
        <f t="shared" si="59"/>
        <v>0</v>
      </c>
      <c r="BL28" s="364">
        <f t="shared" si="38"/>
        <v>0</v>
      </c>
      <c r="BM28" s="364">
        <f t="shared" si="1"/>
        <v>100</v>
      </c>
      <c r="BN28" s="267">
        <f t="shared" si="2"/>
        <v>100</v>
      </c>
      <c r="BO28" s="364">
        <f t="shared" si="3"/>
        <v>100</v>
      </c>
      <c r="BP28" s="364">
        <f t="shared" si="4"/>
        <v>100</v>
      </c>
      <c r="BQ28" s="267">
        <f t="shared" si="5"/>
        <v>100</v>
      </c>
      <c r="BR28" s="364">
        <f t="shared" si="6"/>
        <v>100</v>
      </c>
      <c r="BS28" s="364">
        <f t="shared" si="7"/>
        <v>200</v>
      </c>
      <c r="BT28" s="267">
        <f t="shared" si="8"/>
        <v>100</v>
      </c>
      <c r="BU28" s="270" t="s">
        <v>725</v>
      </c>
      <c r="BV28" s="266">
        <v>2101411</v>
      </c>
      <c r="BW28" s="266">
        <v>1</v>
      </c>
      <c r="BX28" s="266">
        <v>45</v>
      </c>
      <c r="BY28" s="266">
        <v>2101411</v>
      </c>
      <c r="BZ28" s="266" t="s">
        <v>21</v>
      </c>
      <c r="CA28" s="266" t="s">
        <v>21</v>
      </c>
      <c r="CB28" s="266" t="s">
        <v>21</v>
      </c>
      <c r="CC28" s="266" t="s">
        <v>21</v>
      </c>
      <c r="CD28" s="266">
        <f t="shared" si="39"/>
        <v>0</v>
      </c>
      <c r="CE28" s="266">
        <v>0</v>
      </c>
      <c r="CF28" s="266" t="s">
        <v>21</v>
      </c>
      <c r="CG28" s="266" t="s">
        <v>21</v>
      </c>
      <c r="CH28" s="266">
        <v>2101411</v>
      </c>
      <c r="CI28" s="266" t="s">
        <v>21</v>
      </c>
      <c r="CJ28" s="261">
        <v>1</v>
      </c>
      <c r="CK28" s="261">
        <v>1</v>
      </c>
      <c r="CL28" s="261">
        <v>45</v>
      </c>
      <c r="CM28" s="261">
        <v>45</v>
      </c>
      <c r="CN28" s="261">
        <v>1</v>
      </c>
      <c r="CO28" s="261">
        <v>45</v>
      </c>
      <c r="CP28" s="261">
        <v>45</v>
      </c>
      <c r="CQ28" s="261" t="s">
        <v>21</v>
      </c>
      <c r="CR28" s="261" t="s">
        <v>21</v>
      </c>
      <c r="CS28" s="261" t="s">
        <v>21</v>
      </c>
      <c r="CT28" s="261">
        <f t="shared" si="9"/>
        <v>100</v>
      </c>
      <c r="CU28" s="364">
        <f t="shared" si="40"/>
        <v>0</v>
      </c>
      <c r="CV28" s="364">
        <f t="shared" si="41"/>
        <v>0</v>
      </c>
      <c r="CW28" s="364">
        <f t="shared" si="42"/>
        <v>0</v>
      </c>
      <c r="CX28" s="364">
        <f t="shared" si="43"/>
        <v>0</v>
      </c>
      <c r="CY28" s="364">
        <f t="shared" si="44"/>
        <v>0</v>
      </c>
      <c r="CZ28" s="261" t="str">
        <f t="shared" si="45"/>
        <v>-</v>
      </c>
      <c r="DA28" s="267">
        <f t="shared" si="10"/>
        <v>100</v>
      </c>
      <c r="DB28" s="261">
        <f t="shared" si="11"/>
        <v>100</v>
      </c>
      <c r="DC28" s="261" t="str">
        <f t="shared" si="12"/>
        <v>-</v>
      </c>
      <c r="DD28" s="267">
        <f t="shared" si="13"/>
        <v>100</v>
      </c>
      <c r="DE28" s="261">
        <f t="shared" si="14"/>
        <v>100</v>
      </c>
      <c r="DF28" s="261" t="str">
        <f t="shared" si="15"/>
        <v>-</v>
      </c>
      <c r="DG28" s="267">
        <f t="shared" si="16"/>
        <v>100</v>
      </c>
      <c r="DH28" s="269"/>
      <c r="DI28" s="266" t="s">
        <v>803</v>
      </c>
      <c r="DJ28" s="266">
        <v>4</v>
      </c>
      <c r="DK28" s="266">
        <v>94</v>
      </c>
      <c r="DL28" s="266" t="s">
        <v>653</v>
      </c>
      <c r="DM28" s="266" t="s">
        <v>274</v>
      </c>
      <c r="DN28" s="266" t="s">
        <v>671</v>
      </c>
      <c r="DO28" s="266" t="s">
        <v>274</v>
      </c>
      <c r="DP28" s="266" t="s">
        <v>671</v>
      </c>
      <c r="DQ28" s="266">
        <f t="shared" si="46"/>
        <v>2</v>
      </c>
      <c r="DR28" s="266">
        <v>4</v>
      </c>
      <c r="DS28" s="261" t="s">
        <v>21</v>
      </c>
      <c r="DT28" s="266" t="s">
        <v>671</v>
      </c>
      <c r="DU28" s="266" t="s">
        <v>653</v>
      </c>
      <c r="DV28" s="266" t="s">
        <v>21</v>
      </c>
      <c r="DW28" s="261">
        <v>1</v>
      </c>
      <c r="DX28" s="261">
        <v>1</v>
      </c>
      <c r="DY28" s="261">
        <v>46</v>
      </c>
      <c r="DZ28" s="261">
        <v>94</v>
      </c>
      <c r="EA28" s="261">
        <v>1</v>
      </c>
      <c r="EB28" s="261">
        <v>45</v>
      </c>
      <c r="EC28" s="261">
        <v>45</v>
      </c>
      <c r="ED28" s="261">
        <v>1</v>
      </c>
      <c r="EE28" s="261">
        <v>45</v>
      </c>
      <c r="EF28" s="261">
        <v>90</v>
      </c>
      <c r="EG28" s="261">
        <f t="shared" si="17"/>
        <v>100</v>
      </c>
      <c r="EH28" s="364">
        <f t="shared" si="47"/>
        <v>50</v>
      </c>
      <c r="EI28" s="364">
        <f t="shared" si="48"/>
        <v>4.2553191489361701</v>
      </c>
      <c r="EJ28" s="364">
        <f t="shared" si="49"/>
        <v>0</v>
      </c>
      <c r="EK28" s="364">
        <f t="shared" si="50"/>
        <v>2.1739130434782652</v>
      </c>
      <c r="EL28" s="364">
        <f t="shared" si="51"/>
        <v>52.127659574468083</v>
      </c>
      <c r="EM28" s="261">
        <f t="shared" si="18"/>
        <v>100</v>
      </c>
      <c r="EN28" s="267">
        <f t="shared" si="19"/>
        <v>100</v>
      </c>
      <c r="EO28" s="261">
        <f t="shared" si="20"/>
        <v>102.22222222222221</v>
      </c>
      <c r="EP28" s="261">
        <f t="shared" si="21"/>
        <v>100</v>
      </c>
      <c r="EQ28" s="267">
        <f t="shared" si="22"/>
        <v>100</v>
      </c>
      <c r="ER28" s="261">
        <f t="shared" si="23"/>
        <v>208.88888888888891</v>
      </c>
      <c r="ES28" s="261">
        <f t="shared" si="24"/>
        <v>200</v>
      </c>
      <c r="ET28" s="267">
        <f t="shared" si="25"/>
        <v>100</v>
      </c>
      <c r="EU28" s="348"/>
      <c r="EV28" s="266" t="s">
        <v>21</v>
      </c>
      <c r="EW28" s="266">
        <v>0</v>
      </c>
      <c r="EX28" s="266">
        <v>0</v>
      </c>
      <c r="EY28" s="266" t="s">
        <v>21</v>
      </c>
      <c r="EZ28" s="266" t="s">
        <v>21</v>
      </c>
      <c r="FA28" s="266" t="s">
        <v>21</v>
      </c>
      <c r="FB28" s="266" t="s">
        <v>21</v>
      </c>
      <c r="FC28" s="266" t="s">
        <v>21</v>
      </c>
      <c r="FD28" s="266">
        <v>0</v>
      </c>
      <c r="FE28" s="266">
        <v>0</v>
      </c>
      <c r="FF28" s="266" t="s">
        <v>21</v>
      </c>
      <c r="FG28" s="266" t="s">
        <v>21</v>
      </c>
      <c r="FH28" s="266" t="s">
        <v>21</v>
      </c>
      <c r="FI28" s="266" t="s">
        <v>21</v>
      </c>
      <c r="FJ28" s="261">
        <v>1</v>
      </c>
      <c r="FK28" s="266">
        <v>0</v>
      </c>
      <c r="FL28" s="266">
        <v>0</v>
      </c>
      <c r="FM28" s="266">
        <v>0</v>
      </c>
      <c r="FN28" s="266">
        <v>0</v>
      </c>
      <c r="FO28" s="266">
        <v>0</v>
      </c>
      <c r="FP28" s="266">
        <v>0</v>
      </c>
      <c r="FQ28" s="266">
        <v>0</v>
      </c>
      <c r="FR28" s="266">
        <v>0</v>
      </c>
      <c r="FS28" s="266">
        <v>0</v>
      </c>
      <c r="FT28" s="261">
        <f>(FK28/AD28)*100</f>
        <v>0</v>
      </c>
      <c r="FU28" s="364" t="str">
        <f t="shared" si="52"/>
        <v>-</v>
      </c>
      <c r="FV28" s="364" t="str">
        <f t="shared" si="53"/>
        <v>-</v>
      </c>
      <c r="FW28" s="364" t="str">
        <f t="shared" si="54"/>
        <v>-</v>
      </c>
      <c r="FX28" s="364" t="str">
        <f t="shared" si="55"/>
        <v>-</v>
      </c>
      <c r="FY28" s="364" t="str">
        <f t="shared" si="56"/>
        <v>-</v>
      </c>
      <c r="FZ28" s="261">
        <f>IF(ES70="-","-", (ES70/AD28)*100)</f>
        <v>0</v>
      </c>
      <c r="GA28" s="267">
        <f>IF(FN28="-","-",(FN28/AD28)*100)</f>
        <v>0</v>
      </c>
      <c r="GB28" s="261">
        <f>(FL28/AE28)*100</f>
        <v>0</v>
      </c>
      <c r="GC28" s="261">
        <f>IF(FR28="-","-",(FR28/AE28)*100)</f>
        <v>0</v>
      </c>
      <c r="GD28" s="267">
        <f>IF(FO28="-","-",(FO28/AE28)*100)</f>
        <v>0</v>
      </c>
      <c r="GE28" s="261">
        <f>(FM28/AG28)*100</f>
        <v>0</v>
      </c>
      <c r="GF28" s="261">
        <f>IF(FS28="-","-",(FS28/AG28)*100)</f>
        <v>0</v>
      </c>
      <c r="GG28" s="267">
        <f>(FP28/AG28)*100</f>
        <v>0</v>
      </c>
      <c r="GH28" s="270"/>
      <c r="GI28" s="266" t="s">
        <v>21</v>
      </c>
      <c r="GJ28" s="266">
        <v>0</v>
      </c>
      <c r="GK28" s="266">
        <v>0</v>
      </c>
      <c r="GL28" s="266" t="s">
        <v>21</v>
      </c>
      <c r="GM28" s="266" t="s">
        <v>21</v>
      </c>
      <c r="GN28" s="266" t="s">
        <v>21</v>
      </c>
      <c r="GO28" s="266">
        <v>0</v>
      </c>
      <c r="GP28" s="266">
        <v>1</v>
      </c>
      <c r="GQ28" s="266">
        <v>0</v>
      </c>
      <c r="GR28" s="266">
        <f t="shared" si="60"/>
        <v>0</v>
      </c>
      <c r="GS28" s="265" t="s">
        <v>21</v>
      </c>
      <c r="GT28" s="373"/>
      <c r="GU28" s="374"/>
      <c r="GV28" s="374"/>
      <c r="GW28" s="261" t="s">
        <v>21</v>
      </c>
      <c r="GX28" s="261">
        <v>0</v>
      </c>
      <c r="GY28" s="261" t="s">
        <v>21</v>
      </c>
      <c r="GZ28" s="261">
        <v>0</v>
      </c>
      <c r="HA28" s="380">
        <v>1</v>
      </c>
      <c r="HB28" s="381">
        <v>0</v>
      </c>
      <c r="HC28" s="261">
        <f t="shared" si="57"/>
        <v>0</v>
      </c>
      <c r="HD28" s="230" t="s">
        <v>21</v>
      </c>
      <c r="HP28" s="214"/>
      <c r="HQ28" s="214"/>
      <c r="HR28" s="214"/>
      <c r="HS28" s="214"/>
      <c r="HT28" s="214"/>
      <c r="HU28" s="214"/>
      <c r="HV28" s="214"/>
      <c r="HW28" s="215"/>
      <c r="HX28" s="215"/>
      <c r="HY28" s="215"/>
      <c r="HZ28" s="215"/>
      <c r="IA28" s="215"/>
      <c r="IB28" s="215"/>
      <c r="IC28" s="215"/>
      <c r="ID28" s="215"/>
      <c r="IE28" s="214"/>
    </row>
    <row r="29" spans="2:239" ht="66.75" customHeight="1" x14ac:dyDescent="0.45">
      <c r="B29" s="307" t="s">
        <v>7</v>
      </c>
      <c r="C29" s="308" t="s">
        <v>421</v>
      </c>
      <c r="D29" s="279" t="s">
        <v>177</v>
      </c>
      <c r="E29" s="279" t="s">
        <v>188</v>
      </c>
      <c r="F29" s="279" t="s">
        <v>187</v>
      </c>
      <c r="G29" s="309" t="s">
        <v>21</v>
      </c>
      <c r="H29" s="309" t="s">
        <v>21</v>
      </c>
      <c r="I29" s="279">
        <v>54</v>
      </c>
      <c r="J29" s="309" t="s">
        <v>288</v>
      </c>
      <c r="K29" s="310" t="s">
        <v>289</v>
      </c>
      <c r="L29" s="279" t="s">
        <v>291</v>
      </c>
      <c r="M29" s="311" t="s">
        <v>290</v>
      </c>
      <c r="N29" s="279" t="s">
        <v>123</v>
      </c>
      <c r="O29" s="279" t="s">
        <v>186</v>
      </c>
      <c r="P29" s="311" t="s">
        <v>12</v>
      </c>
      <c r="Q29" s="312" t="s">
        <v>510</v>
      </c>
      <c r="R29" s="312" t="s">
        <v>21</v>
      </c>
      <c r="S29" s="261" t="s">
        <v>464</v>
      </c>
      <c r="T29" s="261" t="s">
        <v>580</v>
      </c>
      <c r="U29" s="262" t="s">
        <v>337</v>
      </c>
      <c r="V29" s="263" t="s">
        <v>383</v>
      </c>
      <c r="W29" s="263" t="s">
        <v>384</v>
      </c>
      <c r="X29" s="263" t="s">
        <v>21</v>
      </c>
      <c r="Y29" s="264" t="s">
        <v>468</v>
      </c>
      <c r="Z29" s="286" t="s">
        <v>510</v>
      </c>
      <c r="AA29" s="265" t="s">
        <v>208</v>
      </c>
      <c r="AB29" s="265"/>
      <c r="AC29" s="384">
        <v>1</v>
      </c>
      <c r="AD29" s="231">
        <v>1</v>
      </c>
      <c r="AE29" s="231">
        <v>93</v>
      </c>
      <c r="AF29" s="231">
        <v>93</v>
      </c>
      <c r="AG29" s="231">
        <v>93</v>
      </c>
      <c r="AH29" s="231">
        <v>0</v>
      </c>
      <c r="AI29" s="266" t="s">
        <v>295</v>
      </c>
      <c r="AJ29" s="366">
        <v>25</v>
      </c>
      <c r="AK29" s="266">
        <v>40</v>
      </c>
      <c r="AL29" s="266" t="s">
        <v>295</v>
      </c>
      <c r="AM29" s="266" t="s">
        <v>21</v>
      </c>
      <c r="AN29" s="266" t="s">
        <v>628</v>
      </c>
      <c r="AO29" s="266" t="s">
        <v>21</v>
      </c>
      <c r="AP29" s="364" t="str">
        <f t="shared" si="34"/>
        <v>1390, 1394</v>
      </c>
      <c r="AQ29" s="364">
        <f t="shared" si="35"/>
        <v>2</v>
      </c>
      <c r="AR29" s="364">
        <v>10</v>
      </c>
      <c r="AS29" s="266" t="s">
        <v>628</v>
      </c>
      <c r="AT29" s="266" t="s">
        <v>21</v>
      </c>
      <c r="AU29" s="266" t="s">
        <v>632</v>
      </c>
      <c r="AV29" s="266" t="s">
        <v>21</v>
      </c>
      <c r="AW29" s="266">
        <v>1</v>
      </c>
      <c r="AX29" s="266">
        <v>1</v>
      </c>
      <c r="AY29" s="266">
        <v>35</v>
      </c>
      <c r="AZ29" s="266">
        <v>35</v>
      </c>
      <c r="BA29" s="266">
        <v>1</v>
      </c>
      <c r="BB29" s="266">
        <v>27</v>
      </c>
      <c r="BC29" s="266">
        <v>27</v>
      </c>
      <c r="BD29" s="266">
        <v>1</v>
      </c>
      <c r="BE29" s="266">
        <v>27</v>
      </c>
      <c r="BF29" s="266">
        <v>30</v>
      </c>
      <c r="BG29" s="364">
        <f t="shared" si="0"/>
        <v>100</v>
      </c>
      <c r="BH29" s="364">
        <f t="shared" si="78"/>
        <v>8</v>
      </c>
      <c r="BI29" s="364">
        <f t="shared" si="36"/>
        <v>25</v>
      </c>
      <c r="BJ29" s="364">
        <f t="shared" si="37"/>
        <v>0</v>
      </c>
      <c r="BK29" s="364">
        <f t="shared" si="59"/>
        <v>22.857142857142847</v>
      </c>
      <c r="BL29" s="364">
        <f t="shared" si="38"/>
        <v>22.857142857142847</v>
      </c>
      <c r="BM29" s="364">
        <f t="shared" si="1"/>
        <v>100</v>
      </c>
      <c r="BN29" s="267">
        <f t="shared" si="2"/>
        <v>100</v>
      </c>
      <c r="BO29" s="364">
        <f t="shared" si="3"/>
        <v>37.634408602150536</v>
      </c>
      <c r="BP29" s="364">
        <f t="shared" si="4"/>
        <v>29.032258064516132</v>
      </c>
      <c r="BQ29" s="267">
        <f t="shared" si="5"/>
        <v>29.032258064516132</v>
      </c>
      <c r="BR29" s="364">
        <f t="shared" si="6"/>
        <v>37.634408602150536</v>
      </c>
      <c r="BS29" s="364">
        <f t="shared" si="7"/>
        <v>32.258064516129032</v>
      </c>
      <c r="BT29" s="267">
        <f t="shared" si="8"/>
        <v>29.032258064516132</v>
      </c>
      <c r="BU29" s="270" t="s">
        <v>679</v>
      </c>
      <c r="BV29" s="266" t="s">
        <v>21</v>
      </c>
      <c r="BW29" s="266">
        <v>0</v>
      </c>
      <c r="BX29" s="266">
        <v>0</v>
      </c>
      <c r="BY29" s="266" t="s">
        <v>21</v>
      </c>
      <c r="BZ29" s="266" t="s">
        <v>21</v>
      </c>
      <c r="CA29" s="266" t="s">
        <v>21</v>
      </c>
      <c r="CB29" s="266" t="s">
        <v>21</v>
      </c>
      <c r="CC29" s="266" t="s">
        <v>21</v>
      </c>
      <c r="CD29" s="266">
        <f t="shared" si="39"/>
        <v>0</v>
      </c>
      <c r="CE29" s="266">
        <v>0</v>
      </c>
      <c r="CF29" s="266" t="s">
        <v>21</v>
      </c>
      <c r="CG29" s="266" t="s">
        <v>21</v>
      </c>
      <c r="CH29" s="266" t="s">
        <v>21</v>
      </c>
      <c r="CI29" s="266" t="s">
        <v>21</v>
      </c>
      <c r="CJ29" s="261">
        <v>1</v>
      </c>
      <c r="CK29" s="261">
        <v>0</v>
      </c>
      <c r="CL29" s="261">
        <v>0</v>
      </c>
      <c r="CM29" s="261">
        <v>0</v>
      </c>
      <c r="CN29" s="261">
        <v>0</v>
      </c>
      <c r="CO29" s="261">
        <v>0</v>
      </c>
      <c r="CP29" s="261">
        <v>0</v>
      </c>
      <c r="CQ29" s="261">
        <v>0</v>
      </c>
      <c r="CR29" s="261">
        <v>0</v>
      </c>
      <c r="CS29" s="261">
        <v>0</v>
      </c>
      <c r="CT29" s="261">
        <f t="shared" si="9"/>
        <v>0</v>
      </c>
      <c r="CU29" s="364" t="str">
        <f t="shared" si="40"/>
        <v>-</v>
      </c>
      <c r="CV29" s="364" t="str">
        <f t="shared" si="41"/>
        <v>-</v>
      </c>
      <c r="CW29" s="364" t="str">
        <f t="shared" si="42"/>
        <v>-</v>
      </c>
      <c r="CX29" s="364" t="str">
        <f t="shared" si="43"/>
        <v>-</v>
      </c>
      <c r="CY29" s="364" t="str">
        <f t="shared" si="44"/>
        <v>-</v>
      </c>
      <c r="CZ29" s="261">
        <f t="shared" si="45"/>
        <v>0</v>
      </c>
      <c r="DA29" s="267">
        <f t="shared" si="10"/>
        <v>0</v>
      </c>
      <c r="DB29" s="261">
        <f t="shared" si="11"/>
        <v>0</v>
      </c>
      <c r="DC29" s="261">
        <f t="shared" si="12"/>
        <v>0</v>
      </c>
      <c r="DD29" s="267">
        <f t="shared" si="13"/>
        <v>0</v>
      </c>
      <c r="DE29" s="261">
        <f t="shared" si="14"/>
        <v>0</v>
      </c>
      <c r="DF29" s="261">
        <f t="shared" si="15"/>
        <v>0</v>
      </c>
      <c r="DG29" s="267">
        <f t="shared" si="16"/>
        <v>0</v>
      </c>
      <c r="DH29" s="269"/>
      <c r="DI29" s="266" t="s">
        <v>21</v>
      </c>
      <c r="DJ29" s="266">
        <v>0</v>
      </c>
      <c r="DK29" s="266">
        <v>0</v>
      </c>
      <c r="DL29" s="266" t="s">
        <v>21</v>
      </c>
      <c r="DM29" s="266" t="s">
        <v>21</v>
      </c>
      <c r="DN29" s="266" t="s">
        <v>21</v>
      </c>
      <c r="DO29" s="266" t="s">
        <v>21</v>
      </c>
      <c r="DP29" s="266" t="s">
        <v>21</v>
      </c>
      <c r="DQ29" s="266">
        <f t="shared" si="46"/>
        <v>0</v>
      </c>
      <c r="DR29" s="266">
        <v>0</v>
      </c>
      <c r="DS29" s="261" t="s">
        <v>21</v>
      </c>
      <c r="DT29" s="261" t="s">
        <v>21</v>
      </c>
      <c r="DU29" s="266" t="s">
        <v>21</v>
      </c>
      <c r="DV29" s="266" t="s">
        <v>21</v>
      </c>
      <c r="DW29" s="261">
        <v>1</v>
      </c>
      <c r="DX29" s="261">
        <v>0</v>
      </c>
      <c r="DY29" s="261">
        <v>0</v>
      </c>
      <c r="DZ29" s="261">
        <v>0</v>
      </c>
      <c r="EA29" s="261">
        <v>0</v>
      </c>
      <c r="EB29" s="261">
        <v>0</v>
      </c>
      <c r="EC29" s="261">
        <v>0</v>
      </c>
      <c r="ED29" s="261">
        <v>0</v>
      </c>
      <c r="EE29" s="261">
        <v>0</v>
      </c>
      <c r="EF29" s="261">
        <v>0</v>
      </c>
      <c r="EG29" s="261">
        <f t="shared" si="17"/>
        <v>0</v>
      </c>
      <c r="EH29" s="364" t="str">
        <f t="shared" si="47"/>
        <v>-</v>
      </c>
      <c r="EI29" s="364" t="str">
        <f t="shared" si="48"/>
        <v>-</v>
      </c>
      <c r="EJ29" s="364" t="str">
        <f t="shared" si="49"/>
        <v>-</v>
      </c>
      <c r="EK29" s="364" t="str">
        <f t="shared" si="50"/>
        <v>-</v>
      </c>
      <c r="EL29" s="364" t="str">
        <f t="shared" si="51"/>
        <v>-</v>
      </c>
      <c r="EM29" s="261">
        <f t="shared" si="18"/>
        <v>0</v>
      </c>
      <c r="EN29" s="267">
        <f t="shared" si="19"/>
        <v>0</v>
      </c>
      <c r="EO29" s="261">
        <f t="shared" si="20"/>
        <v>0</v>
      </c>
      <c r="EP29" s="261">
        <f t="shared" si="21"/>
        <v>0</v>
      </c>
      <c r="EQ29" s="267">
        <f t="shared" si="22"/>
        <v>0</v>
      </c>
      <c r="ER29" s="261">
        <f t="shared" si="23"/>
        <v>0</v>
      </c>
      <c r="ES29" s="261">
        <f t="shared" si="24"/>
        <v>0</v>
      </c>
      <c r="ET29" s="267">
        <f t="shared" si="25"/>
        <v>0</v>
      </c>
      <c r="EU29" s="348"/>
      <c r="EV29" s="266" t="s">
        <v>297</v>
      </c>
      <c r="EW29" s="266">
        <v>2</v>
      </c>
      <c r="EX29" s="266">
        <v>6</v>
      </c>
      <c r="EY29" s="266" t="s">
        <v>21</v>
      </c>
      <c r="EZ29" s="266" t="s">
        <v>21</v>
      </c>
      <c r="FA29" s="266"/>
      <c r="FB29" s="266"/>
      <c r="FC29" s="266"/>
      <c r="FD29" s="266">
        <v>0</v>
      </c>
      <c r="FE29" s="266">
        <v>0</v>
      </c>
      <c r="FF29" s="266"/>
      <c r="FG29" s="266"/>
      <c r="FH29" s="266" t="s">
        <v>297</v>
      </c>
      <c r="FI29" s="266" t="s">
        <v>21</v>
      </c>
      <c r="FJ29" s="261">
        <v>1</v>
      </c>
      <c r="FK29" s="266">
        <v>1</v>
      </c>
      <c r="FL29" s="266">
        <v>3</v>
      </c>
      <c r="FM29" s="266">
        <v>6</v>
      </c>
      <c r="FN29" s="266">
        <v>1</v>
      </c>
      <c r="FO29" s="266">
        <v>3</v>
      </c>
      <c r="FP29" s="266">
        <v>3</v>
      </c>
      <c r="FQ29" s="266" t="s">
        <v>21</v>
      </c>
      <c r="FR29" s="266" t="s">
        <v>21</v>
      </c>
      <c r="FS29" s="266" t="s">
        <v>21</v>
      </c>
      <c r="FT29" s="261">
        <f>(FK29/AD29)*100</f>
        <v>100</v>
      </c>
      <c r="FU29" s="364">
        <f t="shared" si="52"/>
        <v>0</v>
      </c>
      <c r="FV29" s="364">
        <f t="shared" si="53"/>
        <v>0</v>
      </c>
      <c r="FW29" s="364">
        <f t="shared" si="54"/>
        <v>0</v>
      </c>
      <c r="FX29" s="364">
        <f t="shared" si="55"/>
        <v>0</v>
      </c>
      <c r="FY29" s="364">
        <f t="shared" si="56"/>
        <v>50</v>
      </c>
      <c r="FZ29" s="261">
        <f>IF(ES71="-","-", (ES71/AD29)*100)</f>
        <v>0</v>
      </c>
      <c r="GA29" s="267">
        <f>IF(FN29="-","-",(FN29/AD29)*100)</f>
        <v>100</v>
      </c>
      <c r="GB29" s="261">
        <f>(FL29/AE29)*100</f>
        <v>3.225806451612903</v>
      </c>
      <c r="GC29" s="261" t="str">
        <f>IF(FR29="-","-",(FR29/AE29)*100)</f>
        <v>-</v>
      </c>
      <c r="GD29" s="267">
        <f>IF(FO29="-","-",(FO29/AE29)*100)</f>
        <v>3.225806451612903</v>
      </c>
      <c r="GE29" s="261">
        <f>(FM29/AG29)*100</f>
        <v>6.4516129032258061</v>
      </c>
      <c r="GF29" s="261" t="str">
        <f>IF(FS29="-","-",(FS29/AG29)*100)</f>
        <v>-</v>
      </c>
      <c r="GG29" s="267">
        <f>(FP29/AG29)*100</f>
        <v>3.225806451612903</v>
      </c>
      <c r="GH29" s="270"/>
      <c r="GI29" s="266" t="s">
        <v>21</v>
      </c>
      <c r="GJ29" s="266">
        <v>0</v>
      </c>
      <c r="GK29" s="266">
        <v>0</v>
      </c>
      <c r="GL29" s="266" t="s">
        <v>21</v>
      </c>
      <c r="GM29" s="266" t="s">
        <v>21</v>
      </c>
      <c r="GN29" s="266" t="s">
        <v>21</v>
      </c>
      <c r="GO29" s="266">
        <v>0</v>
      </c>
      <c r="GP29" s="266">
        <v>1</v>
      </c>
      <c r="GQ29" s="266">
        <v>0</v>
      </c>
      <c r="GR29" s="266">
        <f t="shared" si="60"/>
        <v>0</v>
      </c>
      <c r="GS29" s="265" t="s">
        <v>21</v>
      </c>
      <c r="GT29" s="373">
        <v>52730</v>
      </c>
      <c r="GU29" s="374">
        <v>1</v>
      </c>
      <c r="GV29" s="374">
        <v>1</v>
      </c>
      <c r="GW29" s="261" t="s">
        <v>21</v>
      </c>
      <c r="GX29" s="261">
        <v>0</v>
      </c>
      <c r="GY29" s="261" t="s">
        <v>21</v>
      </c>
      <c r="GZ29" s="261">
        <v>0</v>
      </c>
      <c r="HA29" s="380">
        <v>1</v>
      </c>
      <c r="HB29" s="381">
        <v>1</v>
      </c>
      <c r="HC29" s="261">
        <f t="shared" si="57"/>
        <v>100</v>
      </c>
      <c r="HD29" s="230" t="s">
        <v>21</v>
      </c>
      <c r="HP29" s="214"/>
      <c r="HQ29" s="214"/>
      <c r="HR29" s="214"/>
      <c r="HS29" s="214"/>
      <c r="HT29" s="214"/>
      <c r="HU29" s="214"/>
      <c r="HV29" s="214"/>
      <c r="HW29" s="216"/>
      <c r="HX29" s="215"/>
      <c r="HY29" s="215"/>
      <c r="HZ29" s="215"/>
      <c r="IA29" s="215"/>
      <c r="IB29" s="215"/>
      <c r="IC29" s="215"/>
      <c r="ID29" s="215"/>
      <c r="IE29" s="214"/>
    </row>
    <row r="30" spans="2:239" ht="66.75" customHeight="1" x14ac:dyDescent="0.45">
      <c r="B30" s="307" t="s">
        <v>7</v>
      </c>
      <c r="C30" s="308" t="s">
        <v>421</v>
      </c>
      <c r="D30" s="280" t="s">
        <v>8</v>
      </c>
      <c r="E30" s="280" t="s">
        <v>117</v>
      </c>
      <c r="F30" s="280" t="s">
        <v>187</v>
      </c>
      <c r="G30" s="309" t="s">
        <v>21</v>
      </c>
      <c r="H30" s="309" t="s">
        <v>21</v>
      </c>
      <c r="I30" s="280">
        <v>57</v>
      </c>
      <c r="J30" s="309" t="s">
        <v>162</v>
      </c>
      <c r="K30" s="313" t="s">
        <v>153</v>
      </c>
      <c r="L30" s="280" t="s">
        <v>163</v>
      </c>
      <c r="M30" s="311" t="s">
        <v>164</v>
      </c>
      <c r="N30" s="279" t="s">
        <v>163</v>
      </c>
      <c r="O30" s="279" t="s">
        <v>135</v>
      </c>
      <c r="P30" s="311" t="s">
        <v>12</v>
      </c>
      <c r="Q30" s="309" t="s">
        <v>511</v>
      </c>
      <c r="R30" s="309" t="s">
        <v>21</v>
      </c>
      <c r="S30" s="261" t="s">
        <v>441</v>
      </c>
      <c r="T30" s="261" t="s">
        <v>581</v>
      </c>
      <c r="U30" s="262" t="s">
        <v>337</v>
      </c>
      <c r="V30" s="263" t="s">
        <v>469</v>
      </c>
      <c r="W30" s="263" t="s">
        <v>472</v>
      </c>
      <c r="X30" s="263" t="s">
        <v>382</v>
      </c>
      <c r="Y30" s="278" t="s">
        <v>469</v>
      </c>
      <c r="Z30" s="265" t="s">
        <v>533</v>
      </c>
      <c r="AA30" s="265" t="s">
        <v>208</v>
      </c>
      <c r="AB30" s="265"/>
      <c r="AC30" s="385">
        <v>1</v>
      </c>
      <c r="AD30" s="279">
        <v>1</v>
      </c>
      <c r="AE30" s="279">
        <v>463</v>
      </c>
      <c r="AF30" s="279">
        <v>463</v>
      </c>
      <c r="AG30" s="279">
        <v>463</v>
      </c>
      <c r="AH30" s="279">
        <v>0</v>
      </c>
      <c r="AI30" s="279" t="s">
        <v>21</v>
      </c>
      <c r="AJ30" s="367">
        <v>0</v>
      </c>
      <c r="AK30" s="279">
        <v>0</v>
      </c>
      <c r="AL30" s="279" t="s">
        <v>466</v>
      </c>
      <c r="AM30" s="279" t="s">
        <v>21</v>
      </c>
      <c r="AN30" s="279" t="s">
        <v>21</v>
      </c>
      <c r="AO30" s="279" t="s">
        <v>21</v>
      </c>
      <c r="AP30" s="368" t="str">
        <f t="shared" si="34"/>
        <v>-</v>
      </c>
      <c r="AQ30" s="368">
        <f t="shared" si="35"/>
        <v>0</v>
      </c>
      <c r="AR30" s="368">
        <v>0</v>
      </c>
      <c r="AS30" s="279" t="s">
        <v>21</v>
      </c>
      <c r="AT30" s="279" t="s">
        <v>21</v>
      </c>
      <c r="AU30" s="279" t="s">
        <v>466</v>
      </c>
      <c r="AV30" s="279" t="s">
        <v>21</v>
      </c>
      <c r="AW30" s="279">
        <v>1</v>
      </c>
      <c r="AX30" s="279">
        <v>0</v>
      </c>
      <c r="AY30" s="279">
        <v>0</v>
      </c>
      <c r="AZ30" s="279">
        <v>0</v>
      </c>
      <c r="BA30" s="279">
        <v>0</v>
      </c>
      <c r="BB30" s="279">
        <v>0</v>
      </c>
      <c r="BC30" s="279">
        <v>0</v>
      </c>
      <c r="BD30" s="279">
        <v>0</v>
      </c>
      <c r="BE30" s="279">
        <v>0</v>
      </c>
      <c r="BF30" s="279">
        <v>0</v>
      </c>
      <c r="BG30" s="368">
        <f t="shared" si="0"/>
        <v>0</v>
      </c>
      <c r="BH30" s="368" t="str">
        <f t="shared" si="78"/>
        <v>-</v>
      </c>
      <c r="BI30" s="368" t="str">
        <f t="shared" si="36"/>
        <v>-</v>
      </c>
      <c r="BJ30" s="368" t="str">
        <f t="shared" si="37"/>
        <v>-</v>
      </c>
      <c r="BK30" s="368" t="str">
        <f t="shared" si="59"/>
        <v>-</v>
      </c>
      <c r="BL30" s="368" t="str">
        <f t="shared" si="38"/>
        <v>-</v>
      </c>
      <c r="BM30" s="368">
        <f t="shared" si="1"/>
        <v>0</v>
      </c>
      <c r="BN30" s="280">
        <f t="shared" si="2"/>
        <v>0</v>
      </c>
      <c r="BO30" s="368">
        <f t="shared" si="3"/>
        <v>0</v>
      </c>
      <c r="BP30" s="368">
        <f t="shared" si="4"/>
        <v>0</v>
      </c>
      <c r="BQ30" s="280">
        <f t="shared" si="5"/>
        <v>0</v>
      </c>
      <c r="BR30" s="368">
        <f t="shared" si="6"/>
        <v>0</v>
      </c>
      <c r="BS30" s="368">
        <f t="shared" si="7"/>
        <v>0</v>
      </c>
      <c r="BT30" s="280">
        <f t="shared" si="8"/>
        <v>0</v>
      </c>
      <c r="BU30" s="279"/>
      <c r="BV30" s="279" t="s">
        <v>21</v>
      </c>
      <c r="BW30" s="279">
        <v>0</v>
      </c>
      <c r="BX30" s="279">
        <v>0</v>
      </c>
      <c r="BY30" s="279" t="s">
        <v>21</v>
      </c>
      <c r="BZ30" s="279" t="s">
        <v>21</v>
      </c>
      <c r="CA30" s="279" t="s">
        <v>21</v>
      </c>
      <c r="CB30" s="279" t="s">
        <v>21</v>
      </c>
      <c r="CC30" s="279" t="s">
        <v>21</v>
      </c>
      <c r="CD30" s="279">
        <f t="shared" si="39"/>
        <v>0</v>
      </c>
      <c r="CE30" s="279">
        <v>0</v>
      </c>
      <c r="CF30" s="279" t="s">
        <v>21</v>
      </c>
      <c r="CG30" s="279" t="s">
        <v>21</v>
      </c>
      <c r="CH30" s="279" t="s">
        <v>21</v>
      </c>
      <c r="CI30" s="279" t="s">
        <v>21</v>
      </c>
      <c r="CJ30" s="280">
        <v>1</v>
      </c>
      <c r="CK30" s="280">
        <v>0</v>
      </c>
      <c r="CL30" s="280">
        <v>0</v>
      </c>
      <c r="CM30" s="280">
        <v>0</v>
      </c>
      <c r="CN30" s="280">
        <v>0</v>
      </c>
      <c r="CO30" s="280">
        <v>0</v>
      </c>
      <c r="CP30" s="280">
        <v>0</v>
      </c>
      <c r="CQ30" s="280">
        <v>0</v>
      </c>
      <c r="CR30" s="280">
        <v>0</v>
      </c>
      <c r="CS30" s="280">
        <v>0</v>
      </c>
      <c r="CT30" s="280">
        <f t="shared" si="9"/>
        <v>0</v>
      </c>
      <c r="CU30" s="368" t="str">
        <f t="shared" si="40"/>
        <v>-</v>
      </c>
      <c r="CV30" s="368" t="str">
        <f t="shared" si="41"/>
        <v>-</v>
      </c>
      <c r="CW30" s="368" t="str">
        <f t="shared" si="42"/>
        <v>-</v>
      </c>
      <c r="CX30" s="368" t="str">
        <f t="shared" si="43"/>
        <v>-</v>
      </c>
      <c r="CY30" s="368" t="str">
        <f t="shared" si="44"/>
        <v>-</v>
      </c>
      <c r="CZ30" s="280">
        <f t="shared" si="45"/>
        <v>0</v>
      </c>
      <c r="DA30" s="280">
        <f t="shared" si="10"/>
        <v>0</v>
      </c>
      <c r="DB30" s="280">
        <f t="shared" si="11"/>
        <v>0</v>
      </c>
      <c r="DC30" s="280">
        <f t="shared" si="12"/>
        <v>0</v>
      </c>
      <c r="DD30" s="280">
        <f t="shared" si="13"/>
        <v>0</v>
      </c>
      <c r="DE30" s="280">
        <f t="shared" si="14"/>
        <v>0</v>
      </c>
      <c r="DF30" s="280">
        <f t="shared" si="15"/>
        <v>0</v>
      </c>
      <c r="DG30" s="280">
        <f t="shared" si="16"/>
        <v>0</v>
      </c>
      <c r="DH30" s="280"/>
      <c r="DI30" s="279" t="s">
        <v>274</v>
      </c>
      <c r="DJ30" s="279">
        <v>2</v>
      </c>
      <c r="DK30" s="279">
        <v>2</v>
      </c>
      <c r="DL30" s="279" t="s">
        <v>21</v>
      </c>
      <c r="DM30" s="279" t="s">
        <v>274</v>
      </c>
      <c r="DN30" s="279" t="s">
        <v>274</v>
      </c>
      <c r="DO30" s="279" t="s">
        <v>274</v>
      </c>
      <c r="DP30" s="279" t="s">
        <v>274</v>
      </c>
      <c r="DQ30" s="279">
        <f t="shared" si="46"/>
        <v>2</v>
      </c>
      <c r="DR30" s="279">
        <v>2</v>
      </c>
      <c r="DS30" s="280" t="s">
        <v>21</v>
      </c>
      <c r="DT30" s="279" t="s">
        <v>274</v>
      </c>
      <c r="DU30" s="279" t="s">
        <v>21</v>
      </c>
      <c r="DV30" s="279" t="s">
        <v>21</v>
      </c>
      <c r="DW30" s="280">
        <v>1</v>
      </c>
      <c r="DX30" s="280">
        <v>1</v>
      </c>
      <c r="DY30" s="280">
        <v>1</v>
      </c>
      <c r="DZ30" s="280">
        <v>2</v>
      </c>
      <c r="EA30" s="280">
        <v>0</v>
      </c>
      <c r="EB30" s="280">
        <v>0</v>
      </c>
      <c r="EC30" s="280">
        <v>0</v>
      </c>
      <c r="ED30" s="280">
        <v>0</v>
      </c>
      <c r="EE30" s="280">
        <v>0</v>
      </c>
      <c r="EF30" s="280">
        <v>0</v>
      </c>
      <c r="EG30" s="280">
        <f t="shared" si="17"/>
        <v>100</v>
      </c>
      <c r="EH30" s="368">
        <f t="shared" si="47"/>
        <v>100</v>
      </c>
      <c r="EI30" s="368">
        <f t="shared" si="48"/>
        <v>100</v>
      </c>
      <c r="EJ30" s="368">
        <f t="shared" si="49"/>
        <v>100</v>
      </c>
      <c r="EK30" s="368">
        <f t="shared" si="50"/>
        <v>100</v>
      </c>
      <c r="EL30" s="368">
        <f t="shared" si="51"/>
        <v>100</v>
      </c>
      <c r="EM30" s="280">
        <f t="shared" si="18"/>
        <v>0</v>
      </c>
      <c r="EN30" s="280">
        <f t="shared" si="19"/>
        <v>0</v>
      </c>
      <c r="EO30" s="280">
        <f t="shared" si="20"/>
        <v>0.21598272138228944</v>
      </c>
      <c r="EP30" s="280">
        <f t="shared" si="21"/>
        <v>0</v>
      </c>
      <c r="EQ30" s="280">
        <f t="shared" si="22"/>
        <v>0</v>
      </c>
      <c r="ER30" s="280">
        <f t="shared" si="23"/>
        <v>0.43196544276457888</v>
      </c>
      <c r="ES30" s="280">
        <f t="shared" si="24"/>
        <v>0</v>
      </c>
      <c r="ET30" s="280">
        <f t="shared" si="25"/>
        <v>0</v>
      </c>
      <c r="EU30" s="281"/>
      <c r="EV30" s="279" t="s">
        <v>21</v>
      </c>
      <c r="EW30" s="279">
        <v>0</v>
      </c>
      <c r="EX30" s="279">
        <v>0</v>
      </c>
      <c r="EY30" s="279" t="s">
        <v>21</v>
      </c>
      <c r="EZ30" s="279" t="s">
        <v>21</v>
      </c>
      <c r="FA30" s="279" t="s">
        <v>21</v>
      </c>
      <c r="FB30" s="279" t="s">
        <v>21</v>
      </c>
      <c r="FC30" s="279" t="s">
        <v>21</v>
      </c>
      <c r="FD30" s="279">
        <v>0</v>
      </c>
      <c r="FE30" s="279">
        <v>0</v>
      </c>
      <c r="FF30" s="279" t="s">
        <v>21</v>
      </c>
      <c r="FG30" s="279" t="s">
        <v>21</v>
      </c>
      <c r="FH30" s="279" t="s">
        <v>21</v>
      </c>
      <c r="FI30" s="279" t="s">
        <v>21</v>
      </c>
      <c r="FJ30" s="280">
        <v>1</v>
      </c>
      <c r="FK30" s="279">
        <v>0</v>
      </c>
      <c r="FL30" s="279">
        <v>0</v>
      </c>
      <c r="FM30" s="279">
        <v>0</v>
      </c>
      <c r="FN30" s="279">
        <v>0</v>
      </c>
      <c r="FO30" s="279">
        <v>0</v>
      </c>
      <c r="FP30" s="279">
        <v>0</v>
      </c>
      <c r="FQ30" s="279">
        <v>0</v>
      </c>
      <c r="FR30" s="279">
        <v>0</v>
      </c>
      <c r="FS30" s="279">
        <v>0</v>
      </c>
      <c r="FT30" s="279">
        <v>0</v>
      </c>
      <c r="FU30" s="368" t="str">
        <f t="shared" si="52"/>
        <v>-</v>
      </c>
      <c r="FV30" s="368" t="str">
        <f t="shared" si="53"/>
        <v>-</v>
      </c>
      <c r="FW30" s="368" t="str">
        <f t="shared" si="54"/>
        <v>-</v>
      </c>
      <c r="FX30" s="368" t="str">
        <f t="shared" si="55"/>
        <v>-</v>
      </c>
      <c r="FY30" s="368" t="str">
        <f t="shared" si="56"/>
        <v>-</v>
      </c>
      <c r="FZ30" s="279">
        <v>0</v>
      </c>
      <c r="GA30" s="279">
        <v>0</v>
      </c>
      <c r="GB30" s="279">
        <v>0</v>
      </c>
      <c r="GC30" s="279">
        <v>0</v>
      </c>
      <c r="GD30" s="279">
        <v>0</v>
      </c>
      <c r="GE30" s="279">
        <v>0</v>
      </c>
      <c r="GF30" s="279">
        <v>0</v>
      </c>
      <c r="GG30" s="279">
        <v>0</v>
      </c>
      <c r="GH30" s="270"/>
      <c r="GI30" s="266" t="s">
        <v>21</v>
      </c>
      <c r="GJ30" s="266">
        <v>0</v>
      </c>
      <c r="GK30" s="266">
        <v>0</v>
      </c>
      <c r="GL30" s="266" t="s">
        <v>21</v>
      </c>
      <c r="GM30" s="266" t="s">
        <v>21</v>
      </c>
      <c r="GN30" s="266" t="s">
        <v>21</v>
      </c>
      <c r="GO30" s="266">
        <v>0</v>
      </c>
      <c r="GP30" s="266">
        <v>1</v>
      </c>
      <c r="GQ30" s="266">
        <v>0</v>
      </c>
      <c r="GR30" s="266">
        <f t="shared" si="60"/>
        <v>0</v>
      </c>
      <c r="GS30" s="265" t="s">
        <v>21</v>
      </c>
      <c r="GT30" s="373"/>
      <c r="GU30" s="374"/>
      <c r="GV30" s="374"/>
      <c r="GW30" s="261" t="s">
        <v>21</v>
      </c>
      <c r="GX30" s="261">
        <v>0</v>
      </c>
      <c r="GY30" s="261" t="s">
        <v>21</v>
      </c>
      <c r="GZ30" s="261">
        <v>0</v>
      </c>
      <c r="HA30" s="380">
        <v>1</v>
      </c>
      <c r="HB30" s="381">
        <v>0</v>
      </c>
      <c r="HC30" s="261">
        <f t="shared" si="57"/>
        <v>0</v>
      </c>
      <c r="HD30" s="230" t="s">
        <v>21</v>
      </c>
      <c r="HP30" s="214"/>
      <c r="HQ30" s="214"/>
      <c r="HR30" s="214"/>
      <c r="HS30" s="214"/>
      <c r="HT30" s="214"/>
      <c r="HU30" s="214"/>
      <c r="HV30" s="214"/>
      <c r="HW30" s="215"/>
      <c r="HX30" s="215"/>
      <c r="HY30" s="215"/>
      <c r="HZ30" s="215"/>
      <c r="IA30" s="215"/>
      <c r="IB30" s="215"/>
      <c r="IC30" s="215"/>
      <c r="ID30" s="215"/>
      <c r="IE30" s="214"/>
    </row>
    <row r="31" spans="2:239" ht="66.75" customHeight="1" x14ac:dyDescent="0.45">
      <c r="B31" s="307" t="s">
        <v>7</v>
      </c>
      <c r="C31" s="308" t="s">
        <v>421</v>
      </c>
      <c r="D31" s="279" t="s">
        <v>11</v>
      </c>
      <c r="E31" s="279" t="s">
        <v>118</v>
      </c>
      <c r="F31" s="280" t="s">
        <v>187</v>
      </c>
      <c r="G31" s="309" t="s">
        <v>21</v>
      </c>
      <c r="H31" s="309" t="s">
        <v>21</v>
      </c>
      <c r="I31" s="279">
        <v>63</v>
      </c>
      <c r="J31" s="309" t="s">
        <v>165</v>
      </c>
      <c r="K31" s="311" t="s">
        <v>166</v>
      </c>
      <c r="L31" s="279" t="s">
        <v>167</v>
      </c>
      <c r="M31" s="311" t="s">
        <v>168</v>
      </c>
      <c r="N31" s="279" t="s">
        <v>123</v>
      </c>
      <c r="O31" s="279" t="s">
        <v>72</v>
      </c>
      <c r="P31" s="311" t="s">
        <v>12</v>
      </c>
      <c r="Q31" s="309" t="s">
        <v>512</v>
      </c>
      <c r="R31" s="309" t="s">
        <v>21</v>
      </c>
      <c r="S31" s="261" t="s">
        <v>442</v>
      </c>
      <c r="T31" s="261" t="s">
        <v>582</v>
      </c>
      <c r="U31" s="262" t="s">
        <v>337</v>
      </c>
      <c r="V31" s="263" t="s">
        <v>374</v>
      </c>
      <c r="W31" s="263" t="s">
        <v>385</v>
      </c>
      <c r="X31" s="263" t="s">
        <v>21</v>
      </c>
      <c r="Y31" s="264" t="s">
        <v>468</v>
      </c>
      <c r="Z31" s="265" t="s">
        <v>512</v>
      </c>
      <c r="AA31" s="265" t="s">
        <v>208</v>
      </c>
      <c r="AB31" s="265"/>
      <c r="AC31" s="384">
        <v>5</v>
      </c>
      <c r="AD31" s="231">
        <v>1</v>
      </c>
      <c r="AE31" s="231">
        <v>1</v>
      </c>
      <c r="AF31" s="231">
        <v>1</v>
      </c>
      <c r="AG31" s="231">
        <v>1</v>
      </c>
      <c r="AH31" s="231">
        <v>0</v>
      </c>
      <c r="AI31" s="266" t="s">
        <v>804</v>
      </c>
      <c r="AJ31" s="366">
        <v>4</v>
      </c>
      <c r="AK31" s="266">
        <v>9</v>
      </c>
      <c r="AL31" s="266" t="s">
        <v>804</v>
      </c>
      <c r="AM31" s="266" t="s">
        <v>21</v>
      </c>
      <c r="AN31" s="266">
        <v>402.44663000000003</v>
      </c>
      <c r="AO31" s="266" t="s">
        <v>21</v>
      </c>
      <c r="AP31" s="364">
        <f t="shared" si="34"/>
        <v>402.44663000000003</v>
      </c>
      <c r="AQ31" s="364">
        <f t="shared" si="35"/>
        <v>2</v>
      </c>
      <c r="AR31" s="364">
        <v>7</v>
      </c>
      <c r="AS31" s="266">
        <v>44663</v>
      </c>
      <c r="AT31" s="266">
        <v>402</v>
      </c>
      <c r="AU31" s="266">
        <v>39876.39877</v>
      </c>
      <c r="AV31" s="266" t="s">
        <v>21</v>
      </c>
      <c r="AW31" s="266">
        <v>4</v>
      </c>
      <c r="AX31" s="266">
        <v>2</v>
      </c>
      <c r="AY31" s="266">
        <v>7</v>
      </c>
      <c r="AZ31" s="266">
        <v>7</v>
      </c>
      <c r="BA31" s="266">
        <v>1</v>
      </c>
      <c r="BB31" s="266">
        <v>1</v>
      </c>
      <c r="BC31" s="266">
        <v>1</v>
      </c>
      <c r="BD31" s="266">
        <v>1</v>
      </c>
      <c r="BE31" s="266">
        <v>1</v>
      </c>
      <c r="BF31" s="266">
        <v>2</v>
      </c>
      <c r="BG31" s="364">
        <f t="shared" si="0"/>
        <v>200</v>
      </c>
      <c r="BH31" s="364">
        <f t="shared" si="78"/>
        <v>50</v>
      </c>
      <c r="BI31" s="364">
        <f t="shared" si="36"/>
        <v>77.777777777777786</v>
      </c>
      <c r="BJ31" s="364">
        <f t="shared" si="37"/>
        <v>50</v>
      </c>
      <c r="BK31" s="364">
        <f t="shared" si="59"/>
        <v>85.714285714285722</v>
      </c>
      <c r="BL31" s="364">
        <f t="shared" si="38"/>
        <v>85.714285714285722</v>
      </c>
      <c r="BM31" s="364">
        <f t="shared" si="1"/>
        <v>100</v>
      </c>
      <c r="BN31" s="267">
        <f t="shared" si="2"/>
        <v>100</v>
      </c>
      <c r="BO31" s="364">
        <f t="shared" si="3"/>
        <v>700</v>
      </c>
      <c r="BP31" s="364">
        <f t="shared" si="4"/>
        <v>100</v>
      </c>
      <c r="BQ31" s="267">
        <f t="shared" si="5"/>
        <v>100</v>
      </c>
      <c r="BR31" s="364">
        <f t="shared" si="6"/>
        <v>700</v>
      </c>
      <c r="BS31" s="364">
        <f t="shared" si="7"/>
        <v>200</v>
      </c>
      <c r="BT31" s="267">
        <f t="shared" si="8"/>
        <v>100</v>
      </c>
      <c r="BU31" s="270" t="s">
        <v>729</v>
      </c>
      <c r="BV31" s="266" t="s">
        <v>21</v>
      </c>
      <c r="BW31" s="266">
        <v>0</v>
      </c>
      <c r="BX31" s="266">
        <v>0</v>
      </c>
      <c r="BY31" s="266" t="s">
        <v>21</v>
      </c>
      <c r="BZ31" s="266" t="s">
        <v>21</v>
      </c>
      <c r="CA31" s="266" t="s">
        <v>21</v>
      </c>
      <c r="CB31" s="266" t="s">
        <v>21</v>
      </c>
      <c r="CC31" s="266" t="s">
        <v>21</v>
      </c>
      <c r="CD31" s="266">
        <f t="shared" si="39"/>
        <v>0</v>
      </c>
      <c r="CE31" s="266">
        <v>0</v>
      </c>
      <c r="CF31" s="266" t="s">
        <v>21</v>
      </c>
      <c r="CG31" s="266" t="s">
        <v>21</v>
      </c>
      <c r="CH31" s="266" t="s">
        <v>21</v>
      </c>
      <c r="CI31" s="266" t="s">
        <v>21</v>
      </c>
      <c r="CJ31" s="261">
        <v>3</v>
      </c>
      <c r="CK31" s="261">
        <v>0</v>
      </c>
      <c r="CL31" s="261">
        <v>0</v>
      </c>
      <c r="CM31" s="261">
        <v>0</v>
      </c>
      <c r="CN31" s="261">
        <v>0</v>
      </c>
      <c r="CO31" s="261">
        <v>0</v>
      </c>
      <c r="CP31" s="261">
        <v>0</v>
      </c>
      <c r="CQ31" s="261">
        <v>0</v>
      </c>
      <c r="CR31" s="261">
        <v>0</v>
      </c>
      <c r="CS31" s="261">
        <v>0</v>
      </c>
      <c r="CT31" s="261">
        <f t="shared" si="9"/>
        <v>0</v>
      </c>
      <c r="CU31" s="364" t="str">
        <f t="shared" si="40"/>
        <v>-</v>
      </c>
      <c r="CV31" s="364" t="str">
        <f t="shared" si="41"/>
        <v>-</v>
      </c>
      <c r="CW31" s="364" t="str">
        <f t="shared" si="42"/>
        <v>-</v>
      </c>
      <c r="CX31" s="364" t="str">
        <f t="shared" si="43"/>
        <v>-</v>
      </c>
      <c r="CY31" s="364" t="str">
        <f t="shared" si="44"/>
        <v>-</v>
      </c>
      <c r="CZ31" s="261">
        <f t="shared" si="45"/>
        <v>0</v>
      </c>
      <c r="DA31" s="267">
        <f t="shared" si="10"/>
        <v>0</v>
      </c>
      <c r="DB31" s="261">
        <f t="shared" si="11"/>
        <v>0</v>
      </c>
      <c r="DC31" s="261">
        <f t="shared" si="12"/>
        <v>0</v>
      </c>
      <c r="DD31" s="267">
        <f t="shared" si="13"/>
        <v>0</v>
      </c>
      <c r="DE31" s="261">
        <f t="shared" si="14"/>
        <v>0</v>
      </c>
      <c r="DF31" s="261">
        <f t="shared" si="15"/>
        <v>0</v>
      </c>
      <c r="DG31" s="267">
        <f t="shared" si="16"/>
        <v>0</v>
      </c>
      <c r="DH31" s="269"/>
      <c r="DI31" s="266" t="s">
        <v>805</v>
      </c>
      <c r="DJ31" s="266">
        <v>4</v>
      </c>
      <c r="DK31" s="266">
        <v>9</v>
      </c>
      <c r="DL31" s="266" t="s">
        <v>654</v>
      </c>
      <c r="DM31" s="266" t="s">
        <v>274</v>
      </c>
      <c r="DN31" s="266" t="s">
        <v>665</v>
      </c>
      <c r="DO31" s="266" t="s">
        <v>274</v>
      </c>
      <c r="DP31" s="266" t="s">
        <v>665</v>
      </c>
      <c r="DQ31" s="266">
        <f t="shared" si="46"/>
        <v>3</v>
      </c>
      <c r="DR31" s="266">
        <v>8</v>
      </c>
      <c r="DS31" s="261" t="s">
        <v>21</v>
      </c>
      <c r="DT31" s="266" t="s">
        <v>665</v>
      </c>
      <c r="DU31" s="266">
        <v>2101417</v>
      </c>
      <c r="DV31" s="266" t="s">
        <v>21</v>
      </c>
      <c r="DW31" s="261">
        <v>3</v>
      </c>
      <c r="DX31" s="261">
        <v>3</v>
      </c>
      <c r="DY31" s="261">
        <v>8</v>
      </c>
      <c r="DZ31" s="261">
        <v>9</v>
      </c>
      <c r="EA31" s="261">
        <v>1</v>
      </c>
      <c r="EB31" s="261">
        <v>1</v>
      </c>
      <c r="EC31" s="261">
        <v>1</v>
      </c>
      <c r="ED31" s="261">
        <v>2</v>
      </c>
      <c r="EE31" s="261">
        <v>7</v>
      </c>
      <c r="EF31" s="261">
        <v>7</v>
      </c>
      <c r="EG31" s="261">
        <f t="shared" si="17"/>
        <v>300</v>
      </c>
      <c r="EH31" s="364">
        <f t="shared" si="47"/>
        <v>75</v>
      </c>
      <c r="EI31" s="364">
        <f t="shared" si="48"/>
        <v>88.888888888888886</v>
      </c>
      <c r="EJ31" s="364">
        <f t="shared" si="49"/>
        <v>66.666666666666671</v>
      </c>
      <c r="EK31" s="364">
        <f t="shared" si="50"/>
        <v>87.5</v>
      </c>
      <c r="EL31" s="364">
        <f t="shared" si="51"/>
        <v>88.888888888888886</v>
      </c>
      <c r="EM31" s="261">
        <f t="shared" si="18"/>
        <v>200</v>
      </c>
      <c r="EN31" s="267">
        <f t="shared" si="19"/>
        <v>100</v>
      </c>
      <c r="EO31" s="261">
        <f t="shared" si="20"/>
        <v>800</v>
      </c>
      <c r="EP31" s="261">
        <f t="shared" si="21"/>
        <v>700</v>
      </c>
      <c r="EQ31" s="267">
        <f t="shared" si="22"/>
        <v>100</v>
      </c>
      <c r="ER31" s="261">
        <f t="shared" si="23"/>
        <v>900</v>
      </c>
      <c r="ES31" s="261">
        <f t="shared" si="24"/>
        <v>700</v>
      </c>
      <c r="ET31" s="267">
        <f t="shared" si="25"/>
        <v>100</v>
      </c>
      <c r="EU31" s="348"/>
      <c r="EV31" s="266" t="s">
        <v>21</v>
      </c>
      <c r="EW31" s="266">
        <v>0</v>
      </c>
      <c r="EX31" s="266">
        <v>0</v>
      </c>
      <c r="EY31" s="266" t="s">
        <v>21</v>
      </c>
      <c r="EZ31" s="266" t="s">
        <v>21</v>
      </c>
      <c r="FA31" s="266" t="s">
        <v>21</v>
      </c>
      <c r="FB31" s="266" t="s">
        <v>21</v>
      </c>
      <c r="FC31" s="266" t="s">
        <v>21</v>
      </c>
      <c r="FD31" s="266">
        <v>0</v>
      </c>
      <c r="FE31" s="266">
        <v>0</v>
      </c>
      <c r="FF31" s="266" t="s">
        <v>21</v>
      </c>
      <c r="FG31" s="266" t="s">
        <v>21</v>
      </c>
      <c r="FH31" s="266" t="s">
        <v>21</v>
      </c>
      <c r="FI31" s="266" t="s">
        <v>21</v>
      </c>
      <c r="FJ31" s="261">
        <v>3</v>
      </c>
      <c r="FK31" s="266">
        <v>0</v>
      </c>
      <c r="FL31" s="266">
        <v>0</v>
      </c>
      <c r="FM31" s="266">
        <v>0</v>
      </c>
      <c r="FN31" s="266">
        <v>0</v>
      </c>
      <c r="FO31" s="266">
        <v>0</v>
      </c>
      <c r="FP31" s="266">
        <v>0</v>
      </c>
      <c r="FQ31" s="266">
        <v>0</v>
      </c>
      <c r="FR31" s="266">
        <v>0</v>
      </c>
      <c r="FS31" s="266">
        <v>0</v>
      </c>
      <c r="FT31" s="261">
        <f t="shared" ref="FT31:FT37" si="79">(FK31/AD31)*100</f>
        <v>0</v>
      </c>
      <c r="FU31" s="364" t="str">
        <f t="shared" si="52"/>
        <v>-</v>
      </c>
      <c r="FV31" s="364" t="str">
        <f t="shared" si="53"/>
        <v>-</v>
      </c>
      <c r="FW31" s="364" t="str">
        <f t="shared" si="54"/>
        <v>-</v>
      </c>
      <c r="FX31" s="364" t="str">
        <f t="shared" si="55"/>
        <v>-</v>
      </c>
      <c r="FY31" s="364" t="str">
        <f t="shared" si="56"/>
        <v>-</v>
      </c>
      <c r="FZ31" s="261">
        <f t="shared" ref="FZ31:FZ37" si="80">IF(ES73="-","-", (ES73/AD31)*100)</f>
        <v>0</v>
      </c>
      <c r="GA31" s="267">
        <f t="shared" ref="GA31:GA37" si="81">IF(FN31="-","-",(FN31/AD31)*100)</f>
        <v>0</v>
      </c>
      <c r="GB31" s="261">
        <f t="shared" ref="GB31:GB37" si="82">(FL31/AE31)*100</f>
        <v>0</v>
      </c>
      <c r="GC31" s="261">
        <f t="shared" ref="GC31:GC37" si="83">IF(FR31="-","-",(FR31/AE31)*100)</f>
        <v>0</v>
      </c>
      <c r="GD31" s="267">
        <f t="shared" ref="GD31:GD37" si="84">IF(FO31="-","-",(FO31/AE31)*100)</f>
        <v>0</v>
      </c>
      <c r="GE31" s="261">
        <f t="shared" ref="GE31:GE37" si="85">(FM31/AG31)*100</f>
        <v>0</v>
      </c>
      <c r="GF31" s="261">
        <f t="shared" ref="GF31:GF37" si="86">IF(FS31="-","-",(FS31/AG31)*100)</f>
        <v>0</v>
      </c>
      <c r="GG31" s="267">
        <f t="shared" ref="GG31:GG37" si="87">(FP31/AG31)*100</f>
        <v>0</v>
      </c>
      <c r="GH31" s="270"/>
      <c r="GI31" s="266" t="s">
        <v>21</v>
      </c>
      <c r="GJ31" s="266">
        <v>0</v>
      </c>
      <c r="GK31" s="266">
        <v>0</v>
      </c>
      <c r="GL31" s="266" t="s">
        <v>21</v>
      </c>
      <c r="GM31" s="266" t="s">
        <v>21</v>
      </c>
      <c r="GN31" s="266" t="s">
        <v>21</v>
      </c>
      <c r="GO31" s="266">
        <v>0</v>
      </c>
      <c r="GP31" s="266">
        <v>3</v>
      </c>
      <c r="GQ31" s="266">
        <v>0</v>
      </c>
      <c r="GR31" s="266">
        <f t="shared" si="60"/>
        <v>0</v>
      </c>
      <c r="GS31" s="265" t="s">
        <v>21</v>
      </c>
      <c r="GT31" s="373">
        <v>43629</v>
      </c>
      <c r="GU31" s="374">
        <v>1</v>
      </c>
      <c r="GV31" s="374">
        <v>1</v>
      </c>
      <c r="GW31" s="261" t="s">
        <v>21</v>
      </c>
      <c r="GX31" s="261">
        <v>0</v>
      </c>
      <c r="GY31" s="261" t="s">
        <v>21</v>
      </c>
      <c r="GZ31" s="261">
        <v>0</v>
      </c>
      <c r="HA31" s="380">
        <v>5</v>
      </c>
      <c r="HB31" s="381">
        <v>1</v>
      </c>
      <c r="HC31" s="261">
        <f t="shared" si="57"/>
        <v>100</v>
      </c>
      <c r="HD31" s="230" t="s">
        <v>21</v>
      </c>
      <c r="HP31" s="214"/>
      <c r="HQ31" s="214"/>
      <c r="HR31" s="214"/>
      <c r="HS31" s="214"/>
      <c r="HT31" s="214"/>
      <c r="HU31" s="214"/>
      <c r="HV31" s="214"/>
      <c r="HW31" s="215"/>
      <c r="HX31" s="215"/>
      <c r="HY31" s="215"/>
      <c r="HZ31" s="215"/>
      <c r="IA31" s="215"/>
      <c r="IB31" s="215"/>
      <c r="IC31" s="215"/>
      <c r="ID31" s="215"/>
      <c r="IE31" s="214"/>
    </row>
    <row r="32" spans="2:239" ht="66.75" customHeight="1" x14ac:dyDescent="0.45">
      <c r="B32" s="314" t="s">
        <v>7</v>
      </c>
      <c r="C32" s="315" t="s">
        <v>421</v>
      </c>
      <c r="D32" s="280" t="s">
        <v>11</v>
      </c>
      <c r="E32" s="279" t="s">
        <v>118</v>
      </c>
      <c r="F32" s="280" t="s">
        <v>187</v>
      </c>
      <c r="G32" s="279" t="s">
        <v>21</v>
      </c>
      <c r="H32" s="279" t="s">
        <v>21</v>
      </c>
      <c r="I32" s="280">
        <v>64</v>
      </c>
      <c r="J32" s="316" t="s">
        <v>58</v>
      </c>
      <c r="K32" s="313" t="s">
        <v>50</v>
      </c>
      <c r="L32" s="280" t="s">
        <v>31</v>
      </c>
      <c r="M32" s="313" t="s">
        <v>169</v>
      </c>
      <c r="N32" s="280" t="s">
        <v>45</v>
      </c>
      <c r="O32" s="280" t="s">
        <v>5</v>
      </c>
      <c r="P32" s="313" t="s">
        <v>12</v>
      </c>
      <c r="Q32" s="309" t="s">
        <v>513</v>
      </c>
      <c r="R32" s="309" t="s">
        <v>21</v>
      </c>
      <c r="S32" s="261" t="s">
        <v>443</v>
      </c>
      <c r="T32" s="261" t="s">
        <v>583</v>
      </c>
      <c r="U32" s="262" t="s">
        <v>337</v>
      </c>
      <c r="V32" s="263" t="s">
        <v>372</v>
      </c>
      <c r="W32" s="263" t="s">
        <v>386</v>
      </c>
      <c r="X32" s="263" t="s">
        <v>21</v>
      </c>
      <c r="Y32" s="264" t="s">
        <v>468</v>
      </c>
      <c r="Z32" s="265" t="s">
        <v>513</v>
      </c>
      <c r="AA32" s="265" t="s">
        <v>208</v>
      </c>
      <c r="AB32" s="265"/>
      <c r="AC32" s="384">
        <v>1</v>
      </c>
      <c r="AD32" s="231">
        <v>1</v>
      </c>
      <c r="AE32" s="231">
        <v>1</v>
      </c>
      <c r="AF32" s="231">
        <v>1</v>
      </c>
      <c r="AG32" s="231">
        <v>1</v>
      </c>
      <c r="AH32" s="231">
        <v>0</v>
      </c>
      <c r="AI32" s="266" t="s">
        <v>21</v>
      </c>
      <c r="AJ32" s="366">
        <v>0</v>
      </c>
      <c r="AK32" s="266">
        <v>0</v>
      </c>
      <c r="AL32" s="266" t="s">
        <v>21</v>
      </c>
      <c r="AM32" s="266" t="s">
        <v>21</v>
      </c>
      <c r="AN32" s="266" t="s">
        <v>21</v>
      </c>
      <c r="AO32" s="266" t="s">
        <v>21</v>
      </c>
      <c r="AP32" s="364" t="str">
        <f t="shared" si="34"/>
        <v>-</v>
      </c>
      <c r="AQ32" s="364">
        <f t="shared" si="35"/>
        <v>0</v>
      </c>
      <c r="AR32" s="364">
        <v>0</v>
      </c>
      <c r="AS32" s="266" t="s">
        <v>21</v>
      </c>
      <c r="AT32" s="266" t="s">
        <v>21</v>
      </c>
      <c r="AU32" s="266" t="s">
        <v>21</v>
      </c>
      <c r="AV32" s="266" t="s">
        <v>21</v>
      </c>
      <c r="AW32" s="266">
        <v>1</v>
      </c>
      <c r="AX32" s="266">
        <v>0</v>
      </c>
      <c r="AY32" s="266">
        <v>0</v>
      </c>
      <c r="AZ32" s="266">
        <v>0</v>
      </c>
      <c r="BA32" s="266">
        <v>0</v>
      </c>
      <c r="BB32" s="266">
        <v>0</v>
      </c>
      <c r="BC32" s="266">
        <v>0</v>
      </c>
      <c r="BD32" s="266">
        <v>0</v>
      </c>
      <c r="BE32" s="266">
        <v>0</v>
      </c>
      <c r="BF32" s="266">
        <v>0</v>
      </c>
      <c r="BG32" s="364">
        <f t="shared" si="0"/>
        <v>0</v>
      </c>
      <c r="BH32" s="364" t="str">
        <f t="shared" si="78"/>
        <v>-</v>
      </c>
      <c r="BI32" s="364" t="str">
        <f t="shared" si="36"/>
        <v>-</v>
      </c>
      <c r="BJ32" s="364" t="str">
        <f t="shared" si="37"/>
        <v>-</v>
      </c>
      <c r="BK32" s="364" t="str">
        <f t="shared" si="59"/>
        <v>-</v>
      </c>
      <c r="BL32" s="364" t="str">
        <f t="shared" si="38"/>
        <v>-</v>
      </c>
      <c r="BM32" s="364">
        <f t="shared" si="1"/>
        <v>0</v>
      </c>
      <c r="BN32" s="267">
        <f t="shared" si="2"/>
        <v>0</v>
      </c>
      <c r="BO32" s="364">
        <f t="shared" si="3"/>
        <v>0</v>
      </c>
      <c r="BP32" s="364">
        <f t="shared" si="4"/>
        <v>0</v>
      </c>
      <c r="BQ32" s="267">
        <f t="shared" si="5"/>
        <v>0</v>
      </c>
      <c r="BR32" s="364">
        <f t="shared" si="6"/>
        <v>0</v>
      </c>
      <c r="BS32" s="364">
        <f t="shared" si="7"/>
        <v>0</v>
      </c>
      <c r="BT32" s="267">
        <f t="shared" si="8"/>
        <v>0</v>
      </c>
      <c r="BU32" s="270" t="s">
        <v>21</v>
      </c>
      <c r="BV32" s="266" t="s">
        <v>21</v>
      </c>
      <c r="BW32" s="266">
        <v>0</v>
      </c>
      <c r="BX32" s="266">
        <v>0</v>
      </c>
      <c r="BY32" s="266" t="s">
        <v>21</v>
      </c>
      <c r="BZ32" s="266" t="s">
        <v>21</v>
      </c>
      <c r="CA32" s="266" t="s">
        <v>21</v>
      </c>
      <c r="CB32" s="266" t="s">
        <v>21</v>
      </c>
      <c r="CC32" s="266" t="s">
        <v>21</v>
      </c>
      <c r="CD32" s="266">
        <f t="shared" si="39"/>
        <v>0</v>
      </c>
      <c r="CE32" s="266">
        <v>0</v>
      </c>
      <c r="CF32" s="266" t="s">
        <v>21</v>
      </c>
      <c r="CG32" s="266" t="s">
        <v>21</v>
      </c>
      <c r="CH32" s="266" t="s">
        <v>21</v>
      </c>
      <c r="CI32" s="266" t="s">
        <v>21</v>
      </c>
      <c r="CJ32" s="261">
        <v>1</v>
      </c>
      <c r="CK32" s="261">
        <v>0</v>
      </c>
      <c r="CL32" s="261">
        <v>0</v>
      </c>
      <c r="CM32" s="261">
        <v>0</v>
      </c>
      <c r="CN32" s="261">
        <v>0</v>
      </c>
      <c r="CO32" s="261">
        <v>0</v>
      </c>
      <c r="CP32" s="261">
        <v>0</v>
      </c>
      <c r="CQ32" s="261">
        <v>0</v>
      </c>
      <c r="CR32" s="261">
        <v>0</v>
      </c>
      <c r="CS32" s="261">
        <v>0</v>
      </c>
      <c r="CT32" s="261">
        <f t="shared" si="9"/>
        <v>0</v>
      </c>
      <c r="CU32" s="364" t="str">
        <f t="shared" si="40"/>
        <v>-</v>
      </c>
      <c r="CV32" s="364" t="str">
        <f t="shared" si="41"/>
        <v>-</v>
      </c>
      <c r="CW32" s="364" t="str">
        <f t="shared" si="42"/>
        <v>-</v>
      </c>
      <c r="CX32" s="364" t="str">
        <f t="shared" si="43"/>
        <v>-</v>
      </c>
      <c r="CY32" s="364" t="str">
        <f t="shared" si="44"/>
        <v>-</v>
      </c>
      <c r="CZ32" s="261">
        <f t="shared" si="45"/>
        <v>0</v>
      </c>
      <c r="DA32" s="267">
        <f t="shared" si="10"/>
        <v>0</v>
      </c>
      <c r="DB32" s="261">
        <f t="shared" si="11"/>
        <v>0</v>
      </c>
      <c r="DC32" s="261">
        <f t="shared" si="12"/>
        <v>0</v>
      </c>
      <c r="DD32" s="267">
        <f t="shared" si="13"/>
        <v>0</v>
      </c>
      <c r="DE32" s="261">
        <f t="shared" si="14"/>
        <v>0</v>
      </c>
      <c r="DF32" s="261">
        <f t="shared" si="15"/>
        <v>0</v>
      </c>
      <c r="DG32" s="267">
        <f t="shared" si="16"/>
        <v>0</v>
      </c>
      <c r="DH32" s="269"/>
      <c r="DI32" s="266" t="s">
        <v>530</v>
      </c>
      <c r="DJ32" s="266">
        <v>2</v>
      </c>
      <c r="DK32" s="266">
        <v>4</v>
      </c>
      <c r="DL32" s="266" t="s">
        <v>21</v>
      </c>
      <c r="DM32" s="266" t="s">
        <v>274</v>
      </c>
      <c r="DN32" s="266" t="s">
        <v>274</v>
      </c>
      <c r="DO32" s="266" t="s">
        <v>274</v>
      </c>
      <c r="DP32" s="266" t="s">
        <v>274</v>
      </c>
      <c r="DQ32" s="266">
        <f t="shared" si="46"/>
        <v>2</v>
      </c>
      <c r="DR32" s="266">
        <v>4</v>
      </c>
      <c r="DS32" s="261" t="s">
        <v>21</v>
      </c>
      <c r="DT32" s="266" t="s">
        <v>274</v>
      </c>
      <c r="DU32" s="266" t="s">
        <v>21</v>
      </c>
      <c r="DV32" s="266" t="s">
        <v>21</v>
      </c>
      <c r="DW32" s="261">
        <v>1</v>
      </c>
      <c r="DX32" s="261">
        <v>1</v>
      </c>
      <c r="DY32" s="261">
        <v>2</v>
      </c>
      <c r="DZ32" s="261">
        <v>4</v>
      </c>
      <c r="EA32" s="261">
        <v>0</v>
      </c>
      <c r="EB32" s="261">
        <v>0</v>
      </c>
      <c r="EC32" s="261">
        <v>0</v>
      </c>
      <c r="ED32" s="261">
        <v>0</v>
      </c>
      <c r="EE32" s="261">
        <v>0</v>
      </c>
      <c r="EF32" s="261">
        <v>0</v>
      </c>
      <c r="EG32" s="261">
        <f t="shared" si="17"/>
        <v>100</v>
      </c>
      <c r="EH32" s="364">
        <f t="shared" si="47"/>
        <v>100</v>
      </c>
      <c r="EI32" s="364">
        <f t="shared" si="48"/>
        <v>100</v>
      </c>
      <c r="EJ32" s="364">
        <f t="shared" si="49"/>
        <v>100</v>
      </c>
      <c r="EK32" s="364">
        <f t="shared" si="50"/>
        <v>100</v>
      </c>
      <c r="EL32" s="364">
        <f t="shared" si="51"/>
        <v>100</v>
      </c>
      <c r="EM32" s="261">
        <f t="shared" si="18"/>
        <v>0</v>
      </c>
      <c r="EN32" s="267">
        <f t="shared" si="19"/>
        <v>0</v>
      </c>
      <c r="EO32" s="261">
        <f t="shared" si="20"/>
        <v>200</v>
      </c>
      <c r="EP32" s="261">
        <f t="shared" si="21"/>
        <v>0</v>
      </c>
      <c r="EQ32" s="267">
        <f t="shared" si="22"/>
        <v>0</v>
      </c>
      <c r="ER32" s="261">
        <f t="shared" si="23"/>
        <v>400</v>
      </c>
      <c r="ES32" s="261">
        <f t="shared" si="24"/>
        <v>0</v>
      </c>
      <c r="ET32" s="267">
        <f t="shared" si="25"/>
        <v>0</v>
      </c>
      <c r="EU32" s="348"/>
      <c r="EV32" s="266" t="s">
        <v>21</v>
      </c>
      <c r="EW32" s="266">
        <v>0</v>
      </c>
      <c r="EX32" s="266">
        <v>0</v>
      </c>
      <c r="EY32" s="266" t="s">
        <v>21</v>
      </c>
      <c r="EZ32" s="266" t="s">
        <v>21</v>
      </c>
      <c r="FA32" s="266" t="s">
        <v>21</v>
      </c>
      <c r="FB32" s="266" t="s">
        <v>21</v>
      </c>
      <c r="FC32" s="266" t="s">
        <v>21</v>
      </c>
      <c r="FD32" s="266">
        <v>0</v>
      </c>
      <c r="FE32" s="266">
        <v>0</v>
      </c>
      <c r="FF32" s="266" t="s">
        <v>21</v>
      </c>
      <c r="FG32" s="266" t="s">
        <v>21</v>
      </c>
      <c r="FH32" s="266" t="s">
        <v>21</v>
      </c>
      <c r="FI32" s="266" t="s">
        <v>21</v>
      </c>
      <c r="FJ32" s="261">
        <v>1</v>
      </c>
      <c r="FK32" s="266">
        <v>0</v>
      </c>
      <c r="FL32" s="266">
        <v>0</v>
      </c>
      <c r="FM32" s="266">
        <v>0</v>
      </c>
      <c r="FN32" s="266">
        <v>0</v>
      </c>
      <c r="FO32" s="266">
        <v>0</v>
      </c>
      <c r="FP32" s="266">
        <v>0</v>
      </c>
      <c r="FQ32" s="266">
        <v>0</v>
      </c>
      <c r="FR32" s="266">
        <v>0</v>
      </c>
      <c r="FS32" s="266">
        <v>0</v>
      </c>
      <c r="FT32" s="261">
        <f t="shared" si="79"/>
        <v>0</v>
      </c>
      <c r="FU32" s="364" t="str">
        <f t="shared" si="52"/>
        <v>-</v>
      </c>
      <c r="FV32" s="364" t="str">
        <f t="shared" si="53"/>
        <v>-</v>
      </c>
      <c r="FW32" s="364" t="str">
        <f t="shared" si="54"/>
        <v>-</v>
      </c>
      <c r="FX32" s="364" t="str">
        <f t="shared" si="55"/>
        <v>-</v>
      </c>
      <c r="FY32" s="364" t="str">
        <f t="shared" si="56"/>
        <v>-</v>
      </c>
      <c r="FZ32" s="261">
        <f t="shared" si="80"/>
        <v>0</v>
      </c>
      <c r="GA32" s="267">
        <f t="shared" si="81"/>
        <v>0</v>
      </c>
      <c r="GB32" s="261">
        <f t="shared" si="82"/>
        <v>0</v>
      </c>
      <c r="GC32" s="261">
        <f t="shared" si="83"/>
        <v>0</v>
      </c>
      <c r="GD32" s="267">
        <f t="shared" si="84"/>
        <v>0</v>
      </c>
      <c r="GE32" s="261">
        <f t="shared" si="85"/>
        <v>0</v>
      </c>
      <c r="GF32" s="261">
        <f t="shared" si="86"/>
        <v>0</v>
      </c>
      <c r="GG32" s="267">
        <f t="shared" si="87"/>
        <v>0</v>
      </c>
      <c r="GH32" s="270"/>
      <c r="GI32" s="266" t="s">
        <v>21</v>
      </c>
      <c r="GJ32" s="266">
        <v>0</v>
      </c>
      <c r="GK32" s="266">
        <v>0</v>
      </c>
      <c r="GL32" s="266" t="s">
        <v>21</v>
      </c>
      <c r="GM32" s="266" t="s">
        <v>21</v>
      </c>
      <c r="GN32" s="266" t="s">
        <v>21</v>
      </c>
      <c r="GO32" s="266">
        <v>0</v>
      </c>
      <c r="GP32" s="266">
        <v>1</v>
      </c>
      <c r="GQ32" s="266">
        <v>0</v>
      </c>
      <c r="GR32" s="266">
        <f t="shared" si="60"/>
        <v>0</v>
      </c>
      <c r="GS32" s="265" t="s">
        <v>21</v>
      </c>
      <c r="GT32" s="373">
        <v>49359</v>
      </c>
      <c r="GU32" s="374">
        <v>1</v>
      </c>
      <c r="GV32" s="374">
        <v>1</v>
      </c>
      <c r="GW32" s="261" t="s">
        <v>21</v>
      </c>
      <c r="GX32" s="261">
        <v>0</v>
      </c>
      <c r="GY32" s="261" t="s">
        <v>21</v>
      </c>
      <c r="GZ32" s="261">
        <v>0</v>
      </c>
      <c r="HA32" s="380">
        <v>1</v>
      </c>
      <c r="HB32" s="381">
        <v>1</v>
      </c>
      <c r="HC32" s="261">
        <f t="shared" si="57"/>
        <v>100</v>
      </c>
      <c r="HD32" s="230" t="s">
        <v>21</v>
      </c>
      <c r="HP32" s="214"/>
      <c r="HQ32" s="214"/>
      <c r="HR32" s="214"/>
      <c r="HS32" s="214"/>
      <c r="HT32" s="214"/>
      <c r="HU32" s="214"/>
      <c r="HV32" s="214"/>
      <c r="HW32" s="216"/>
      <c r="HX32" s="215"/>
      <c r="HY32" s="215"/>
      <c r="HZ32" s="215"/>
      <c r="IA32" s="215"/>
      <c r="IB32" s="215"/>
      <c r="IC32" s="215"/>
      <c r="ID32" s="215"/>
      <c r="IE32" s="214"/>
    </row>
    <row r="33" spans="2:239" ht="66.75" customHeight="1" x14ac:dyDescent="0.45">
      <c r="B33" s="314" t="s">
        <v>7</v>
      </c>
      <c r="C33" s="315" t="s">
        <v>421</v>
      </c>
      <c r="D33" s="280" t="s">
        <v>8</v>
      </c>
      <c r="E33" s="280" t="s">
        <v>117</v>
      </c>
      <c r="F33" s="279" t="s">
        <v>187</v>
      </c>
      <c r="G33" s="280" t="s">
        <v>21</v>
      </c>
      <c r="H33" s="280" t="s">
        <v>21</v>
      </c>
      <c r="I33" s="280">
        <v>59</v>
      </c>
      <c r="J33" s="279" t="s">
        <v>85</v>
      </c>
      <c r="K33" s="313" t="s">
        <v>89</v>
      </c>
      <c r="L33" s="280" t="s">
        <v>31</v>
      </c>
      <c r="M33" s="313" t="s">
        <v>42</v>
      </c>
      <c r="N33" s="280" t="s">
        <v>43</v>
      </c>
      <c r="O33" s="280" t="s">
        <v>25</v>
      </c>
      <c r="P33" s="313" t="s">
        <v>12</v>
      </c>
      <c r="Q33" s="317" t="s">
        <v>514</v>
      </c>
      <c r="R33" s="317" t="s">
        <v>21</v>
      </c>
      <c r="S33" s="261" t="s">
        <v>454</v>
      </c>
      <c r="T33" s="261" t="s">
        <v>584</v>
      </c>
      <c r="U33" s="262" t="s">
        <v>483</v>
      </c>
      <c r="V33" s="263" t="s">
        <v>372</v>
      </c>
      <c r="W33" s="263" t="s">
        <v>402</v>
      </c>
      <c r="X33" s="263" t="s">
        <v>21</v>
      </c>
      <c r="Y33" s="264" t="s">
        <v>468</v>
      </c>
      <c r="Z33" s="265" t="s">
        <v>514</v>
      </c>
      <c r="AA33" s="265" t="s">
        <v>208</v>
      </c>
      <c r="AB33" s="265"/>
      <c r="AC33" s="384">
        <v>9</v>
      </c>
      <c r="AD33" s="231">
        <v>1</v>
      </c>
      <c r="AE33" s="231">
        <v>1</v>
      </c>
      <c r="AF33" s="231">
        <v>1</v>
      </c>
      <c r="AG33" s="231">
        <v>1</v>
      </c>
      <c r="AH33" s="231">
        <v>0</v>
      </c>
      <c r="AI33" s="266">
        <v>402</v>
      </c>
      <c r="AJ33" s="366">
        <v>1</v>
      </c>
      <c r="AK33" s="266">
        <v>8</v>
      </c>
      <c r="AL33" s="266">
        <v>402</v>
      </c>
      <c r="AM33" s="266" t="s">
        <v>21</v>
      </c>
      <c r="AN33" s="266">
        <v>402</v>
      </c>
      <c r="AO33" s="266" t="s">
        <v>21</v>
      </c>
      <c r="AP33" s="364">
        <f t="shared" si="34"/>
        <v>402</v>
      </c>
      <c r="AQ33" s="364">
        <f t="shared" si="35"/>
        <v>1</v>
      </c>
      <c r="AR33" s="364">
        <v>8</v>
      </c>
      <c r="AS33" s="266" t="s">
        <v>21</v>
      </c>
      <c r="AT33" s="266">
        <v>402</v>
      </c>
      <c r="AU33" s="266" t="s">
        <v>21</v>
      </c>
      <c r="AV33" s="266" t="s">
        <v>21</v>
      </c>
      <c r="AW33" s="266">
        <v>9</v>
      </c>
      <c r="AX33" s="266">
        <v>4</v>
      </c>
      <c r="AY33" s="266">
        <v>8</v>
      </c>
      <c r="AZ33" s="266">
        <v>8</v>
      </c>
      <c r="BA33" s="266">
        <v>0</v>
      </c>
      <c r="BB33" s="266">
        <v>0</v>
      </c>
      <c r="BC33" s="266">
        <v>0</v>
      </c>
      <c r="BD33" s="266">
        <v>0</v>
      </c>
      <c r="BE33" s="266">
        <v>0</v>
      </c>
      <c r="BF33" s="266">
        <v>0</v>
      </c>
      <c r="BG33" s="364">
        <f t="shared" si="0"/>
        <v>400</v>
      </c>
      <c r="BH33" s="364">
        <f t="shared" si="78"/>
        <v>100</v>
      </c>
      <c r="BI33" s="364">
        <f t="shared" si="36"/>
        <v>100</v>
      </c>
      <c r="BJ33" s="364">
        <f t="shared" si="37"/>
        <v>100</v>
      </c>
      <c r="BK33" s="364">
        <f t="shared" si="59"/>
        <v>100</v>
      </c>
      <c r="BL33" s="364">
        <f t="shared" si="38"/>
        <v>100</v>
      </c>
      <c r="BM33" s="364">
        <f t="shared" si="1"/>
        <v>0</v>
      </c>
      <c r="BN33" s="267">
        <f t="shared" si="2"/>
        <v>0</v>
      </c>
      <c r="BO33" s="364">
        <f t="shared" si="3"/>
        <v>800</v>
      </c>
      <c r="BP33" s="364">
        <f t="shared" si="4"/>
        <v>0</v>
      </c>
      <c r="BQ33" s="267">
        <f t="shared" si="5"/>
        <v>0</v>
      </c>
      <c r="BR33" s="364">
        <f t="shared" si="6"/>
        <v>800</v>
      </c>
      <c r="BS33" s="364">
        <f t="shared" si="7"/>
        <v>0</v>
      </c>
      <c r="BT33" s="267">
        <f t="shared" si="8"/>
        <v>0</v>
      </c>
      <c r="BU33" s="270" t="s">
        <v>21</v>
      </c>
      <c r="BV33" s="266">
        <v>2026917</v>
      </c>
      <c r="BW33" s="266">
        <v>1</v>
      </c>
      <c r="BX33" s="266">
        <v>1</v>
      </c>
      <c r="BY33" s="266">
        <v>2026917</v>
      </c>
      <c r="BZ33" s="266" t="s">
        <v>21</v>
      </c>
      <c r="CA33" s="266" t="s">
        <v>21</v>
      </c>
      <c r="CB33" s="266" t="s">
        <v>21</v>
      </c>
      <c r="CC33" s="266" t="s">
        <v>21</v>
      </c>
      <c r="CD33" s="266">
        <f t="shared" si="39"/>
        <v>0</v>
      </c>
      <c r="CE33" s="266">
        <v>0</v>
      </c>
      <c r="CF33" s="266" t="s">
        <v>21</v>
      </c>
      <c r="CG33" s="266" t="s">
        <v>21</v>
      </c>
      <c r="CH33" s="266">
        <v>2026917</v>
      </c>
      <c r="CI33" s="266" t="s">
        <v>21</v>
      </c>
      <c r="CJ33" s="261">
        <v>5</v>
      </c>
      <c r="CK33" s="261">
        <v>1</v>
      </c>
      <c r="CL33" s="261">
        <v>1</v>
      </c>
      <c r="CM33" s="261">
        <v>1</v>
      </c>
      <c r="CN33" s="261">
        <v>1</v>
      </c>
      <c r="CO33" s="261">
        <v>1</v>
      </c>
      <c r="CP33" s="261">
        <v>1</v>
      </c>
      <c r="CQ33" s="261" t="s">
        <v>21</v>
      </c>
      <c r="CR33" s="261" t="s">
        <v>21</v>
      </c>
      <c r="CS33" s="261" t="s">
        <v>21</v>
      </c>
      <c r="CT33" s="261">
        <f t="shared" si="9"/>
        <v>100</v>
      </c>
      <c r="CU33" s="364">
        <f t="shared" si="40"/>
        <v>0</v>
      </c>
      <c r="CV33" s="364">
        <f t="shared" si="41"/>
        <v>0</v>
      </c>
      <c r="CW33" s="364">
        <f t="shared" si="42"/>
        <v>0</v>
      </c>
      <c r="CX33" s="364">
        <f t="shared" si="43"/>
        <v>0</v>
      </c>
      <c r="CY33" s="364">
        <f t="shared" si="44"/>
        <v>0</v>
      </c>
      <c r="CZ33" s="261" t="str">
        <f t="shared" si="45"/>
        <v>-</v>
      </c>
      <c r="DA33" s="267">
        <f t="shared" si="10"/>
        <v>100</v>
      </c>
      <c r="DB33" s="261">
        <f t="shared" si="11"/>
        <v>100</v>
      </c>
      <c r="DC33" s="261" t="str">
        <f t="shared" si="12"/>
        <v>-</v>
      </c>
      <c r="DD33" s="267">
        <f t="shared" si="13"/>
        <v>100</v>
      </c>
      <c r="DE33" s="261">
        <f t="shared" si="14"/>
        <v>100</v>
      </c>
      <c r="DF33" s="261" t="str">
        <f t="shared" si="15"/>
        <v>-</v>
      </c>
      <c r="DG33" s="267">
        <f t="shared" si="16"/>
        <v>100</v>
      </c>
      <c r="DH33" s="269"/>
      <c r="DI33" s="266" t="s">
        <v>806</v>
      </c>
      <c r="DJ33" s="266">
        <v>7</v>
      </c>
      <c r="DK33" s="266">
        <v>33</v>
      </c>
      <c r="DL33" s="266" t="s">
        <v>657</v>
      </c>
      <c r="DM33" s="266" t="s">
        <v>274</v>
      </c>
      <c r="DN33" s="266" t="s">
        <v>666</v>
      </c>
      <c r="DO33" s="266" t="s">
        <v>274</v>
      </c>
      <c r="DP33" s="266" t="s">
        <v>666</v>
      </c>
      <c r="DQ33" s="266">
        <f t="shared" si="46"/>
        <v>6</v>
      </c>
      <c r="DR33" s="266">
        <v>32</v>
      </c>
      <c r="DS33" s="261" t="s">
        <v>21</v>
      </c>
      <c r="DT33" s="266" t="s">
        <v>666</v>
      </c>
      <c r="DU33" s="266">
        <v>2026917</v>
      </c>
      <c r="DV33" s="266" t="s">
        <v>21</v>
      </c>
      <c r="DW33" s="261">
        <v>5</v>
      </c>
      <c r="DX33" s="261">
        <v>9</v>
      </c>
      <c r="DY33" s="261">
        <v>19</v>
      </c>
      <c r="DZ33" s="261">
        <v>33</v>
      </c>
      <c r="EA33" s="261">
        <v>1</v>
      </c>
      <c r="EB33" s="261">
        <v>1</v>
      </c>
      <c r="EC33" s="261">
        <v>1</v>
      </c>
      <c r="ED33" s="261">
        <v>9</v>
      </c>
      <c r="EE33" s="261">
        <v>17</v>
      </c>
      <c r="EF33" s="261">
        <v>25</v>
      </c>
      <c r="EG33" s="261">
        <f t="shared" si="17"/>
        <v>900</v>
      </c>
      <c r="EH33" s="364">
        <f t="shared" si="47"/>
        <v>85.714285714285708</v>
      </c>
      <c r="EI33" s="364">
        <f t="shared" si="48"/>
        <v>96.969696969696969</v>
      </c>
      <c r="EJ33" s="364">
        <f t="shared" si="49"/>
        <v>88.888888888888886</v>
      </c>
      <c r="EK33" s="364">
        <f t="shared" si="50"/>
        <v>94.736842105263165</v>
      </c>
      <c r="EL33" s="364">
        <f t="shared" si="51"/>
        <v>96.969696969696969</v>
      </c>
      <c r="EM33" s="261">
        <f t="shared" si="18"/>
        <v>900</v>
      </c>
      <c r="EN33" s="267">
        <f t="shared" si="19"/>
        <v>100</v>
      </c>
      <c r="EO33" s="261">
        <f t="shared" si="20"/>
        <v>1900</v>
      </c>
      <c r="EP33" s="261">
        <f t="shared" si="21"/>
        <v>1700</v>
      </c>
      <c r="EQ33" s="267">
        <f t="shared" si="22"/>
        <v>100</v>
      </c>
      <c r="ER33" s="261">
        <f t="shared" si="23"/>
        <v>3300</v>
      </c>
      <c r="ES33" s="261">
        <f t="shared" si="24"/>
        <v>2500</v>
      </c>
      <c r="ET33" s="267">
        <f t="shared" si="25"/>
        <v>100</v>
      </c>
      <c r="EU33" s="348"/>
      <c r="EV33" s="266" t="s">
        <v>21</v>
      </c>
      <c r="EW33" s="266">
        <v>0</v>
      </c>
      <c r="EX33" s="266">
        <v>0</v>
      </c>
      <c r="EY33" s="266" t="s">
        <v>21</v>
      </c>
      <c r="EZ33" s="266" t="s">
        <v>21</v>
      </c>
      <c r="FA33" s="266" t="s">
        <v>21</v>
      </c>
      <c r="FB33" s="266" t="s">
        <v>21</v>
      </c>
      <c r="FC33" s="266" t="s">
        <v>21</v>
      </c>
      <c r="FD33" s="266">
        <v>0</v>
      </c>
      <c r="FE33" s="266">
        <v>0</v>
      </c>
      <c r="FF33" s="266" t="s">
        <v>21</v>
      </c>
      <c r="FG33" s="266" t="s">
        <v>21</v>
      </c>
      <c r="FH33" s="266" t="s">
        <v>21</v>
      </c>
      <c r="FI33" s="266" t="s">
        <v>21</v>
      </c>
      <c r="FJ33" s="261">
        <v>5</v>
      </c>
      <c r="FK33" s="266">
        <v>0</v>
      </c>
      <c r="FL33" s="266">
        <v>0</v>
      </c>
      <c r="FM33" s="266">
        <v>0</v>
      </c>
      <c r="FN33" s="266">
        <v>0</v>
      </c>
      <c r="FO33" s="266">
        <v>0</v>
      </c>
      <c r="FP33" s="266">
        <v>0</v>
      </c>
      <c r="FQ33" s="266">
        <v>0</v>
      </c>
      <c r="FR33" s="266">
        <v>0</v>
      </c>
      <c r="FS33" s="266">
        <v>0</v>
      </c>
      <c r="FT33" s="261">
        <f t="shared" si="79"/>
        <v>0</v>
      </c>
      <c r="FU33" s="364" t="str">
        <f t="shared" si="52"/>
        <v>-</v>
      </c>
      <c r="FV33" s="364" t="str">
        <f t="shared" si="53"/>
        <v>-</v>
      </c>
      <c r="FW33" s="364" t="str">
        <f t="shared" si="54"/>
        <v>-</v>
      </c>
      <c r="FX33" s="364" t="str">
        <f t="shared" si="55"/>
        <v>-</v>
      </c>
      <c r="FY33" s="364" t="str">
        <f t="shared" si="56"/>
        <v>-</v>
      </c>
      <c r="FZ33" s="261">
        <f t="shared" si="80"/>
        <v>0</v>
      </c>
      <c r="GA33" s="267">
        <f t="shared" si="81"/>
        <v>0</v>
      </c>
      <c r="GB33" s="261">
        <f t="shared" si="82"/>
        <v>0</v>
      </c>
      <c r="GC33" s="261">
        <f t="shared" si="83"/>
        <v>0</v>
      </c>
      <c r="GD33" s="267">
        <f t="shared" si="84"/>
        <v>0</v>
      </c>
      <c r="GE33" s="261">
        <f t="shared" si="85"/>
        <v>0</v>
      </c>
      <c r="GF33" s="261">
        <f t="shared" si="86"/>
        <v>0</v>
      </c>
      <c r="GG33" s="267">
        <f t="shared" si="87"/>
        <v>0</v>
      </c>
      <c r="GH33" s="270"/>
      <c r="GI33" s="266" t="s">
        <v>21</v>
      </c>
      <c r="GJ33" s="266">
        <v>0</v>
      </c>
      <c r="GK33" s="266">
        <v>0</v>
      </c>
      <c r="GL33" s="266" t="s">
        <v>21</v>
      </c>
      <c r="GM33" s="266" t="s">
        <v>21</v>
      </c>
      <c r="GN33" s="266" t="s">
        <v>21</v>
      </c>
      <c r="GO33" s="266">
        <v>0</v>
      </c>
      <c r="GP33" s="266">
        <v>5</v>
      </c>
      <c r="GQ33" s="266">
        <v>0</v>
      </c>
      <c r="GR33" s="266">
        <f t="shared" si="60"/>
        <v>0</v>
      </c>
      <c r="GS33" s="265" t="s">
        <v>21</v>
      </c>
      <c r="GT33" s="373"/>
      <c r="GU33" s="374"/>
      <c r="GV33" s="374"/>
      <c r="GW33" s="261" t="s">
        <v>21</v>
      </c>
      <c r="GX33" s="261">
        <v>0</v>
      </c>
      <c r="GY33" s="261" t="s">
        <v>21</v>
      </c>
      <c r="GZ33" s="261">
        <v>0</v>
      </c>
      <c r="HA33" s="380">
        <v>9</v>
      </c>
      <c r="HB33" s="381">
        <v>0</v>
      </c>
      <c r="HC33" s="261">
        <f t="shared" si="57"/>
        <v>0</v>
      </c>
      <c r="HD33" s="230" t="s">
        <v>21</v>
      </c>
      <c r="HP33" s="214"/>
      <c r="HQ33" s="214"/>
      <c r="HR33" s="214"/>
      <c r="HS33" s="214"/>
      <c r="HT33" s="214"/>
      <c r="HU33" s="214"/>
      <c r="HV33" s="214"/>
      <c r="HW33" s="215"/>
      <c r="HX33" s="215"/>
      <c r="HY33" s="215"/>
      <c r="HZ33" s="215"/>
      <c r="IA33" s="215"/>
      <c r="IB33" s="215"/>
      <c r="IC33" s="215"/>
      <c r="ID33" s="215"/>
      <c r="IE33" s="214"/>
    </row>
    <row r="34" spans="2:239" ht="66.75" customHeight="1" x14ac:dyDescent="0.45">
      <c r="B34" s="314" t="s">
        <v>7</v>
      </c>
      <c r="C34" s="315" t="s">
        <v>421</v>
      </c>
      <c r="D34" s="280" t="s">
        <v>11</v>
      </c>
      <c r="E34" s="280" t="s">
        <v>118</v>
      </c>
      <c r="F34" s="279" t="s">
        <v>187</v>
      </c>
      <c r="G34" s="280" t="s">
        <v>21</v>
      </c>
      <c r="H34" s="280" t="s">
        <v>21</v>
      </c>
      <c r="I34" s="280">
        <v>68</v>
      </c>
      <c r="J34" s="279" t="s">
        <v>86</v>
      </c>
      <c r="K34" s="313" t="s">
        <v>89</v>
      </c>
      <c r="L34" s="280" t="s">
        <v>31</v>
      </c>
      <c r="M34" s="311" t="s">
        <v>88</v>
      </c>
      <c r="N34" s="280" t="s">
        <v>43</v>
      </c>
      <c r="O34" s="280" t="s">
        <v>87</v>
      </c>
      <c r="P34" s="313" t="s">
        <v>12</v>
      </c>
      <c r="Q34" s="317" t="s">
        <v>515</v>
      </c>
      <c r="R34" s="317" t="s">
        <v>21</v>
      </c>
      <c r="S34" s="261" t="s">
        <v>455</v>
      </c>
      <c r="T34" s="261" t="s">
        <v>585</v>
      </c>
      <c r="U34" s="262" t="s">
        <v>484</v>
      </c>
      <c r="V34" s="263" t="s">
        <v>372</v>
      </c>
      <c r="W34" s="318" t="s">
        <v>403</v>
      </c>
      <c r="X34" s="263" t="s">
        <v>21</v>
      </c>
      <c r="Y34" s="264" t="s">
        <v>468</v>
      </c>
      <c r="Z34" s="265" t="s">
        <v>515</v>
      </c>
      <c r="AA34" s="265" t="s">
        <v>208</v>
      </c>
      <c r="AB34" s="265"/>
      <c r="AC34" s="384">
        <v>9</v>
      </c>
      <c r="AD34" s="231">
        <v>1</v>
      </c>
      <c r="AE34" s="231">
        <v>1</v>
      </c>
      <c r="AF34" s="231">
        <v>1</v>
      </c>
      <c r="AG34" s="231">
        <v>1</v>
      </c>
      <c r="AH34" s="231">
        <v>0</v>
      </c>
      <c r="AI34" s="266" t="s">
        <v>807</v>
      </c>
      <c r="AJ34" s="366">
        <v>2</v>
      </c>
      <c r="AK34" s="266">
        <v>13</v>
      </c>
      <c r="AL34" s="266" t="s">
        <v>807</v>
      </c>
      <c r="AM34" s="266" t="s">
        <v>21</v>
      </c>
      <c r="AN34" s="266">
        <v>402</v>
      </c>
      <c r="AO34" s="266" t="s">
        <v>21</v>
      </c>
      <c r="AP34" s="364">
        <f t="shared" si="34"/>
        <v>402</v>
      </c>
      <c r="AQ34" s="364">
        <f t="shared" si="35"/>
        <v>1</v>
      </c>
      <c r="AR34" s="364">
        <v>12</v>
      </c>
      <c r="AS34" s="266" t="s">
        <v>21</v>
      </c>
      <c r="AT34" s="266">
        <v>402</v>
      </c>
      <c r="AU34" s="266">
        <v>40518</v>
      </c>
      <c r="AV34" s="266" t="s">
        <v>21</v>
      </c>
      <c r="AW34" s="266">
        <v>9</v>
      </c>
      <c r="AX34" s="266">
        <v>5</v>
      </c>
      <c r="AY34" s="266">
        <v>13</v>
      </c>
      <c r="AZ34" s="266">
        <v>13</v>
      </c>
      <c r="BA34" s="266">
        <v>1</v>
      </c>
      <c r="BB34" s="266">
        <v>1</v>
      </c>
      <c r="BC34" s="266">
        <v>1</v>
      </c>
      <c r="BD34" s="266">
        <v>1</v>
      </c>
      <c r="BE34" s="266">
        <v>1</v>
      </c>
      <c r="BF34" s="266">
        <v>1</v>
      </c>
      <c r="BG34" s="364">
        <f t="shared" si="0"/>
        <v>500</v>
      </c>
      <c r="BH34" s="364">
        <f t="shared" si="78"/>
        <v>50</v>
      </c>
      <c r="BI34" s="364">
        <f t="shared" si="36"/>
        <v>92.307692307692307</v>
      </c>
      <c r="BJ34" s="364">
        <f t="shared" si="37"/>
        <v>80</v>
      </c>
      <c r="BK34" s="364">
        <f t="shared" si="59"/>
        <v>92.307692307692307</v>
      </c>
      <c r="BL34" s="364">
        <f t="shared" si="38"/>
        <v>92.307692307692307</v>
      </c>
      <c r="BM34" s="364">
        <f t="shared" si="1"/>
        <v>100</v>
      </c>
      <c r="BN34" s="267">
        <f t="shared" si="2"/>
        <v>100</v>
      </c>
      <c r="BO34" s="364">
        <f t="shared" si="3"/>
        <v>1300</v>
      </c>
      <c r="BP34" s="364">
        <f t="shared" si="4"/>
        <v>100</v>
      </c>
      <c r="BQ34" s="267">
        <f t="shared" si="5"/>
        <v>100</v>
      </c>
      <c r="BR34" s="364">
        <f t="shared" si="6"/>
        <v>1300</v>
      </c>
      <c r="BS34" s="364">
        <f t="shared" si="7"/>
        <v>100</v>
      </c>
      <c r="BT34" s="267">
        <f t="shared" si="8"/>
        <v>100</v>
      </c>
      <c r="BU34" s="270" t="s">
        <v>730</v>
      </c>
      <c r="BV34" s="266" t="s">
        <v>21</v>
      </c>
      <c r="BW34" s="266">
        <v>0</v>
      </c>
      <c r="BX34" s="266">
        <v>0</v>
      </c>
      <c r="BY34" s="266" t="s">
        <v>21</v>
      </c>
      <c r="BZ34" s="266" t="s">
        <v>21</v>
      </c>
      <c r="CA34" s="266" t="s">
        <v>21</v>
      </c>
      <c r="CB34" s="266" t="s">
        <v>21</v>
      </c>
      <c r="CC34" s="266" t="s">
        <v>21</v>
      </c>
      <c r="CD34" s="266">
        <f t="shared" si="39"/>
        <v>0</v>
      </c>
      <c r="CE34" s="266">
        <v>0</v>
      </c>
      <c r="CF34" s="266" t="s">
        <v>21</v>
      </c>
      <c r="CG34" s="266" t="s">
        <v>21</v>
      </c>
      <c r="CH34" s="266" t="s">
        <v>21</v>
      </c>
      <c r="CI34" s="266" t="s">
        <v>21</v>
      </c>
      <c r="CJ34" s="261">
        <v>5</v>
      </c>
      <c r="CK34" s="261">
        <v>0</v>
      </c>
      <c r="CL34" s="261">
        <v>0</v>
      </c>
      <c r="CM34" s="261">
        <v>0</v>
      </c>
      <c r="CN34" s="261">
        <v>0</v>
      </c>
      <c r="CO34" s="261">
        <v>0</v>
      </c>
      <c r="CP34" s="261">
        <v>0</v>
      </c>
      <c r="CQ34" s="261">
        <v>0</v>
      </c>
      <c r="CR34" s="261">
        <v>0</v>
      </c>
      <c r="CS34" s="261">
        <v>0</v>
      </c>
      <c r="CT34" s="261">
        <f t="shared" si="9"/>
        <v>0</v>
      </c>
      <c r="CU34" s="364" t="str">
        <f t="shared" si="40"/>
        <v>-</v>
      </c>
      <c r="CV34" s="364" t="str">
        <f t="shared" si="41"/>
        <v>-</v>
      </c>
      <c r="CW34" s="364" t="str">
        <f t="shared" si="42"/>
        <v>-</v>
      </c>
      <c r="CX34" s="364" t="str">
        <f t="shared" si="43"/>
        <v>-</v>
      </c>
      <c r="CY34" s="364" t="str">
        <f t="shared" si="44"/>
        <v>-</v>
      </c>
      <c r="CZ34" s="261">
        <f t="shared" si="45"/>
        <v>0</v>
      </c>
      <c r="DA34" s="267">
        <f t="shared" si="10"/>
        <v>0</v>
      </c>
      <c r="DB34" s="261">
        <f t="shared" si="11"/>
        <v>0</v>
      </c>
      <c r="DC34" s="261">
        <f t="shared" si="12"/>
        <v>0</v>
      </c>
      <c r="DD34" s="267">
        <f t="shared" si="13"/>
        <v>0</v>
      </c>
      <c r="DE34" s="261">
        <f t="shared" si="14"/>
        <v>0</v>
      </c>
      <c r="DF34" s="261">
        <f t="shared" si="15"/>
        <v>0</v>
      </c>
      <c r="DG34" s="267">
        <f t="shared" si="16"/>
        <v>0</v>
      </c>
      <c r="DH34" s="269"/>
      <c r="DI34" s="266" t="s">
        <v>276</v>
      </c>
      <c r="DJ34" s="266">
        <v>7</v>
      </c>
      <c r="DK34" s="266">
        <v>41</v>
      </c>
      <c r="DL34" s="266" t="s">
        <v>467</v>
      </c>
      <c r="DM34" s="266" t="s">
        <v>274</v>
      </c>
      <c r="DN34" s="266" t="s">
        <v>276</v>
      </c>
      <c r="DO34" s="266" t="s">
        <v>274</v>
      </c>
      <c r="DP34" s="266" t="s">
        <v>276</v>
      </c>
      <c r="DQ34" s="266">
        <f t="shared" si="46"/>
        <v>7</v>
      </c>
      <c r="DR34" s="266">
        <v>41</v>
      </c>
      <c r="DS34" s="261" t="s">
        <v>21</v>
      </c>
      <c r="DT34" s="266" t="s">
        <v>276</v>
      </c>
      <c r="DU34" s="266" t="s">
        <v>21</v>
      </c>
      <c r="DV34" s="266" t="s">
        <v>21</v>
      </c>
      <c r="DW34" s="261">
        <v>5</v>
      </c>
      <c r="DX34" s="261">
        <v>9</v>
      </c>
      <c r="DY34" s="261">
        <v>26</v>
      </c>
      <c r="DZ34" s="261">
        <v>41</v>
      </c>
      <c r="EA34" s="261">
        <v>0</v>
      </c>
      <c r="EB34" s="261">
        <v>0</v>
      </c>
      <c r="EC34" s="261">
        <v>0</v>
      </c>
      <c r="ED34" s="261">
        <v>0</v>
      </c>
      <c r="EE34" s="261">
        <v>0</v>
      </c>
      <c r="EF34" s="261">
        <v>0</v>
      </c>
      <c r="EG34" s="261">
        <f t="shared" si="17"/>
        <v>900</v>
      </c>
      <c r="EH34" s="364">
        <f t="shared" si="47"/>
        <v>100</v>
      </c>
      <c r="EI34" s="364">
        <f t="shared" si="48"/>
        <v>100</v>
      </c>
      <c r="EJ34" s="364">
        <f t="shared" si="49"/>
        <v>100</v>
      </c>
      <c r="EK34" s="364">
        <f t="shared" si="50"/>
        <v>100</v>
      </c>
      <c r="EL34" s="364">
        <f t="shared" si="51"/>
        <v>100</v>
      </c>
      <c r="EM34" s="261">
        <f t="shared" si="18"/>
        <v>0</v>
      </c>
      <c r="EN34" s="267">
        <f t="shared" si="19"/>
        <v>0</v>
      </c>
      <c r="EO34" s="261">
        <f t="shared" si="20"/>
        <v>2600</v>
      </c>
      <c r="EP34" s="261">
        <f t="shared" si="21"/>
        <v>0</v>
      </c>
      <c r="EQ34" s="267">
        <f t="shared" si="22"/>
        <v>0</v>
      </c>
      <c r="ER34" s="261">
        <f t="shared" si="23"/>
        <v>4100</v>
      </c>
      <c r="ES34" s="261">
        <f t="shared" si="24"/>
        <v>0</v>
      </c>
      <c r="ET34" s="267">
        <f t="shared" si="25"/>
        <v>0</v>
      </c>
      <c r="EU34" s="348"/>
      <c r="EV34" s="266" t="s">
        <v>21</v>
      </c>
      <c r="EW34" s="266">
        <v>0</v>
      </c>
      <c r="EX34" s="266">
        <v>0</v>
      </c>
      <c r="EY34" s="266" t="s">
        <v>21</v>
      </c>
      <c r="EZ34" s="266" t="s">
        <v>21</v>
      </c>
      <c r="FA34" s="266" t="s">
        <v>21</v>
      </c>
      <c r="FB34" s="266" t="s">
        <v>21</v>
      </c>
      <c r="FC34" s="266" t="s">
        <v>21</v>
      </c>
      <c r="FD34" s="266">
        <v>0</v>
      </c>
      <c r="FE34" s="266">
        <v>0</v>
      </c>
      <c r="FF34" s="266" t="s">
        <v>21</v>
      </c>
      <c r="FG34" s="266" t="s">
        <v>21</v>
      </c>
      <c r="FH34" s="266" t="s">
        <v>21</v>
      </c>
      <c r="FI34" s="266" t="s">
        <v>21</v>
      </c>
      <c r="FJ34" s="261">
        <v>5</v>
      </c>
      <c r="FK34" s="266">
        <v>0</v>
      </c>
      <c r="FL34" s="266">
        <v>0</v>
      </c>
      <c r="FM34" s="266">
        <v>0</v>
      </c>
      <c r="FN34" s="266">
        <v>0</v>
      </c>
      <c r="FO34" s="266">
        <v>0</v>
      </c>
      <c r="FP34" s="266">
        <v>0</v>
      </c>
      <c r="FQ34" s="266">
        <v>0</v>
      </c>
      <c r="FR34" s="266">
        <v>0</v>
      </c>
      <c r="FS34" s="266">
        <v>0</v>
      </c>
      <c r="FT34" s="261">
        <f t="shared" si="79"/>
        <v>0</v>
      </c>
      <c r="FU34" s="364" t="str">
        <f t="shared" si="52"/>
        <v>-</v>
      </c>
      <c r="FV34" s="364" t="str">
        <f t="shared" si="53"/>
        <v>-</v>
      </c>
      <c r="FW34" s="364" t="str">
        <f t="shared" si="54"/>
        <v>-</v>
      </c>
      <c r="FX34" s="364" t="str">
        <f t="shared" si="55"/>
        <v>-</v>
      </c>
      <c r="FY34" s="364" t="str">
        <f t="shared" si="56"/>
        <v>-</v>
      </c>
      <c r="FZ34" s="261">
        <f t="shared" si="80"/>
        <v>0</v>
      </c>
      <c r="GA34" s="267">
        <f t="shared" si="81"/>
        <v>0</v>
      </c>
      <c r="GB34" s="261">
        <f t="shared" si="82"/>
        <v>0</v>
      </c>
      <c r="GC34" s="261">
        <f t="shared" si="83"/>
        <v>0</v>
      </c>
      <c r="GD34" s="267">
        <f t="shared" si="84"/>
        <v>0</v>
      </c>
      <c r="GE34" s="261">
        <f t="shared" si="85"/>
        <v>0</v>
      </c>
      <c r="GF34" s="261">
        <f t="shared" si="86"/>
        <v>0</v>
      </c>
      <c r="GG34" s="267">
        <f t="shared" si="87"/>
        <v>0</v>
      </c>
      <c r="GH34" s="270"/>
      <c r="GI34" s="266">
        <v>90215</v>
      </c>
      <c r="GJ34" s="266">
        <v>1</v>
      </c>
      <c r="GK34" s="266">
        <v>1</v>
      </c>
      <c r="GL34" s="266" t="s">
        <v>21</v>
      </c>
      <c r="GM34" s="266" t="s">
        <v>21</v>
      </c>
      <c r="GN34" s="266" t="s">
        <v>21</v>
      </c>
      <c r="GO34" s="266">
        <v>0</v>
      </c>
      <c r="GP34" s="266">
        <v>5</v>
      </c>
      <c r="GQ34" s="266">
        <v>1</v>
      </c>
      <c r="GR34" s="266">
        <f t="shared" si="60"/>
        <v>100</v>
      </c>
      <c r="GS34" s="265" t="s">
        <v>21</v>
      </c>
      <c r="GT34" s="373"/>
      <c r="GU34" s="374"/>
      <c r="GV34" s="374"/>
      <c r="GW34" s="261" t="s">
        <v>21</v>
      </c>
      <c r="GX34" s="261">
        <v>0</v>
      </c>
      <c r="GY34" s="261" t="s">
        <v>21</v>
      </c>
      <c r="GZ34" s="261">
        <v>0</v>
      </c>
      <c r="HA34" s="380">
        <v>9</v>
      </c>
      <c r="HB34" s="381">
        <v>0</v>
      </c>
      <c r="HC34" s="261">
        <f t="shared" si="57"/>
        <v>0</v>
      </c>
      <c r="HD34" s="230" t="s">
        <v>21</v>
      </c>
      <c r="HP34" s="214"/>
      <c r="HQ34" s="214"/>
      <c r="HR34" s="214"/>
      <c r="HS34" s="214"/>
      <c r="HT34" s="214"/>
      <c r="HU34" s="214"/>
      <c r="HV34" s="214"/>
      <c r="HW34" s="215"/>
      <c r="HX34" s="215"/>
      <c r="HY34" s="215"/>
      <c r="HZ34" s="215"/>
      <c r="IA34" s="215"/>
      <c r="IB34" s="215"/>
      <c r="IC34" s="215"/>
      <c r="ID34" s="215"/>
      <c r="IE34" s="214"/>
    </row>
    <row r="35" spans="2:239" ht="66.75" customHeight="1" x14ac:dyDescent="0.45">
      <c r="B35" s="314" t="s">
        <v>7</v>
      </c>
      <c r="C35" s="315" t="s">
        <v>421</v>
      </c>
      <c r="D35" s="280" t="s">
        <v>11</v>
      </c>
      <c r="E35" s="280" t="s">
        <v>118</v>
      </c>
      <c r="F35" s="279" t="s">
        <v>187</v>
      </c>
      <c r="G35" s="280" t="s">
        <v>21</v>
      </c>
      <c r="H35" s="280" t="s">
        <v>21</v>
      </c>
      <c r="I35" s="280">
        <v>65</v>
      </c>
      <c r="J35" s="279" t="s">
        <v>71</v>
      </c>
      <c r="K35" s="313" t="s">
        <v>9</v>
      </c>
      <c r="L35" s="280" t="s">
        <v>34</v>
      </c>
      <c r="M35" s="313" t="s">
        <v>44</v>
      </c>
      <c r="N35" s="280" t="s">
        <v>43</v>
      </c>
      <c r="O35" s="279" t="s">
        <v>2</v>
      </c>
      <c r="P35" s="313" t="s">
        <v>12</v>
      </c>
      <c r="Q35" s="317" t="s">
        <v>516</v>
      </c>
      <c r="R35" s="317" t="s">
        <v>21</v>
      </c>
      <c r="S35" s="261" t="s">
        <v>462</v>
      </c>
      <c r="T35" s="261" t="s">
        <v>586</v>
      </c>
      <c r="U35" s="262" t="s">
        <v>477</v>
      </c>
      <c r="V35" s="263" t="s">
        <v>372</v>
      </c>
      <c r="W35" s="263" t="s">
        <v>404</v>
      </c>
      <c r="X35" s="263" t="s">
        <v>21</v>
      </c>
      <c r="Y35" s="264" t="s">
        <v>468</v>
      </c>
      <c r="Z35" s="265" t="s">
        <v>516</v>
      </c>
      <c r="AA35" s="265" t="s">
        <v>208</v>
      </c>
      <c r="AB35" s="265"/>
      <c r="AC35" s="384">
        <v>1</v>
      </c>
      <c r="AD35" s="231">
        <v>1</v>
      </c>
      <c r="AE35" s="231">
        <v>1</v>
      </c>
      <c r="AF35" s="231">
        <v>1</v>
      </c>
      <c r="AG35" s="231">
        <v>1</v>
      </c>
      <c r="AH35" s="231">
        <v>0</v>
      </c>
      <c r="AI35" s="266" t="s">
        <v>263</v>
      </c>
      <c r="AJ35" s="366">
        <v>1</v>
      </c>
      <c r="AK35" s="266">
        <v>1</v>
      </c>
      <c r="AL35" s="266">
        <v>17785</v>
      </c>
      <c r="AM35" s="266" t="s">
        <v>21</v>
      </c>
      <c r="AN35" s="266" t="s">
        <v>21</v>
      </c>
      <c r="AO35" s="266" t="s">
        <v>21</v>
      </c>
      <c r="AP35" s="364" t="str">
        <f t="shared" si="34"/>
        <v>-</v>
      </c>
      <c r="AQ35" s="364">
        <f t="shared" si="35"/>
        <v>0</v>
      </c>
      <c r="AR35" s="364">
        <v>0</v>
      </c>
      <c r="AS35" s="266" t="s">
        <v>21</v>
      </c>
      <c r="AT35" s="266" t="s">
        <v>21</v>
      </c>
      <c r="AU35" s="266">
        <v>17785</v>
      </c>
      <c r="AV35" s="266" t="s">
        <v>21</v>
      </c>
      <c r="AW35" s="266">
        <v>1</v>
      </c>
      <c r="AX35" s="266">
        <v>1</v>
      </c>
      <c r="AY35" s="266">
        <v>1</v>
      </c>
      <c r="AZ35" s="266">
        <v>1</v>
      </c>
      <c r="BA35" s="266">
        <v>1</v>
      </c>
      <c r="BB35" s="266">
        <v>1</v>
      </c>
      <c r="BC35" s="266">
        <v>1</v>
      </c>
      <c r="BD35" s="266">
        <v>1</v>
      </c>
      <c r="BE35" s="266">
        <v>1</v>
      </c>
      <c r="BF35" s="266">
        <v>1</v>
      </c>
      <c r="BG35" s="364">
        <f t="shared" si="0"/>
        <v>100</v>
      </c>
      <c r="BH35" s="364">
        <f t="shared" si="78"/>
        <v>0</v>
      </c>
      <c r="BI35" s="364">
        <f t="shared" si="36"/>
        <v>0</v>
      </c>
      <c r="BJ35" s="364">
        <f t="shared" si="37"/>
        <v>0</v>
      </c>
      <c r="BK35" s="364">
        <f t="shared" si="59"/>
        <v>0</v>
      </c>
      <c r="BL35" s="364">
        <f t="shared" si="38"/>
        <v>0</v>
      </c>
      <c r="BM35" s="364">
        <f t="shared" si="1"/>
        <v>100</v>
      </c>
      <c r="BN35" s="267">
        <f t="shared" si="2"/>
        <v>100</v>
      </c>
      <c r="BO35" s="364">
        <f t="shared" si="3"/>
        <v>100</v>
      </c>
      <c r="BP35" s="364">
        <f t="shared" si="4"/>
        <v>100</v>
      </c>
      <c r="BQ35" s="267">
        <f t="shared" si="5"/>
        <v>100</v>
      </c>
      <c r="BR35" s="364">
        <f t="shared" si="6"/>
        <v>100</v>
      </c>
      <c r="BS35" s="364">
        <f t="shared" si="7"/>
        <v>100</v>
      </c>
      <c r="BT35" s="267">
        <f t="shared" si="8"/>
        <v>100</v>
      </c>
      <c r="BU35" s="270" t="s">
        <v>21</v>
      </c>
      <c r="BV35" s="266" t="s">
        <v>21</v>
      </c>
      <c r="BW35" s="266">
        <v>0</v>
      </c>
      <c r="BX35" s="266">
        <v>0</v>
      </c>
      <c r="BY35" s="266" t="s">
        <v>21</v>
      </c>
      <c r="BZ35" s="266" t="s">
        <v>21</v>
      </c>
      <c r="CA35" s="266" t="s">
        <v>21</v>
      </c>
      <c r="CB35" s="266" t="s">
        <v>21</v>
      </c>
      <c r="CC35" s="266" t="s">
        <v>21</v>
      </c>
      <c r="CD35" s="266">
        <f t="shared" si="39"/>
        <v>0</v>
      </c>
      <c r="CE35" s="266">
        <v>0</v>
      </c>
      <c r="CF35" s="266" t="s">
        <v>21</v>
      </c>
      <c r="CG35" s="266" t="s">
        <v>21</v>
      </c>
      <c r="CH35" s="266" t="s">
        <v>21</v>
      </c>
      <c r="CI35" s="266" t="s">
        <v>21</v>
      </c>
      <c r="CJ35" s="261">
        <v>1</v>
      </c>
      <c r="CK35" s="261">
        <v>0</v>
      </c>
      <c r="CL35" s="261">
        <v>0</v>
      </c>
      <c r="CM35" s="261">
        <v>0</v>
      </c>
      <c r="CN35" s="261">
        <v>0</v>
      </c>
      <c r="CO35" s="261">
        <v>0</v>
      </c>
      <c r="CP35" s="261">
        <v>0</v>
      </c>
      <c r="CQ35" s="261">
        <v>0</v>
      </c>
      <c r="CR35" s="261">
        <v>0</v>
      </c>
      <c r="CS35" s="261">
        <v>0</v>
      </c>
      <c r="CT35" s="261">
        <f t="shared" si="9"/>
        <v>0</v>
      </c>
      <c r="CU35" s="364" t="str">
        <f t="shared" si="40"/>
        <v>-</v>
      </c>
      <c r="CV35" s="364" t="str">
        <f t="shared" si="41"/>
        <v>-</v>
      </c>
      <c r="CW35" s="364" t="str">
        <f t="shared" si="42"/>
        <v>-</v>
      </c>
      <c r="CX35" s="364" t="str">
        <f t="shared" si="43"/>
        <v>-</v>
      </c>
      <c r="CY35" s="364" t="str">
        <f t="shared" si="44"/>
        <v>-</v>
      </c>
      <c r="CZ35" s="261">
        <f t="shared" si="45"/>
        <v>0</v>
      </c>
      <c r="DA35" s="267">
        <f t="shared" si="10"/>
        <v>0</v>
      </c>
      <c r="DB35" s="261">
        <f t="shared" si="11"/>
        <v>0</v>
      </c>
      <c r="DC35" s="261">
        <f t="shared" si="12"/>
        <v>0</v>
      </c>
      <c r="DD35" s="267">
        <f t="shared" si="13"/>
        <v>0</v>
      </c>
      <c r="DE35" s="261">
        <f t="shared" si="14"/>
        <v>0</v>
      </c>
      <c r="DF35" s="261">
        <f t="shared" si="15"/>
        <v>0</v>
      </c>
      <c r="DG35" s="267">
        <f t="shared" si="16"/>
        <v>0</v>
      </c>
      <c r="DH35" s="269"/>
      <c r="DI35" s="266" t="s">
        <v>274</v>
      </c>
      <c r="DJ35" s="266">
        <v>2</v>
      </c>
      <c r="DK35" s="266">
        <v>4</v>
      </c>
      <c r="DL35" s="266" t="s">
        <v>21</v>
      </c>
      <c r="DM35" s="266" t="s">
        <v>274</v>
      </c>
      <c r="DN35" s="266" t="s">
        <v>274</v>
      </c>
      <c r="DO35" s="266" t="s">
        <v>274</v>
      </c>
      <c r="DP35" s="266" t="s">
        <v>274</v>
      </c>
      <c r="DQ35" s="266">
        <f t="shared" si="46"/>
        <v>2</v>
      </c>
      <c r="DR35" s="266">
        <v>4</v>
      </c>
      <c r="DS35" s="261" t="s">
        <v>21</v>
      </c>
      <c r="DT35" s="266" t="s">
        <v>274</v>
      </c>
      <c r="DU35" s="266" t="s">
        <v>21</v>
      </c>
      <c r="DV35" s="266" t="s">
        <v>21</v>
      </c>
      <c r="DW35" s="261">
        <v>1</v>
      </c>
      <c r="DX35" s="261">
        <v>1</v>
      </c>
      <c r="DY35" s="261">
        <v>2</v>
      </c>
      <c r="DZ35" s="261">
        <v>4</v>
      </c>
      <c r="EA35" s="261">
        <v>0</v>
      </c>
      <c r="EB35" s="261">
        <v>0</v>
      </c>
      <c r="EC35" s="261">
        <v>0</v>
      </c>
      <c r="ED35" s="261">
        <v>0</v>
      </c>
      <c r="EE35" s="261">
        <v>0</v>
      </c>
      <c r="EF35" s="261">
        <v>0</v>
      </c>
      <c r="EG35" s="261">
        <f t="shared" si="17"/>
        <v>100</v>
      </c>
      <c r="EH35" s="364">
        <f t="shared" si="47"/>
        <v>100</v>
      </c>
      <c r="EI35" s="364">
        <f t="shared" si="48"/>
        <v>100</v>
      </c>
      <c r="EJ35" s="364">
        <f t="shared" si="49"/>
        <v>100</v>
      </c>
      <c r="EK35" s="364">
        <f t="shared" si="50"/>
        <v>100</v>
      </c>
      <c r="EL35" s="364">
        <f t="shared" si="51"/>
        <v>100</v>
      </c>
      <c r="EM35" s="261">
        <f t="shared" si="18"/>
        <v>0</v>
      </c>
      <c r="EN35" s="267">
        <f t="shared" si="19"/>
        <v>0</v>
      </c>
      <c r="EO35" s="261">
        <f t="shared" si="20"/>
        <v>200</v>
      </c>
      <c r="EP35" s="261">
        <f t="shared" si="21"/>
        <v>0</v>
      </c>
      <c r="EQ35" s="267">
        <f t="shared" si="22"/>
        <v>0</v>
      </c>
      <c r="ER35" s="261">
        <f t="shared" si="23"/>
        <v>400</v>
      </c>
      <c r="ES35" s="261">
        <f t="shared" si="24"/>
        <v>0</v>
      </c>
      <c r="ET35" s="267">
        <f t="shared" si="25"/>
        <v>0</v>
      </c>
      <c r="EU35" s="348"/>
      <c r="EV35" s="266">
        <v>1111007</v>
      </c>
      <c r="EW35" s="266">
        <v>1</v>
      </c>
      <c r="EX35" s="266">
        <v>1</v>
      </c>
      <c r="EY35" s="266" t="s">
        <v>21</v>
      </c>
      <c r="EZ35" s="266" t="s">
        <v>21</v>
      </c>
      <c r="FA35" s="266"/>
      <c r="FB35" s="266"/>
      <c r="FC35" s="266"/>
      <c r="FD35" s="266">
        <v>0</v>
      </c>
      <c r="FE35" s="266">
        <v>0</v>
      </c>
      <c r="FF35" s="266"/>
      <c r="FG35" s="266"/>
      <c r="FH35" s="266">
        <v>1111007</v>
      </c>
      <c r="FI35" s="266" t="s">
        <v>21</v>
      </c>
      <c r="FJ35" s="261">
        <v>1</v>
      </c>
      <c r="FK35" s="266">
        <v>1</v>
      </c>
      <c r="FL35" s="266">
        <v>1</v>
      </c>
      <c r="FM35" s="266">
        <v>1</v>
      </c>
      <c r="FN35" s="266">
        <v>1</v>
      </c>
      <c r="FO35" s="266">
        <v>1</v>
      </c>
      <c r="FP35" s="266">
        <v>1</v>
      </c>
      <c r="FQ35" s="266" t="s">
        <v>21</v>
      </c>
      <c r="FR35" s="266" t="s">
        <v>21</v>
      </c>
      <c r="FS35" s="266" t="s">
        <v>21</v>
      </c>
      <c r="FT35" s="261">
        <f t="shared" si="79"/>
        <v>100</v>
      </c>
      <c r="FU35" s="364">
        <f t="shared" si="52"/>
        <v>0</v>
      </c>
      <c r="FV35" s="364">
        <f t="shared" si="53"/>
        <v>0</v>
      </c>
      <c r="FW35" s="364">
        <f t="shared" si="54"/>
        <v>0</v>
      </c>
      <c r="FX35" s="364">
        <f t="shared" si="55"/>
        <v>0</v>
      </c>
      <c r="FY35" s="364">
        <f t="shared" si="56"/>
        <v>0</v>
      </c>
      <c r="FZ35" s="261">
        <f t="shared" si="80"/>
        <v>0</v>
      </c>
      <c r="GA35" s="267">
        <f t="shared" si="81"/>
        <v>100</v>
      </c>
      <c r="GB35" s="261">
        <f t="shared" si="82"/>
        <v>100</v>
      </c>
      <c r="GC35" s="261" t="str">
        <f t="shared" si="83"/>
        <v>-</v>
      </c>
      <c r="GD35" s="267">
        <f t="shared" si="84"/>
        <v>100</v>
      </c>
      <c r="GE35" s="261">
        <f t="shared" si="85"/>
        <v>100</v>
      </c>
      <c r="GF35" s="261" t="str">
        <f t="shared" si="86"/>
        <v>-</v>
      </c>
      <c r="GG35" s="267">
        <f t="shared" si="87"/>
        <v>100</v>
      </c>
      <c r="GH35" s="270"/>
      <c r="GI35" s="266">
        <v>31668</v>
      </c>
      <c r="GJ35" s="266">
        <v>1</v>
      </c>
      <c r="GK35" s="266">
        <v>1</v>
      </c>
      <c r="GL35" s="266" t="s">
        <v>21</v>
      </c>
      <c r="GM35" s="266" t="s">
        <v>21</v>
      </c>
      <c r="GN35" s="266" t="s">
        <v>21</v>
      </c>
      <c r="GO35" s="266">
        <v>0</v>
      </c>
      <c r="GP35" s="266">
        <v>1</v>
      </c>
      <c r="GQ35" s="266">
        <v>1</v>
      </c>
      <c r="GR35" s="266">
        <f t="shared" si="60"/>
        <v>100</v>
      </c>
      <c r="GS35" s="265" t="s">
        <v>21</v>
      </c>
      <c r="GT35" s="373"/>
      <c r="GU35" s="374"/>
      <c r="GV35" s="374"/>
      <c r="GW35" s="261" t="s">
        <v>21</v>
      </c>
      <c r="GX35" s="261">
        <v>0</v>
      </c>
      <c r="GY35" s="261" t="s">
        <v>21</v>
      </c>
      <c r="GZ35" s="261">
        <v>0</v>
      </c>
      <c r="HA35" s="380">
        <v>1</v>
      </c>
      <c r="HB35" s="381">
        <v>0</v>
      </c>
      <c r="HC35" s="261">
        <f t="shared" si="57"/>
        <v>0</v>
      </c>
      <c r="HD35" s="230" t="s">
        <v>21</v>
      </c>
      <c r="HP35" s="214"/>
      <c r="HQ35" s="214"/>
      <c r="HR35" s="214"/>
      <c r="HS35" s="214"/>
      <c r="HT35" s="214"/>
      <c r="HU35" s="214"/>
      <c r="HV35" s="214"/>
      <c r="HW35" s="215"/>
      <c r="HX35" s="215"/>
      <c r="HY35" s="215"/>
      <c r="HZ35" s="215"/>
      <c r="IA35" s="215"/>
      <c r="IB35" s="215"/>
      <c r="IC35" s="215"/>
      <c r="ID35" s="215"/>
      <c r="IE35" s="214"/>
    </row>
    <row r="36" spans="2:239" ht="66.75" customHeight="1" x14ac:dyDescent="0.45">
      <c r="B36" s="319" t="s">
        <v>22</v>
      </c>
      <c r="C36" s="320" t="s">
        <v>420</v>
      </c>
      <c r="D36" s="321" t="s">
        <v>23</v>
      </c>
      <c r="E36" s="321" t="s">
        <v>119</v>
      </c>
      <c r="F36" s="322" t="s">
        <v>187</v>
      </c>
      <c r="G36" s="323" t="s">
        <v>21</v>
      </c>
      <c r="H36" s="323" t="s">
        <v>21</v>
      </c>
      <c r="I36" s="321">
        <v>70</v>
      </c>
      <c r="J36" s="324" t="s">
        <v>170</v>
      </c>
      <c r="K36" s="325" t="s">
        <v>171</v>
      </c>
      <c r="L36" s="321" t="s">
        <v>36</v>
      </c>
      <c r="M36" s="325" t="s">
        <v>172</v>
      </c>
      <c r="N36" s="321" t="s">
        <v>43</v>
      </c>
      <c r="O36" s="321" t="s">
        <v>186</v>
      </c>
      <c r="P36" s="326" t="s">
        <v>12</v>
      </c>
      <c r="Q36" s="327" t="s">
        <v>517</v>
      </c>
      <c r="R36" s="327" t="s">
        <v>21</v>
      </c>
      <c r="S36" s="261" t="s">
        <v>444</v>
      </c>
      <c r="T36" s="261" t="s">
        <v>587</v>
      </c>
      <c r="U36" s="262" t="s">
        <v>337</v>
      </c>
      <c r="V36" s="263" t="s">
        <v>374</v>
      </c>
      <c r="W36" s="263" t="s">
        <v>387</v>
      </c>
      <c r="X36" s="263" t="s">
        <v>21</v>
      </c>
      <c r="Y36" s="264" t="s">
        <v>468</v>
      </c>
      <c r="Z36" s="265" t="s">
        <v>517</v>
      </c>
      <c r="AA36" s="265" t="s">
        <v>208</v>
      </c>
      <c r="AB36" s="265"/>
      <c r="AC36" s="384">
        <v>10</v>
      </c>
      <c r="AD36" s="231">
        <v>4</v>
      </c>
      <c r="AE36" s="231">
        <v>4</v>
      </c>
      <c r="AF36" s="231">
        <v>4</v>
      </c>
      <c r="AG36" s="231">
        <v>4</v>
      </c>
      <c r="AH36" s="231">
        <v>0</v>
      </c>
      <c r="AI36" s="266" t="s">
        <v>259</v>
      </c>
      <c r="AJ36" s="366">
        <v>3</v>
      </c>
      <c r="AK36" s="266">
        <v>3</v>
      </c>
      <c r="AL36" s="266" t="s">
        <v>259</v>
      </c>
      <c r="AM36" s="266" t="s">
        <v>21</v>
      </c>
      <c r="AN36" s="266" t="s">
        <v>21</v>
      </c>
      <c r="AO36" s="266" t="s">
        <v>21</v>
      </c>
      <c r="AP36" s="364" t="str">
        <f t="shared" si="34"/>
        <v>-</v>
      </c>
      <c r="AQ36" s="364">
        <f t="shared" si="35"/>
        <v>0</v>
      </c>
      <c r="AR36" s="364">
        <v>0</v>
      </c>
      <c r="AS36" s="266" t="s">
        <v>21</v>
      </c>
      <c r="AT36" s="266" t="s">
        <v>21</v>
      </c>
      <c r="AU36" s="266" t="s">
        <v>259</v>
      </c>
      <c r="AV36" s="266" t="s">
        <v>21</v>
      </c>
      <c r="AW36" s="266">
        <v>10</v>
      </c>
      <c r="AX36" s="266">
        <v>3</v>
      </c>
      <c r="AY36" s="266">
        <v>3</v>
      </c>
      <c r="AZ36" s="266">
        <v>3</v>
      </c>
      <c r="BA36" s="266">
        <v>3</v>
      </c>
      <c r="BB36" s="266">
        <v>3</v>
      </c>
      <c r="BC36" s="266">
        <v>3</v>
      </c>
      <c r="BD36" s="266">
        <v>3</v>
      </c>
      <c r="BE36" s="266">
        <v>3</v>
      </c>
      <c r="BF36" s="266">
        <v>3</v>
      </c>
      <c r="BG36" s="364">
        <f t="shared" si="0"/>
        <v>75</v>
      </c>
      <c r="BH36" s="364">
        <f t="shared" si="78"/>
        <v>0</v>
      </c>
      <c r="BI36" s="364">
        <f t="shared" si="36"/>
        <v>0</v>
      </c>
      <c r="BJ36" s="364">
        <f t="shared" si="37"/>
        <v>0</v>
      </c>
      <c r="BK36" s="364">
        <f t="shared" si="59"/>
        <v>0</v>
      </c>
      <c r="BL36" s="364">
        <f t="shared" si="38"/>
        <v>0</v>
      </c>
      <c r="BM36" s="364">
        <f t="shared" si="1"/>
        <v>75</v>
      </c>
      <c r="BN36" s="267">
        <f t="shared" si="2"/>
        <v>75</v>
      </c>
      <c r="BO36" s="364">
        <f t="shared" si="3"/>
        <v>75</v>
      </c>
      <c r="BP36" s="364">
        <f t="shared" si="4"/>
        <v>75</v>
      </c>
      <c r="BQ36" s="267">
        <f t="shared" si="5"/>
        <v>75</v>
      </c>
      <c r="BR36" s="364">
        <f t="shared" si="6"/>
        <v>75</v>
      </c>
      <c r="BS36" s="364">
        <f t="shared" si="7"/>
        <v>75</v>
      </c>
      <c r="BT36" s="267">
        <f t="shared" si="8"/>
        <v>75</v>
      </c>
      <c r="BU36" s="270" t="s">
        <v>680</v>
      </c>
      <c r="BV36" s="266" t="s">
        <v>21</v>
      </c>
      <c r="BW36" s="266">
        <v>0</v>
      </c>
      <c r="BX36" s="266">
        <v>0</v>
      </c>
      <c r="BY36" s="266" t="s">
        <v>21</v>
      </c>
      <c r="BZ36" s="266" t="s">
        <v>21</v>
      </c>
      <c r="CA36" s="266" t="s">
        <v>21</v>
      </c>
      <c r="CB36" s="266" t="s">
        <v>21</v>
      </c>
      <c r="CC36" s="266" t="s">
        <v>21</v>
      </c>
      <c r="CD36" s="266">
        <f t="shared" si="39"/>
        <v>0</v>
      </c>
      <c r="CE36" s="266">
        <v>0</v>
      </c>
      <c r="CF36" s="266" t="s">
        <v>21</v>
      </c>
      <c r="CG36" s="266" t="s">
        <v>21</v>
      </c>
      <c r="CH36" s="266" t="s">
        <v>21</v>
      </c>
      <c r="CI36" s="266" t="s">
        <v>21</v>
      </c>
      <c r="CJ36" s="261">
        <v>10</v>
      </c>
      <c r="CK36" s="261">
        <v>0</v>
      </c>
      <c r="CL36" s="261">
        <v>0</v>
      </c>
      <c r="CM36" s="261">
        <v>0</v>
      </c>
      <c r="CN36" s="261">
        <v>0</v>
      </c>
      <c r="CO36" s="261">
        <v>0</v>
      </c>
      <c r="CP36" s="261">
        <v>0</v>
      </c>
      <c r="CQ36" s="261">
        <v>0</v>
      </c>
      <c r="CR36" s="261">
        <v>0</v>
      </c>
      <c r="CS36" s="261">
        <v>0</v>
      </c>
      <c r="CT36" s="261">
        <f t="shared" si="9"/>
        <v>0</v>
      </c>
      <c r="CU36" s="364" t="str">
        <f t="shared" si="40"/>
        <v>-</v>
      </c>
      <c r="CV36" s="364" t="str">
        <f t="shared" si="41"/>
        <v>-</v>
      </c>
      <c r="CW36" s="364" t="str">
        <f t="shared" si="42"/>
        <v>-</v>
      </c>
      <c r="CX36" s="364" t="str">
        <f t="shared" si="43"/>
        <v>-</v>
      </c>
      <c r="CY36" s="364" t="str">
        <f t="shared" si="44"/>
        <v>-</v>
      </c>
      <c r="CZ36" s="261">
        <f t="shared" si="45"/>
        <v>0</v>
      </c>
      <c r="DA36" s="267">
        <f t="shared" si="10"/>
        <v>0</v>
      </c>
      <c r="DB36" s="261">
        <f t="shared" si="11"/>
        <v>0</v>
      </c>
      <c r="DC36" s="261">
        <f t="shared" si="12"/>
        <v>0</v>
      </c>
      <c r="DD36" s="267">
        <f t="shared" si="13"/>
        <v>0</v>
      </c>
      <c r="DE36" s="261">
        <f t="shared" si="14"/>
        <v>0</v>
      </c>
      <c r="DF36" s="261">
        <f t="shared" si="15"/>
        <v>0</v>
      </c>
      <c r="DG36" s="267">
        <f t="shared" si="16"/>
        <v>0</v>
      </c>
      <c r="DH36" s="269"/>
      <c r="DI36" s="266" t="s">
        <v>274</v>
      </c>
      <c r="DJ36" s="266">
        <v>2</v>
      </c>
      <c r="DK36" s="266">
        <v>6</v>
      </c>
      <c r="DL36" s="266" t="s">
        <v>21</v>
      </c>
      <c r="DM36" s="266" t="s">
        <v>274</v>
      </c>
      <c r="DN36" s="266" t="s">
        <v>274</v>
      </c>
      <c r="DO36" s="266" t="s">
        <v>274</v>
      </c>
      <c r="DP36" s="266" t="s">
        <v>274</v>
      </c>
      <c r="DQ36" s="266">
        <f t="shared" si="46"/>
        <v>2</v>
      </c>
      <c r="DR36" s="266">
        <v>6</v>
      </c>
      <c r="DS36" s="261" t="s">
        <v>21</v>
      </c>
      <c r="DT36" s="266" t="s">
        <v>274</v>
      </c>
      <c r="DU36" s="266" t="s">
        <v>21</v>
      </c>
      <c r="DV36" s="266" t="s">
        <v>21</v>
      </c>
      <c r="DW36" s="261">
        <v>10</v>
      </c>
      <c r="DX36" s="261">
        <v>3</v>
      </c>
      <c r="DY36" s="261">
        <v>3</v>
      </c>
      <c r="DZ36" s="261">
        <v>6</v>
      </c>
      <c r="EA36" s="261">
        <v>0</v>
      </c>
      <c r="EB36" s="261">
        <v>0</v>
      </c>
      <c r="EC36" s="261">
        <v>0</v>
      </c>
      <c r="ED36" s="261">
        <v>0</v>
      </c>
      <c r="EE36" s="261">
        <v>0</v>
      </c>
      <c r="EF36" s="261">
        <v>0</v>
      </c>
      <c r="EG36" s="261">
        <f t="shared" si="17"/>
        <v>75</v>
      </c>
      <c r="EH36" s="364">
        <f t="shared" si="47"/>
        <v>100</v>
      </c>
      <c r="EI36" s="364">
        <f t="shared" si="48"/>
        <v>100</v>
      </c>
      <c r="EJ36" s="364">
        <f t="shared" si="49"/>
        <v>100</v>
      </c>
      <c r="EK36" s="364">
        <f t="shared" si="50"/>
        <v>100</v>
      </c>
      <c r="EL36" s="364">
        <f t="shared" si="51"/>
        <v>100</v>
      </c>
      <c r="EM36" s="261">
        <f t="shared" si="18"/>
        <v>0</v>
      </c>
      <c r="EN36" s="267">
        <f t="shared" si="19"/>
        <v>0</v>
      </c>
      <c r="EO36" s="261">
        <f t="shared" si="20"/>
        <v>75</v>
      </c>
      <c r="EP36" s="261">
        <f t="shared" si="21"/>
        <v>0</v>
      </c>
      <c r="EQ36" s="267">
        <f t="shared" si="22"/>
        <v>0</v>
      </c>
      <c r="ER36" s="261">
        <f t="shared" si="23"/>
        <v>150</v>
      </c>
      <c r="ES36" s="261">
        <f t="shared" si="24"/>
        <v>0</v>
      </c>
      <c r="ET36" s="267">
        <f t="shared" si="25"/>
        <v>0</v>
      </c>
      <c r="EU36" s="348"/>
      <c r="EV36" s="266" t="s">
        <v>21</v>
      </c>
      <c r="EW36" s="266">
        <v>0</v>
      </c>
      <c r="EX36" s="266">
        <v>0</v>
      </c>
      <c r="EY36" s="266" t="s">
        <v>21</v>
      </c>
      <c r="EZ36" s="266" t="s">
        <v>21</v>
      </c>
      <c r="FA36" s="266" t="s">
        <v>21</v>
      </c>
      <c r="FB36" s="266" t="s">
        <v>21</v>
      </c>
      <c r="FC36" s="266" t="s">
        <v>21</v>
      </c>
      <c r="FD36" s="266">
        <v>0</v>
      </c>
      <c r="FE36" s="266">
        <v>0</v>
      </c>
      <c r="FF36" s="266" t="s">
        <v>21</v>
      </c>
      <c r="FG36" s="266" t="s">
        <v>21</v>
      </c>
      <c r="FH36" s="266" t="s">
        <v>21</v>
      </c>
      <c r="FI36" s="266" t="s">
        <v>21</v>
      </c>
      <c r="FJ36" s="261">
        <v>10</v>
      </c>
      <c r="FK36" s="266">
        <v>0</v>
      </c>
      <c r="FL36" s="266">
        <v>0</v>
      </c>
      <c r="FM36" s="266">
        <v>0</v>
      </c>
      <c r="FN36" s="266">
        <v>0</v>
      </c>
      <c r="FO36" s="266">
        <v>0</v>
      </c>
      <c r="FP36" s="266">
        <v>0</v>
      </c>
      <c r="FQ36" s="266">
        <v>0</v>
      </c>
      <c r="FR36" s="266">
        <v>0</v>
      </c>
      <c r="FS36" s="266">
        <v>0</v>
      </c>
      <c r="FT36" s="261">
        <f t="shared" si="79"/>
        <v>0</v>
      </c>
      <c r="FU36" s="364" t="str">
        <f t="shared" si="52"/>
        <v>-</v>
      </c>
      <c r="FV36" s="364" t="str">
        <f t="shared" si="53"/>
        <v>-</v>
      </c>
      <c r="FW36" s="364" t="str">
        <f t="shared" si="54"/>
        <v>-</v>
      </c>
      <c r="FX36" s="364" t="str">
        <f t="shared" si="55"/>
        <v>-</v>
      </c>
      <c r="FY36" s="364" t="str">
        <f t="shared" si="56"/>
        <v>-</v>
      </c>
      <c r="FZ36" s="261">
        <f t="shared" si="80"/>
        <v>0</v>
      </c>
      <c r="GA36" s="267">
        <f t="shared" si="81"/>
        <v>0</v>
      </c>
      <c r="GB36" s="261">
        <f t="shared" si="82"/>
        <v>0</v>
      </c>
      <c r="GC36" s="261">
        <f t="shared" si="83"/>
        <v>0</v>
      </c>
      <c r="GD36" s="267">
        <f t="shared" si="84"/>
        <v>0</v>
      </c>
      <c r="GE36" s="261">
        <f t="shared" si="85"/>
        <v>0</v>
      </c>
      <c r="GF36" s="261">
        <f t="shared" si="86"/>
        <v>0</v>
      </c>
      <c r="GG36" s="267">
        <f t="shared" si="87"/>
        <v>0</v>
      </c>
      <c r="GH36" s="270"/>
      <c r="GI36" s="266"/>
      <c r="GJ36" s="266"/>
      <c r="GK36" s="266"/>
      <c r="GL36" s="266" t="s">
        <v>21</v>
      </c>
      <c r="GM36" s="266" t="s">
        <v>21</v>
      </c>
      <c r="GN36" s="266" t="s">
        <v>21</v>
      </c>
      <c r="GO36" s="266">
        <v>0</v>
      </c>
      <c r="GP36" s="266">
        <v>10</v>
      </c>
      <c r="GQ36" s="266">
        <v>0</v>
      </c>
      <c r="GR36" s="266">
        <f t="shared" si="60"/>
        <v>0</v>
      </c>
      <c r="GS36" s="265" t="s">
        <v>21</v>
      </c>
      <c r="GT36" s="373"/>
      <c r="GU36" s="374"/>
      <c r="GV36" s="374"/>
      <c r="GW36" s="261" t="s">
        <v>21</v>
      </c>
      <c r="GX36" s="261">
        <v>0</v>
      </c>
      <c r="GY36" s="261" t="s">
        <v>21</v>
      </c>
      <c r="GZ36" s="261">
        <v>0</v>
      </c>
      <c r="HA36" s="380">
        <v>10</v>
      </c>
      <c r="HB36" s="381">
        <v>0</v>
      </c>
      <c r="HC36" s="261">
        <f t="shared" si="57"/>
        <v>0</v>
      </c>
      <c r="HD36" s="230" t="s">
        <v>21</v>
      </c>
      <c r="HP36" s="214"/>
      <c r="HQ36" s="214"/>
      <c r="HR36" s="214"/>
      <c r="HS36" s="214"/>
      <c r="HT36" s="214"/>
      <c r="HU36" s="214"/>
      <c r="HV36" s="214"/>
      <c r="HW36" s="216"/>
      <c r="HX36" s="215"/>
      <c r="HY36" s="215"/>
      <c r="HZ36" s="215"/>
      <c r="IA36" s="215"/>
      <c r="IB36" s="215"/>
      <c r="IC36" s="215"/>
      <c r="ID36" s="215"/>
      <c r="IE36" s="214"/>
    </row>
    <row r="37" spans="2:239" ht="66.75" customHeight="1" x14ac:dyDescent="0.45">
      <c r="B37" s="328" t="s">
        <v>22</v>
      </c>
      <c r="C37" s="329" t="s">
        <v>420</v>
      </c>
      <c r="D37" s="207" t="s">
        <v>23</v>
      </c>
      <c r="E37" s="207" t="s">
        <v>119</v>
      </c>
      <c r="F37" s="207" t="s">
        <v>187</v>
      </c>
      <c r="G37" s="330" t="s">
        <v>21</v>
      </c>
      <c r="H37" s="330" t="s">
        <v>21</v>
      </c>
      <c r="I37" s="330">
        <v>69</v>
      </c>
      <c r="J37" s="207" t="s">
        <v>57</v>
      </c>
      <c r="K37" s="331" t="s">
        <v>9</v>
      </c>
      <c r="L37" s="207" t="s">
        <v>43</v>
      </c>
      <c r="M37" s="331" t="s">
        <v>44</v>
      </c>
      <c r="N37" s="207" t="s">
        <v>43</v>
      </c>
      <c r="O37" s="207" t="s">
        <v>2</v>
      </c>
      <c r="P37" s="331" t="s">
        <v>12</v>
      </c>
      <c r="Q37" s="327" t="s">
        <v>518</v>
      </c>
      <c r="R37" s="327" t="s">
        <v>21</v>
      </c>
      <c r="S37" s="261" t="s">
        <v>456</v>
      </c>
      <c r="T37" s="261" t="s">
        <v>588</v>
      </c>
      <c r="U37" s="262" t="s">
        <v>477</v>
      </c>
      <c r="V37" s="263" t="s">
        <v>372</v>
      </c>
      <c r="W37" s="263" t="s">
        <v>405</v>
      </c>
      <c r="X37" s="263" t="s">
        <v>21</v>
      </c>
      <c r="Y37" s="264" t="s">
        <v>468</v>
      </c>
      <c r="Z37" s="265" t="s">
        <v>518</v>
      </c>
      <c r="AA37" s="265" t="s">
        <v>208</v>
      </c>
      <c r="AB37" s="265"/>
      <c r="AC37" s="384">
        <v>1</v>
      </c>
      <c r="AD37" s="231">
        <v>1</v>
      </c>
      <c r="AE37" s="231">
        <v>1</v>
      </c>
      <c r="AF37" s="231">
        <v>1</v>
      </c>
      <c r="AG37" s="231">
        <v>1</v>
      </c>
      <c r="AH37" s="231">
        <v>0</v>
      </c>
      <c r="AI37" s="266" t="s">
        <v>642</v>
      </c>
      <c r="AJ37" s="366">
        <v>1</v>
      </c>
      <c r="AK37" s="266">
        <v>1</v>
      </c>
      <c r="AL37" s="266" t="s">
        <v>642</v>
      </c>
      <c r="AM37" s="266" t="s">
        <v>21</v>
      </c>
      <c r="AN37" s="266" t="s">
        <v>21</v>
      </c>
      <c r="AO37" s="266" t="s">
        <v>21</v>
      </c>
      <c r="AP37" s="364" t="str">
        <f t="shared" si="34"/>
        <v>-</v>
      </c>
      <c r="AQ37" s="364">
        <f t="shared" si="35"/>
        <v>0</v>
      </c>
      <c r="AR37" s="364">
        <v>0</v>
      </c>
      <c r="AS37" s="266"/>
      <c r="AT37" s="266" t="s">
        <v>21</v>
      </c>
      <c r="AU37" s="266" t="s">
        <v>642</v>
      </c>
      <c r="AV37" s="266" t="s">
        <v>21</v>
      </c>
      <c r="AW37" s="266">
        <v>1</v>
      </c>
      <c r="AX37" s="266">
        <v>1</v>
      </c>
      <c r="AY37" s="266">
        <v>1</v>
      </c>
      <c r="AZ37" s="266">
        <v>1</v>
      </c>
      <c r="BA37" s="266">
        <v>1</v>
      </c>
      <c r="BB37" s="266">
        <v>1</v>
      </c>
      <c r="BC37" s="266">
        <v>1</v>
      </c>
      <c r="BD37" s="266">
        <v>1</v>
      </c>
      <c r="BE37" s="266">
        <v>1</v>
      </c>
      <c r="BF37" s="266">
        <v>1</v>
      </c>
      <c r="BG37" s="364">
        <f t="shared" si="0"/>
        <v>100</v>
      </c>
      <c r="BH37" s="364">
        <f t="shared" si="78"/>
        <v>0</v>
      </c>
      <c r="BI37" s="364">
        <f t="shared" si="36"/>
        <v>0</v>
      </c>
      <c r="BJ37" s="364">
        <f t="shared" si="37"/>
        <v>0</v>
      </c>
      <c r="BK37" s="364">
        <f t="shared" si="59"/>
        <v>0</v>
      </c>
      <c r="BL37" s="364">
        <f t="shared" si="38"/>
        <v>0</v>
      </c>
      <c r="BM37" s="364">
        <f t="shared" si="1"/>
        <v>100</v>
      </c>
      <c r="BN37" s="267">
        <f t="shared" si="2"/>
        <v>100</v>
      </c>
      <c r="BO37" s="364">
        <f t="shared" si="3"/>
        <v>100</v>
      </c>
      <c r="BP37" s="364">
        <f t="shared" si="4"/>
        <v>100</v>
      </c>
      <c r="BQ37" s="267">
        <f t="shared" si="5"/>
        <v>100</v>
      </c>
      <c r="BR37" s="364">
        <f t="shared" si="6"/>
        <v>100</v>
      </c>
      <c r="BS37" s="364">
        <f t="shared" si="7"/>
        <v>100</v>
      </c>
      <c r="BT37" s="267">
        <f t="shared" si="8"/>
        <v>100</v>
      </c>
      <c r="BU37" s="270" t="s">
        <v>21</v>
      </c>
      <c r="BV37" s="266" t="s">
        <v>21</v>
      </c>
      <c r="BW37" s="266">
        <v>0</v>
      </c>
      <c r="BX37" s="266">
        <v>0</v>
      </c>
      <c r="BY37" s="266" t="s">
        <v>21</v>
      </c>
      <c r="BZ37" s="266" t="s">
        <v>21</v>
      </c>
      <c r="CA37" s="266" t="s">
        <v>21</v>
      </c>
      <c r="CB37" s="266" t="s">
        <v>21</v>
      </c>
      <c r="CC37" s="266" t="s">
        <v>21</v>
      </c>
      <c r="CD37" s="266">
        <f t="shared" si="39"/>
        <v>0</v>
      </c>
      <c r="CE37" s="266">
        <v>0</v>
      </c>
      <c r="CF37" s="266" t="s">
        <v>21</v>
      </c>
      <c r="CG37" s="266" t="s">
        <v>21</v>
      </c>
      <c r="CH37" s="266" t="s">
        <v>21</v>
      </c>
      <c r="CI37" s="266" t="s">
        <v>21</v>
      </c>
      <c r="CJ37" s="261">
        <v>1</v>
      </c>
      <c r="CK37" s="261">
        <v>0</v>
      </c>
      <c r="CL37" s="261">
        <v>0</v>
      </c>
      <c r="CM37" s="261">
        <v>0</v>
      </c>
      <c r="CN37" s="261">
        <v>0</v>
      </c>
      <c r="CO37" s="261">
        <v>0</v>
      </c>
      <c r="CP37" s="261">
        <v>0</v>
      </c>
      <c r="CQ37" s="261">
        <v>0</v>
      </c>
      <c r="CR37" s="261">
        <v>0</v>
      </c>
      <c r="CS37" s="261">
        <v>0</v>
      </c>
      <c r="CT37" s="261">
        <f t="shared" si="9"/>
        <v>0</v>
      </c>
      <c r="CU37" s="364" t="str">
        <f t="shared" si="40"/>
        <v>-</v>
      </c>
      <c r="CV37" s="364" t="str">
        <f t="shared" si="41"/>
        <v>-</v>
      </c>
      <c r="CW37" s="364" t="str">
        <f t="shared" si="42"/>
        <v>-</v>
      </c>
      <c r="CX37" s="364" t="str">
        <f t="shared" si="43"/>
        <v>-</v>
      </c>
      <c r="CY37" s="364" t="str">
        <f t="shared" si="44"/>
        <v>-</v>
      </c>
      <c r="CZ37" s="261">
        <f t="shared" si="45"/>
        <v>0</v>
      </c>
      <c r="DA37" s="267">
        <f t="shared" si="10"/>
        <v>0</v>
      </c>
      <c r="DB37" s="261">
        <f t="shared" si="11"/>
        <v>0</v>
      </c>
      <c r="DC37" s="261">
        <f t="shared" si="12"/>
        <v>0</v>
      </c>
      <c r="DD37" s="267">
        <f t="shared" si="13"/>
        <v>0</v>
      </c>
      <c r="DE37" s="261">
        <f t="shared" si="14"/>
        <v>0</v>
      </c>
      <c r="DF37" s="261">
        <f t="shared" si="15"/>
        <v>0</v>
      </c>
      <c r="DG37" s="267">
        <f t="shared" si="16"/>
        <v>0</v>
      </c>
      <c r="DH37" s="269"/>
      <c r="DI37" s="266" t="s">
        <v>274</v>
      </c>
      <c r="DJ37" s="266">
        <v>2</v>
      </c>
      <c r="DK37" s="266">
        <v>4</v>
      </c>
      <c r="DL37" s="266" t="s">
        <v>21</v>
      </c>
      <c r="DM37" s="266" t="s">
        <v>274</v>
      </c>
      <c r="DN37" s="266" t="s">
        <v>274</v>
      </c>
      <c r="DO37" s="266" t="s">
        <v>274</v>
      </c>
      <c r="DP37" s="266" t="s">
        <v>274</v>
      </c>
      <c r="DQ37" s="266">
        <f t="shared" si="46"/>
        <v>2</v>
      </c>
      <c r="DR37" s="266">
        <v>4</v>
      </c>
      <c r="DS37" s="261" t="s">
        <v>21</v>
      </c>
      <c r="DT37" s="266" t="s">
        <v>274</v>
      </c>
      <c r="DU37" s="266" t="s">
        <v>21</v>
      </c>
      <c r="DV37" s="266" t="s">
        <v>21</v>
      </c>
      <c r="DW37" s="261">
        <v>1</v>
      </c>
      <c r="DX37" s="261">
        <v>1</v>
      </c>
      <c r="DY37" s="261">
        <v>2</v>
      </c>
      <c r="DZ37" s="261">
        <v>4</v>
      </c>
      <c r="EA37" s="261">
        <v>0</v>
      </c>
      <c r="EB37" s="261">
        <v>0</v>
      </c>
      <c r="EC37" s="261">
        <v>0</v>
      </c>
      <c r="ED37" s="261">
        <v>0</v>
      </c>
      <c r="EE37" s="261">
        <v>0</v>
      </c>
      <c r="EF37" s="261">
        <v>0</v>
      </c>
      <c r="EG37" s="261">
        <f t="shared" si="17"/>
        <v>100</v>
      </c>
      <c r="EH37" s="364">
        <f t="shared" si="47"/>
        <v>100</v>
      </c>
      <c r="EI37" s="364">
        <f t="shared" si="48"/>
        <v>100</v>
      </c>
      <c r="EJ37" s="364">
        <f t="shared" si="49"/>
        <v>100</v>
      </c>
      <c r="EK37" s="364">
        <f t="shared" si="50"/>
        <v>100</v>
      </c>
      <c r="EL37" s="364">
        <f t="shared" si="51"/>
        <v>100</v>
      </c>
      <c r="EM37" s="261">
        <f t="shared" si="18"/>
        <v>0</v>
      </c>
      <c r="EN37" s="267">
        <f t="shared" si="19"/>
        <v>0</v>
      </c>
      <c r="EO37" s="261">
        <f t="shared" si="20"/>
        <v>200</v>
      </c>
      <c r="EP37" s="261">
        <f t="shared" si="21"/>
        <v>0</v>
      </c>
      <c r="EQ37" s="267">
        <f t="shared" si="22"/>
        <v>0</v>
      </c>
      <c r="ER37" s="261">
        <f t="shared" si="23"/>
        <v>400</v>
      </c>
      <c r="ES37" s="261">
        <f t="shared" si="24"/>
        <v>0</v>
      </c>
      <c r="ET37" s="267">
        <f t="shared" si="25"/>
        <v>0</v>
      </c>
      <c r="EU37" s="348"/>
      <c r="EV37" s="266">
        <v>1111006</v>
      </c>
      <c r="EW37" s="266">
        <v>1</v>
      </c>
      <c r="EX37" s="266">
        <v>1</v>
      </c>
      <c r="EY37" s="266" t="s">
        <v>21</v>
      </c>
      <c r="EZ37" s="266" t="s">
        <v>21</v>
      </c>
      <c r="FA37" s="266" t="s">
        <v>21</v>
      </c>
      <c r="FB37" s="266" t="s">
        <v>21</v>
      </c>
      <c r="FC37" s="266" t="s">
        <v>21</v>
      </c>
      <c r="FD37" s="266">
        <v>0</v>
      </c>
      <c r="FE37" s="266">
        <v>0</v>
      </c>
      <c r="FF37" s="266" t="s">
        <v>21</v>
      </c>
      <c r="FG37" s="266" t="s">
        <v>21</v>
      </c>
      <c r="FH37" s="266">
        <v>1111006</v>
      </c>
      <c r="FI37" s="266" t="s">
        <v>21</v>
      </c>
      <c r="FJ37" s="261">
        <v>1</v>
      </c>
      <c r="FK37" s="266">
        <v>1</v>
      </c>
      <c r="FL37" s="266">
        <v>1</v>
      </c>
      <c r="FM37" s="266">
        <v>1</v>
      </c>
      <c r="FN37" s="266">
        <v>1</v>
      </c>
      <c r="FO37" s="266">
        <v>1</v>
      </c>
      <c r="FP37" s="266">
        <v>1</v>
      </c>
      <c r="FQ37" s="266" t="s">
        <v>21</v>
      </c>
      <c r="FR37" s="266" t="s">
        <v>21</v>
      </c>
      <c r="FS37" s="266" t="s">
        <v>21</v>
      </c>
      <c r="FT37" s="261">
        <f t="shared" si="79"/>
        <v>100</v>
      </c>
      <c r="FU37" s="364">
        <f t="shared" si="52"/>
        <v>0</v>
      </c>
      <c r="FV37" s="364">
        <f t="shared" si="53"/>
        <v>0</v>
      </c>
      <c r="FW37" s="364">
        <f t="shared" si="54"/>
        <v>0</v>
      </c>
      <c r="FX37" s="364">
        <f t="shared" si="55"/>
        <v>0</v>
      </c>
      <c r="FY37" s="364">
        <f t="shared" si="56"/>
        <v>0</v>
      </c>
      <c r="FZ37" s="261">
        <f t="shared" si="80"/>
        <v>0</v>
      </c>
      <c r="GA37" s="267">
        <f t="shared" si="81"/>
        <v>100</v>
      </c>
      <c r="GB37" s="261">
        <f t="shared" si="82"/>
        <v>100</v>
      </c>
      <c r="GC37" s="261" t="str">
        <f t="shared" si="83"/>
        <v>-</v>
      </c>
      <c r="GD37" s="267">
        <f t="shared" si="84"/>
        <v>100</v>
      </c>
      <c r="GE37" s="261">
        <f t="shared" si="85"/>
        <v>100</v>
      </c>
      <c r="GF37" s="261" t="str">
        <f t="shared" si="86"/>
        <v>-</v>
      </c>
      <c r="GG37" s="267">
        <f t="shared" si="87"/>
        <v>100</v>
      </c>
      <c r="GH37" s="270"/>
      <c r="GI37" s="266">
        <v>31668</v>
      </c>
      <c r="GJ37" s="266">
        <v>1</v>
      </c>
      <c r="GK37" s="266"/>
      <c r="GL37" s="266" t="s">
        <v>21</v>
      </c>
      <c r="GM37" s="266" t="s">
        <v>21</v>
      </c>
      <c r="GN37" s="266" t="s">
        <v>21</v>
      </c>
      <c r="GO37" s="266">
        <v>0</v>
      </c>
      <c r="GP37" s="266">
        <v>1</v>
      </c>
      <c r="GQ37" s="266">
        <v>1</v>
      </c>
      <c r="GR37" s="266">
        <f t="shared" si="60"/>
        <v>100</v>
      </c>
      <c r="GS37" s="265" t="s">
        <v>21</v>
      </c>
      <c r="GT37" s="373"/>
      <c r="GU37" s="374"/>
      <c r="GV37" s="374"/>
      <c r="GW37" s="261" t="s">
        <v>21</v>
      </c>
      <c r="GX37" s="261">
        <v>0</v>
      </c>
      <c r="GY37" s="261" t="s">
        <v>21</v>
      </c>
      <c r="GZ37" s="261">
        <v>0</v>
      </c>
      <c r="HA37" s="380">
        <v>1</v>
      </c>
      <c r="HB37" s="381">
        <v>0</v>
      </c>
      <c r="HC37" s="261">
        <f t="shared" si="57"/>
        <v>0</v>
      </c>
      <c r="HD37" s="230" t="s">
        <v>21</v>
      </c>
      <c r="HP37" s="214"/>
      <c r="HQ37" s="214"/>
      <c r="HR37" s="214"/>
      <c r="HS37" s="214"/>
      <c r="HT37" s="214"/>
      <c r="HU37" s="214"/>
      <c r="HV37" s="214"/>
      <c r="HW37" s="215"/>
      <c r="HX37" s="215"/>
      <c r="HY37" s="215"/>
      <c r="HZ37" s="215"/>
      <c r="IA37" s="215"/>
      <c r="IB37" s="215"/>
      <c r="IC37" s="215"/>
      <c r="ID37" s="215"/>
      <c r="IE37" s="214"/>
    </row>
    <row r="38" spans="2:239" ht="122.25" customHeight="1" x14ac:dyDescent="0.45">
      <c r="B38" s="328" t="s">
        <v>22</v>
      </c>
      <c r="C38" s="329" t="s">
        <v>420</v>
      </c>
      <c r="D38" s="330" t="s">
        <v>23</v>
      </c>
      <c r="E38" s="207" t="s">
        <v>119</v>
      </c>
      <c r="F38" s="207" t="s">
        <v>187</v>
      </c>
      <c r="G38" s="330" t="s">
        <v>21</v>
      </c>
      <c r="H38" s="330" t="s">
        <v>21</v>
      </c>
      <c r="I38" s="330">
        <v>71</v>
      </c>
      <c r="J38" s="207" t="s">
        <v>64</v>
      </c>
      <c r="K38" s="331" t="s">
        <v>63</v>
      </c>
      <c r="L38" s="207" t="s">
        <v>36</v>
      </c>
      <c r="M38" s="331" t="s">
        <v>65</v>
      </c>
      <c r="N38" s="207" t="s">
        <v>43</v>
      </c>
      <c r="O38" s="207" t="s">
        <v>5</v>
      </c>
      <c r="P38" s="331" t="s">
        <v>12</v>
      </c>
      <c r="Q38" s="327" t="s">
        <v>519</v>
      </c>
      <c r="R38" s="327" t="s">
        <v>21</v>
      </c>
      <c r="S38" s="261" t="s">
        <v>457</v>
      </c>
      <c r="T38" s="261" t="s">
        <v>589</v>
      </c>
      <c r="U38" s="262" t="s">
        <v>476</v>
      </c>
      <c r="V38" s="263" t="s">
        <v>371</v>
      </c>
      <c r="W38" s="263" t="s">
        <v>406</v>
      </c>
      <c r="X38" s="263" t="s">
        <v>382</v>
      </c>
      <c r="Y38" s="264" t="s">
        <v>468</v>
      </c>
      <c r="Z38" s="265" t="s">
        <v>519</v>
      </c>
      <c r="AA38" s="265" t="s">
        <v>208</v>
      </c>
      <c r="AB38" s="265"/>
      <c r="AC38" s="384">
        <v>7</v>
      </c>
      <c r="AD38" s="231">
        <v>2</v>
      </c>
      <c r="AE38" s="231">
        <v>3</v>
      </c>
      <c r="AF38" s="231">
        <v>3</v>
      </c>
      <c r="AG38" s="231">
        <v>3</v>
      </c>
      <c r="AH38" s="231">
        <v>0</v>
      </c>
      <c r="AI38" s="266" t="s">
        <v>21</v>
      </c>
      <c r="AJ38" s="366">
        <v>0</v>
      </c>
      <c r="AK38" s="266">
        <v>0</v>
      </c>
      <c r="AL38" s="266" t="s">
        <v>21</v>
      </c>
      <c r="AM38" s="266" t="s">
        <v>21</v>
      </c>
      <c r="AN38" s="266" t="s">
        <v>21</v>
      </c>
      <c r="AO38" s="266" t="s">
        <v>21</v>
      </c>
      <c r="AP38" s="364" t="str">
        <f t="shared" si="34"/>
        <v>-</v>
      </c>
      <c r="AQ38" s="364">
        <f t="shared" si="35"/>
        <v>0</v>
      </c>
      <c r="AR38" s="364">
        <v>0</v>
      </c>
      <c r="AS38" s="266" t="s">
        <v>21</v>
      </c>
      <c r="AT38" s="266" t="s">
        <v>21</v>
      </c>
      <c r="AU38" s="266" t="s">
        <v>21</v>
      </c>
      <c r="AV38" s="266" t="s">
        <v>21</v>
      </c>
      <c r="AW38" s="266">
        <v>7</v>
      </c>
      <c r="AX38" s="266">
        <v>0</v>
      </c>
      <c r="AY38" s="266">
        <v>0</v>
      </c>
      <c r="AZ38" s="266">
        <v>0</v>
      </c>
      <c r="BA38" s="266">
        <v>0</v>
      </c>
      <c r="BB38" s="266">
        <v>0</v>
      </c>
      <c r="BC38" s="266">
        <v>0</v>
      </c>
      <c r="BD38" s="266">
        <v>0</v>
      </c>
      <c r="BE38" s="266">
        <v>0</v>
      </c>
      <c r="BF38" s="266">
        <v>0</v>
      </c>
      <c r="BG38" s="364">
        <f t="shared" si="0"/>
        <v>0</v>
      </c>
      <c r="BH38" s="364" t="str">
        <f t="shared" si="78"/>
        <v>-</v>
      </c>
      <c r="BI38" s="364" t="str">
        <f t="shared" si="36"/>
        <v>-</v>
      </c>
      <c r="BJ38" s="364" t="str">
        <f t="shared" si="37"/>
        <v>-</v>
      </c>
      <c r="BK38" s="364" t="str">
        <f t="shared" si="59"/>
        <v>-</v>
      </c>
      <c r="BL38" s="364" t="str">
        <f t="shared" si="38"/>
        <v>-</v>
      </c>
      <c r="BM38" s="364">
        <f t="shared" si="1"/>
        <v>0</v>
      </c>
      <c r="BN38" s="267">
        <f t="shared" si="2"/>
        <v>0</v>
      </c>
      <c r="BO38" s="364">
        <f t="shared" si="3"/>
        <v>0</v>
      </c>
      <c r="BP38" s="364">
        <f t="shared" si="4"/>
        <v>0</v>
      </c>
      <c r="BQ38" s="267">
        <f t="shared" si="5"/>
        <v>0</v>
      </c>
      <c r="BR38" s="364">
        <f t="shared" si="6"/>
        <v>0</v>
      </c>
      <c r="BS38" s="364">
        <f t="shared" si="7"/>
        <v>0</v>
      </c>
      <c r="BT38" s="267">
        <f t="shared" si="8"/>
        <v>0</v>
      </c>
      <c r="BU38" s="270" t="s">
        <v>21</v>
      </c>
      <c r="BV38" s="266">
        <v>2027397</v>
      </c>
      <c r="BW38" s="266">
        <v>1</v>
      </c>
      <c r="BX38" s="266"/>
      <c r="BY38" s="266">
        <v>2027397</v>
      </c>
      <c r="BZ38" s="266" t="s">
        <v>21</v>
      </c>
      <c r="CA38" s="266">
        <v>2027397</v>
      </c>
      <c r="CB38" s="266" t="s">
        <v>21</v>
      </c>
      <c r="CC38" s="266">
        <v>2027397</v>
      </c>
      <c r="CD38" s="266">
        <f t="shared" si="39"/>
        <v>1</v>
      </c>
      <c r="CE38" s="266">
        <v>1</v>
      </c>
      <c r="CF38" s="266" t="s">
        <v>21</v>
      </c>
      <c r="CG38" s="266">
        <v>2027397</v>
      </c>
      <c r="CH38" s="266" t="s">
        <v>21</v>
      </c>
      <c r="CI38" s="266" t="s">
        <v>21</v>
      </c>
      <c r="CJ38" s="261">
        <v>7</v>
      </c>
      <c r="CK38" s="261">
        <v>1</v>
      </c>
      <c r="CL38" s="261">
        <v>1</v>
      </c>
      <c r="CM38" s="261">
        <v>1</v>
      </c>
      <c r="CN38" s="261">
        <v>0</v>
      </c>
      <c r="CO38" s="261">
        <v>0</v>
      </c>
      <c r="CP38" s="261">
        <v>0</v>
      </c>
      <c r="CQ38" s="261">
        <v>0</v>
      </c>
      <c r="CR38" s="261">
        <v>0</v>
      </c>
      <c r="CS38" s="261">
        <v>0</v>
      </c>
      <c r="CT38" s="261">
        <f t="shared" si="9"/>
        <v>50</v>
      </c>
      <c r="CU38" s="364">
        <f t="shared" si="40"/>
        <v>100</v>
      </c>
      <c r="CV38" s="364" t="str">
        <f t="shared" si="41"/>
        <v>-</v>
      </c>
      <c r="CW38" s="364">
        <f t="shared" si="42"/>
        <v>100</v>
      </c>
      <c r="CX38" s="364">
        <f t="shared" si="43"/>
        <v>100</v>
      </c>
      <c r="CY38" s="364">
        <f t="shared" si="44"/>
        <v>100</v>
      </c>
      <c r="CZ38" s="261">
        <f t="shared" si="45"/>
        <v>0</v>
      </c>
      <c r="DA38" s="267">
        <f t="shared" si="10"/>
        <v>0</v>
      </c>
      <c r="DB38" s="261">
        <f t="shared" si="11"/>
        <v>33.333333333333329</v>
      </c>
      <c r="DC38" s="261">
        <f t="shared" si="12"/>
        <v>0</v>
      </c>
      <c r="DD38" s="267">
        <f t="shared" si="13"/>
        <v>0</v>
      </c>
      <c r="DE38" s="261">
        <f t="shared" si="14"/>
        <v>33.333333333333329</v>
      </c>
      <c r="DF38" s="261">
        <f t="shared" si="15"/>
        <v>0</v>
      </c>
      <c r="DG38" s="267">
        <f t="shared" si="16"/>
        <v>0</v>
      </c>
      <c r="DH38" s="269"/>
      <c r="DI38" s="266" t="s">
        <v>274</v>
      </c>
      <c r="DJ38" s="266">
        <v>2</v>
      </c>
      <c r="DK38" s="266">
        <v>7</v>
      </c>
      <c r="DL38" s="266" t="s">
        <v>21</v>
      </c>
      <c r="DM38" s="266" t="s">
        <v>274</v>
      </c>
      <c r="DN38" s="266" t="s">
        <v>274</v>
      </c>
      <c r="DO38" s="266" t="s">
        <v>274</v>
      </c>
      <c r="DP38" s="266" t="s">
        <v>274</v>
      </c>
      <c r="DQ38" s="266">
        <f t="shared" si="46"/>
        <v>2</v>
      </c>
      <c r="DR38" s="266">
        <v>7</v>
      </c>
      <c r="DS38" s="261" t="s">
        <v>21</v>
      </c>
      <c r="DT38" s="266" t="s">
        <v>274</v>
      </c>
      <c r="DU38" s="266" t="s">
        <v>21</v>
      </c>
      <c r="DV38" s="266" t="s">
        <v>21</v>
      </c>
      <c r="DW38" s="261">
        <v>7</v>
      </c>
      <c r="DX38" s="261">
        <v>3</v>
      </c>
      <c r="DY38" s="261">
        <v>3</v>
      </c>
      <c r="DZ38" s="261">
        <v>7</v>
      </c>
      <c r="EA38" s="261">
        <v>0</v>
      </c>
      <c r="EB38" s="261">
        <v>0</v>
      </c>
      <c r="EC38" s="261">
        <v>0</v>
      </c>
      <c r="ED38" s="261">
        <v>0</v>
      </c>
      <c r="EE38" s="261">
        <v>0</v>
      </c>
      <c r="EF38" s="261">
        <v>0</v>
      </c>
      <c r="EG38" s="261">
        <f t="shared" si="17"/>
        <v>150</v>
      </c>
      <c r="EH38" s="364">
        <f t="shared" si="47"/>
        <v>100</v>
      </c>
      <c r="EI38" s="364">
        <f t="shared" si="48"/>
        <v>100</v>
      </c>
      <c r="EJ38" s="364">
        <f t="shared" si="49"/>
        <v>100</v>
      </c>
      <c r="EK38" s="364">
        <f t="shared" si="50"/>
        <v>100</v>
      </c>
      <c r="EL38" s="364">
        <f t="shared" si="51"/>
        <v>100</v>
      </c>
      <c r="EM38" s="261">
        <f t="shared" si="18"/>
        <v>0</v>
      </c>
      <c r="EN38" s="267">
        <f t="shared" si="19"/>
        <v>0</v>
      </c>
      <c r="EO38" s="261">
        <f t="shared" si="20"/>
        <v>100</v>
      </c>
      <c r="EP38" s="261">
        <f t="shared" si="21"/>
        <v>0</v>
      </c>
      <c r="EQ38" s="267">
        <f t="shared" si="22"/>
        <v>0</v>
      </c>
      <c r="ER38" s="261">
        <f t="shared" si="23"/>
        <v>233.33333333333334</v>
      </c>
      <c r="ES38" s="261">
        <f t="shared" si="24"/>
        <v>0</v>
      </c>
      <c r="ET38" s="267">
        <f t="shared" si="25"/>
        <v>0</v>
      </c>
      <c r="EU38" s="348"/>
      <c r="EV38" s="266" t="s">
        <v>21</v>
      </c>
      <c r="EW38" s="266">
        <v>0</v>
      </c>
      <c r="EX38" s="266">
        <v>0</v>
      </c>
      <c r="EY38" s="266" t="s">
        <v>21</v>
      </c>
      <c r="EZ38" s="266" t="s">
        <v>21</v>
      </c>
      <c r="FA38" s="266" t="s">
        <v>21</v>
      </c>
      <c r="FB38" s="266" t="s">
        <v>21</v>
      </c>
      <c r="FC38" s="266" t="s">
        <v>21</v>
      </c>
      <c r="FD38" s="266">
        <v>0</v>
      </c>
      <c r="FE38" s="266">
        <v>0</v>
      </c>
      <c r="FF38" s="266" t="s">
        <v>21</v>
      </c>
      <c r="FG38" s="266" t="s">
        <v>21</v>
      </c>
      <c r="FH38" s="266" t="s">
        <v>21</v>
      </c>
      <c r="FI38" s="266" t="s">
        <v>21</v>
      </c>
      <c r="FJ38" s="261">
        <v>7</v>
      </c>
      <c r="FK38" s="266">
        <v>0</v>
      </c>
      <c r="FL38" s="266">
        <v>0</v>
      </c>
      <c r="FM38" s="266">
        <v>0</v>
      </c>
      <c r="FN38" s="266">
        <v>0</v>
      </c>
      <c r="FO38" s="266">
        <v>0</v>
      </c>
      <c r="FP38" s="266">
        <v>0</v>
      </c>
      <c r="FQ38" s="266">
        <v>0</v>
      </c>
      <c r="FR38" s="266">
        <v>0</v>
      </c>
      <c r="FS38" s="266">
        <v>0</v>
      </c>
      <c r="FT38" s="261">
        <v>0</v>
      </c>
      <c r="FU38" s="364" t="str">
        <f t="shared" si="52"/>
        <v>-</v>
      </c>
      <c r="FV38" s="364" t="str">
        <f t="shared" si="53"/>
        <v>-</v>
      </c>
      <c r="FW38" s="364" t="str">
        <f t="shared" si="54"/>
        <v>-</v>
      </c>
      <c r="FX38" s="364" t="str">
        <f t="shared" si="55"/>
        <v>-</v>
      </c>
      <c r="FY38" s="364" t="str">
        <f t="shared" si="56"/>
        <v>-</v>
      </c>
      <c r="FZ38" s="261">
        <v>0</v>
      </c>
      <c r="GA38" s="267">
        <v>0</v>
      </c>
      <c r="GB38" s="261">
        <v>0</v>
      </c>
      <c r="GC38" s="261">
        <v>0</v>
      </c>
      <c r="GD38" s="267">
        <v>0</v>
      </c>
      <c r="GE38" s="261">
        <v>0</v>
      </c>
      <c r="GF38" s="261">
        <v>0</v>
      </c>
      <c r="GG38" s="267">
        <v>0</v>
      </c>
      <c r="GH38" s="270"/>
      <c r="GI38" s="266">
        <v>31670.316709999999</v>
      </c>
      <c r="GJ38" s="266">
        <v>2</v>
      </c>
      <c r="GK38" s="266">
        <v>4</v>
      </c>
      <c r="GL38" s="266" t="s">
        <v>21</v>
      </c>
      <c r="GM38" s="266" t="s">
        <v>21</v>
      </c>
      <c r="GN38" s="266" t="s">
        <v>21</v>
      </c>
      <c r="GO38" s="266">
        <v>0</v>
      </c>
      <c r="GP38" s="266">
        <v>4</v>
      </c>
      <c r="GQ38" s="266">
        <v>1</v>
      </c>
      <c r="GR38" s="266">
        <f t="shared" si="60"/>
        <v>50</v>
      </c>
      <c r="GS38" s="265" t="s">
        <v>21</v>
      </c>
      <c r="GT38" s="373"/>
      <c r="GU38" s="374"/>
      <c r="GV38" s="374"/>
      <c r="GW38" s="261" t="s">
        <v>21</v>
      </c>
      <c r="GX38" s="261">
        <v>0</v>
      </c>
      <c r="GY38" s="261" t="s">
        <v>21</v>
      </c>
      <c r="GZ38" s="261">
        <v>0</v>
      </c>
      <c r="HA38" s="380">
        <v>3</v>
      </c>
      <c r="HB38" s="381">
        <v>0</v>
      </c>
      <c r="HC38" s="261">
        <f t="shared" si="57"/>
        <v>0</v>
      </c>
      <c r="HD38" s="230" t="s">
        <v>21</v>
      </c>
      <c r="HP38" s="214"/>
      <c r="HQ38" s="214"/>
      <c r="HR38" s="214"/>
      <c r="HS38" s="214"/>
      <c r="HT38" s="214"/>
      <c r="HU38" s="214"/>
      <c r="HV38" s="214"/>
      <c r="HW38" s="216"/>
      <c r="HX38" s="215"/>
      <c r="HY38" s="215"/>
      <c r="HZ38" s="215"/>
      <c r="IA38" s="215"/>
      <c r="IB38" s="215"/>
      <c r="IC38" s="215"/>
      <c r="ID38" s="215"/>
      <c r="IE38" s="214"/>
    </row>
    <row r="39" spans="2:239" ht="179.25" customHeight="1" x14ac:dyDescent="0.45">
      <c r="B39" s="263" t="s">
        <v>1</v>
      </c>
      <c r="C39" s="332" t="s">
        <v>423</v>
      </c>
      <c r="D39" s="266" t="s">
        <v>0</v>
      </c>
      <c r="E39" s="266" t="s">
        <v>116</v>
      </c>
      <c r="F39" s="266" t="s">
        <v>187</v>
      </c>
      <c r="G39" s="261" t="s">
        <v>21</v>
      </c>
      <c r="H39" s="261" t="s">
        <v>21</v>
      </c>
      <c r="I39" s="261">
        <v>48</v>
      </c>
      <c r="J39" s="266" t="s">
        <v>93</v>
      </c>
      <c r="K39" s="333" t="s">
        <v>68</v>
      </c>
      <c r="L39" s="266" t="s">
        <v>41</v>
      </c>
      <c r="M39" s="333" t="s">
        <v>69</v>
      </c>
      <c r="N39" s="266" t="s">
        <v>34</v>
      </c>
      <c r="O39" s="266" t="s">
        <v>37</v>
      </c>
      <c r="P39" s="333" t="s">
        <v>12</v>
      </c>
      <c r="Q39" s="334" t="s">
        <v>520</v>
      </c>
      <c r="R39" s="334" t="s">
        <v>21</v>
      </c>
      <c r="S39" s="261" t="s">
        <v>452</v>
      </c>
      <c r="T39" s="261" t="s">
        <v>590</v>
      </c>
      <c r="U39" s="262" t="s">
        <v>479</v>
      </c>
      <c r="V39" s="263" t="s">
        <v>372</v>
      </c>
      <c r="W39" s="263" t="s">
        <v>398</v>
      </c>
      <c r="X39" s="263" t="s">
        <v>21</v>
      </c>
      <c r="Y39" s="264" t="s">
        <v>468</v>
      </c>
      <c r="Z39" s="265" t="s">
        <v>520</v>
      </c>
      <c r="AA39" s="265" t="s">
        <v>208</v>
      </c>
      <c r="AB39" s="265"/>
      <c r="AC39" s="384">
        <v>16</v>
      </c>
      <c r="AD39" s="231">
        <v>6</v>
      </c>
      <c r="AE39" s="231">
        <v>9</v>
      </c>
      <c r="AF39" s="231">
        <v>9</v>
      </c>
      <c r="AG39" s="231">
        <v>9</v>
      </c>
      <c r="AH39" s="231">
        <v>0</v>
      </c>
      <c r="AI39" s="266" t="s">
        <v>808</v>
      </c>
      <c r="AJ39" s="366">
        <v>1</v>
      </c>
      <c r="AK39" s="266">
        <v>24</v>
      </c>
      <c r="AL39" s="266" t="s">
        <v>681</v>
      </c>
      <c r="AM39" s="266">
        <v>1917</v>
      </c>
      <c r="AN39" s="266">
        <v>1917.1507099999999</v>
      </c>
      <c r="AO39" s="266">
        <v>1917</v>
      </c>
      <c r="AP39" s="364">
        <f t="shared" si="34"/>
        <v>1917.1507099999999</v>
      </c>
      <c r="AQ39" s="364">
        <f t="shared" si="35"/>
        <v>2</v>
      </c>
      <c r="AR39" s="364">
        <v>18</v>
      </c>
      <c r="AS39" s="266" t="s">
        <v>21</v>
      </c>
      <c r="AT39" s="266">
        <v>1917</v>
      </c>
      <c r="AU39" s="266">
        <v>18659.581600000001</v>
      </c>
      <c r="AV39" s="266" t="s">
        <v>21</v>
      </c>
      <c r="AW39" s="266">
        <v>16</v>
      </c>
      <c r="AX39" s="266">
        <v>5</v>
      </c>
      <c r="AY39" s="266">
        <v>13</v>
      </c>
      <c r="AZ39" s="266">
        <v>13</v>
      </c>
      <c r="BA39" s="266">
        <v>2</v>
      </c>
      <c r="BB39" s="266">
        <v>2</v>
      </c>
      <c r="BC39" s="266">
        <v>2</v>
      </c>
      <c r="BD39" s="266">
        <v>1</v>
      </c>
      <c r="BE39" s="266">
        <v>1</v>
      </c>
      <c r="BF39" s="266">
        <v>1</v>
      </c>
      <c r="BG39" s="364">
        <f t="shared" si="0"/>
        <v>83.333333333333343</v>
      </c>
      <c r="BH39" s="364">
        <f t="shared" si="78"/>
        <v>200</v>
      </c>
      <c r="BI39" s="364">
        <f t="shared" si="36"/>
        <v>75</v>
      </c>
      <c r="BJ39" s="364">
        <f t="shared" si="37"/>
        <v>60</v>
      </c>
      <c r="BK39" s="364">
        <f t="shared" si="59"/>
        <v>84.615384615384613</v>
      </c>
      <c r="BL39" s="364">
        <f t="shared" si="38"/>
        <v>84.615384615384613</v>
      </c>
      <c r="BM39" s="364">
        <f t="shared" si="1"/>
        <v>16.666666666666664</v>
      </c>
      <c r="BN39" s="267">
        <f t="shared" si="2"/>
        <v>33.333333333333329</v>
      </c>
      <c r="BO39" s="364">
        <f t="shared" si="3"/>
        <v>144.44444444444443</v>
      </c>
      <c r="BP39" s="364">
        <f t="shared" si="4"/>
        <v>11.111111111111111</v>
      </c>
      <c r="BQ39" s="267">
        <f t="shared" si="5"/>
        <v>22.222222222222221</v>
      </c>
      <c r="BR39" s="364">
        <f t="shared" si="6"/>
        <v>144.44444444444443</v>
      </c>
      <c r="BS39" s="364">
        <f t="shared" si="7"/>
        <v>11.111111111111111</v>
      </c>
      <c r="BT39" s="267">
        <f t="shared" si="8"/>
        <v>22.222222222222221</v>
      </c>
      <c r="BU39" s="270" t="s">
        <v>682</v>
      </c>
      <c r="BV39" s="266" t="s">
        <v>270</v>
      </c>
      <c r="BW39" s="266">
        <v>3</v>
      </c>
      <c r="BX39" s="266">
        <v>4</v>
      </c>
      <c r="BY39" s="266" t="s">
        <v>270</v>
      </c>
      <c r="BZ39" s="266" t="s">
        <v>21</v>
      </c>
      <c r="CA39" s="266" t="s">
        <v>21</v>
      </c>
      <c r="CB39" s="266" t="s">
        <v>21</v>
      </c>
      <c r="CC39" s="266" t="s">
        <v>21</v>
      </c>
      <c r="CD39" s="266">
        <f t="shared" si="39"/>
        <v>0</v>
      </c>
      <c r="CE39" s="266">
        <v>0</v>
      </c>
      <c r="CF39" s="266" t="s">
        <v>21</v>
      </c>
      <c r="CG39" s="266" t="s">
        <v>21</v>
      </c>
      <c r="CH39" s="266" t="s">
        <v>270</v>
      </c>
      <c r="CI39" s="266" t="s">
        <v>21</v>
      </c>
      <c r="CJ39" s="261">
        <v>16</v>
      </c>
      <c r="CK39" s="261">
        <v>2</v>
      </c>
      <c r="CL39" s="261">
        <v>4</v>
      </c>
      <c r="CM39" s="261">
        <v>4</v>
      </c>
      <c r="CN39" s="261">
        <v>2</v>
      </c>
      <c r="CO39" s="261">
        <v>2</v>
      </c>
      <c r="CP39" s="261">
        <v>2</v>
      </c>
      <c r="CQ39" s="261" t="s">
        <v>21</v>
      </c>
      <c r="CR39" s="261" t="s">
        <v>21</v>
      </c>
      <c r="CS39" s="261" t="s">
        <v>21</v>
      </c>
      <c r="CT39" s="261">
        <f t="shared" si="9"/>
        <v>33.333333333333329</v>
      </c>
      <c r="CU39" s="364">
        <f t="shared" si="40"/>
        <v>0</v>
      </c>
      <c r="CV39" s="364">
        <f t="shared" si="41"/>
        <v>0</v>
      </c>
      <c r="CW39" s="364">
        <f t="shared" si="42"/>
        <v>0</v>
      </c>
      <c r="CX39" s="364">
        <f t="shared" si="43"/>
        <v>50</v>
      </c>
      <c r="CY39" s="364">
        <f t="shared" si="44"/>
        <v>50</v>
      </c>
      <c r="CZ39" s="261" t="str">
        <f t="shared" si="45"/>
        <v>-</v>
      </c>
      <c r="DA39" s="267">
        <f t="shared" si="10"/>
        <v>33.333333333333329</v>
      </c>
      <c r="DB39" s="261">
        <f t="shared" si="11"/>
        <v>44.444444444444443</v>
      </c>
      <c r="DC39" s="261" t="str">
        <f t="shared" si="12"/>
        <v>-</v>
      </c>
      <c r="DD39" s="267">
        <f t="shared" si="13"/>
        <v>22.222222222222221</v>
      </c>
      <c r="DE39" s="261">
        <f t="shared" si="14"/>
        <v>44.444444444444443</v>
      </c>
      <c r="DF39" s="261" t="str">
        <f t="shared" si="15"/>
        <v>-</v>
      </c>
      <c r="DG39" s="267">
        <f t="shared" si="16"/>
        <v>22.222222222222221</v>
      </c>
      <c r="DH39" s="269"/>
      <c r="DI39" s="266" t="s">
        <v>809</v>
      </c>
      <c r="DJ39" s="266">
        <v>6</v>
      </c>
      <c r="DK39" s="266">
        <v>19</v>
      </c>
      <c r="DL39" s="266" t="s">
        <v>658</v>
      </c>
      <c r="DM39" s="266" t="s">
        <v>274</v>
      </c>
      <c r="DN39" s="266" t="s">
        <v>274</v>
      </c>
      <c r="DO39" s="266" t="s">
        <v>274</v>
      </c>
      <c r="DP39" s="266" t="s">
        <v>274</v>
      </c>
      <c r="DQ39" s="266">
        <f t="shared" si="46"/>
        <v>2</v>
      </c>
      <c r="DR39" s="266">
        <v>14</v>
      </c>
      <c r="DS39" s="261" t="s">
        <v>21</v>
      </c>
      <c r="DT39" s="266" t="s">
        <v>274</v>
      </c>
      <c r="DU39" s="266" t="s">
        <v>810</v>
      </c>
      <c r="DV39" s="266" t="s">
        <v>21</v>
      </c>
      <c r="DW39" s="261">
        <v>16</v>
      </c>
      <c r="DX39" s="261">
        <v>7</v>
      </c>
      <c r="DY39" s="261">
        <v>11</v>
      </c>
      <c r="DZ39" s="261">
        <v>19</v>
      </c>
      <c r="EA39" s="261">
        <v>2</v>
      </c>
      <c r="EB39" s="261">
        <v>2</v>
      </c>
      <c r="EC39" s="261">
        <v>2</v>
      </c>
      <c r="ED39" s="261">
        <v>4</v>
      </c>
      <c r="EE39" s="261">
        <v>6</v>
      </c>
      <c r="EF39" s="261">
        <v>7</v>
      </c>
      <c r="EG39" s="261">
        <f t="shared" si="17"/>
        <v>116.66666666666667</v>
      </c>
      <c r="EH39" s="364">
        <f t="shared" si="47"/>
        <v>33.333333333333329</v>
      </c>
      <c r="EI39" s="364">
        <f>IFERROR((DR39/DK39)*100,"-")</f>
        <v>73.68421052631578</v>
      </c>
      <c r="EJ39" s="364">
        <f t="shared" si="49"/>
        <v>71.428571428571431</v>
      </c>
      <c r="EK39" s="364">
        <f t="shared" si="50"/>
        <v>81.818181818181813</v>
      </c>
      <c r="EL39" s="364">
        <f t="shared" si="51"/>
        <v>89.473684210526315</v>
      </c>
      <c r="EM39" s="261">
        <f t="shared" si="18"/>
        <v>66.666666666666657</v>
      </c>
      <c r="EN39" s="267">
        <f t="shared" si="19"/>
        <v>33.333333333333329</v>
      </c>
      <c r="EO39" s="261">
        <f t="shared" si="20"/>
        <v>122.22222222222223</v>
      </c>
      <c r="EP39" s="261">
        <f t="shared" si="21"/>
        <v>66.666666666666657</v>
      </c>
      <c r="EQ39" s="267">
        <f t="shared" si="22"/>
        <v>22.222222222222221</v>
      </c>
      <c r="ER39" s="261">
        <f t="shared" si="23"/>
        <v>211.11111111111111</v>
      </c>
      <c r="ES39" s="261">
        <f t="shared" si="24"/>
        <v>77.777777777777786</v>
      </c>
      <c r="ET39" s="267">
        <f t="shared" si="25"/>
        <v>22.222222222222221</v>
      </c>
      <c r="EU39" s="348"/>
      <c r="EV39" s="266" t="s">
        <v>281</v>
      </c>
      <c r="EW39" s="266">
        <v>3</v>
      </c>
      <c r="EX39" s="266">
        <v>687</v>
      </c>
      <c r="EY39" s="266" t="s">
        <v>21</v>
      </c>
      <c r="EZ39" s="266" t="s">
        <v>21</v>
      </c>
      <c r="FA39" s="266"/>
      <c r="FB39" s="266"/>
      <c r="FC39" s="266"/>
      <c r="FD39" s="266">
        <v>0</v>
      </c>
      <c r="FE39" s="266">
        <v>0</v>
      </c>
      <c r="FF39" s="266"/>
      <c r="FG39" s="266"/>
      <c r="FH39" s="266" t="s">
        <v>281</v>
      </c>
      <c r="FI39" s="266"/>
      <c r="FJ39" s="261">
        <v>16</v>
      </c>
      <c r="FK39" s="266">
        <v>3</v>
      </c>
      <c r="FL39" s="266">
        <v>374</v>
      </c>
      <c r="FM39" s="266">
        <v>687</v>
      </c>
      <c r="FN39" s="266">
        <v>3</v>
      </c>
      <c r="FO39" s="266">
        <v>3</v>
      </c>
      <c r="FP39" s="266">
        <v>3</v>
      </c>
      <c r="FQ39" s="266" t="s">
        <v>21</v>
      </c>
      <c r="FR39" s="266" t="s">
        <v>21</v>
      </c>
      <c r="FS39" s="266" t="s">
        <v>21</v>
      </c>
      <c r="FT39" s="261">
        <f t="shared" ref="FT39:FT46" si="88">(FK39/AD39)*100</f>
        <v>50</v>
      </c>
      <c r="FU39" s="364">
        <f t="shared" si="52"/>
        <v>0</v>
      </c>
      <c r="FV39" s="364">
        <f t="shared" si="53"/>
        <v>0</v>
      </c>
      <c r="FW39" s="364">
        <f t="shared" si="54"/>
        <v>0</v>
      </c>
      <c r="FX39" s="364">
        <f t="shared" si="55"/>
        <v>99.19786096256685</v>
      </c>
      <c r="FY39" s="364">
        <f t="shared" si="56"/>
        <v>99.563318777292579</v>
      </c>
      <c r="FZ39" s="261">
        <f t="shared" ref="FZ39:FZ46" si="89">IF(ES81="-","-", (ES81/AD39)*100)</f>
        <v>0</v>
      </c>
      <c r="GA39" s="267">
        <f t="shared" ref="GA39:GA46" si="90">IF(FN39="-","-",(FN39/AD39)*100)</f>
        <v>50</v>
      </c>
      <c r="GB39" s="261">
        <f t="shared" ref="GB39:GB46" si="91">(FL39/AE39)*100</f>
        <v>4155.5555555555557</v>
      </c>
      <c r="GC39" s="261" t="str">
        <f t="shared" ref="GC39:GC46" si="92">IF(FR39="-","-",(FR39/AE39)*100)</f>
        <v>-</v>
      </c>
      <c r="GD39" s="267">
        <f t="shared" ref="GD39:GD46" si="93">IF(FO39="-","-",(FO39/AE39)*100)</f>
        <v>33.333333333333329</v>
      </c>
      <c r="GE39" s="261">
        <f t="shared" ref="GE39:GE46" si="94">(FM39/AG39)*100</f>
        <v>7633.333333333333</v>
      </c>
      <c r="GF39" s="261" t="str">
        <f t="shared" ref="GF39:GF46" si="95">IF(FS39="-","-",(FS39/AG39)*100)</f>
        <v>-</v>
      </c>
      <c r="GG39" s="267">
        <f t="shared" ref="GG39:GG46" si="96">(FP39/AG39)*100</f>
        <v>33.333333333333329</v>
      </c>
      <c r="GH39" s="270" t="s">
        <v>691</v>
      </c>
      <c r="GI39" s="266"/>
      <c r="GJ39" s="266"/>
      <c r="GK39" s="266"/>
      <c r="GL39" s="266" t="s">
        <v>21</v>
      </c>
      <c r="GM39" s="266" t="s">
        <v>21</v>
      </c>
      <c r="GN39" s="266" t="s">
        <v>21</v>
      </c>
      <c r="GO39" s="266">
        <v>0</v>
      </c>
      <c r="GP39" s="266">
        <v>4</v>
      </c>
      <c r="GQ39" s="266">
        <v>0</v>
      </c>
      <c r="GR39" s="266">
        <f t="shared" si="60"/>
        <v>0</v>
      </c>
      <c r="GS39" s="265" t="s">
        <v>21</v>
      </c>
      <c r="GT39" s="373"/>
      <c r="GU39" s="374"/>
      <c r="GV39" s="374"/>
      <c r="GW39" s="261" t="s">
        <v>21</v>
      </c>
      <c r="GX39" s="261">
        <v>0</v>
      </c>
      <c r="GY39" s="261" t="s">
        <v>21</v>
      </c>
      <c r="GZ39" s="261">
        <v>0</v>
      </c>
      <c r="HA39" s="380">
        <v>7</v>
      </c>
      <c r="HB39" s="381">
        <v>0</v>
      </c>
      <c r="HC39" s="261">
        <f t="shared" si="57"/>
        <v>0</v>
      </c>
      <c r="HD39" s="230" t="s">
        <v>21</v>
      </c>
      <c r="HP39" s="214"/>
      <c r="HQ39" s="214"/>
      <c r="HR39" s="214"/>
      <c r="HS39" s="214"/>
      <c r="HT39" s="214"/>
      <c r="HU39" s="214"/>
      <c r="HV39" s="214"/>
      <c r="HW39" s="215"/>
      <c r="HX39" s="215"/>
      <c r="HY39" s="215"/>
      <c r="HZ39" s="215"/>
      <c r="IA39" s="215"/>
      <c r="IB39" s="215"/>
      <c r="IC39" s="215"/>
      <c r="ID39" s="215"/>
      <c r="IE39" s="214"/>
    </row>
    <row r="40" spans="2:239" ht="110.25" customHeight="1" x14ac:dyDescent="0.45">
      <c r="B40" s="263" t="s">
        <v>1</v>
      </c>
      <c r="C40" s="332" t="s">
        <v>423</v>
      </c>
      <c r="D40" s="266" t="s">
        <v>0</v>
      </c>
      <c r="E40" s="266" t="s">
        <v>116</v>
      </c>
      <c r="F40" s="266" t="s">
        <v>187</v>
      </c>
      <c r="G40" s="261" t="s">
        <v>21</v>
      </c>
      <c r="H40" s="261" t="s">
        <v>21</v>
      </c>
      <c r="I40" s="261">
        <v>48</v>
      </c>
      <c r="J40" s="266" t="s">
        <v>93</v>
      </c>
      <c r="K40" s="333" t="s">
        <v>98</v>
      </c>
      <c r="L40" s="266" t="s">
        <v>96</v>
      </c>
      <c r="M40" s="333" t="s">
        <v>99</v>
      </c>
      <c r="N40" s="266" t="s">
        <v>34</v>
      </c>
      <c r="O40" s="266" t="s">
        <v>40</v>
      </c>
      <c r="P40" s="333" t="s">
        <v>12</v>
      </c>
      <c r="Q40" s="334" t="s">
        <v>521</v>
      </c>
      <c r="R40" s="334" t="s">
        <v>21</v>
      </c>
      <c r="S40" s="261" t="s">
        <v>453</v>
      </c>
      <c r="T40" s="261" t="s">
        <v>591</v>
      </c>
      <c r="U40" s="262" t="s">
        <v>480</v>
      </c>
      <c r="V40" s="263" t="s">
        <v>372</v>
      </c>
      <c r="W40" s="263" t="s">
        <v>399</v>
      </c>
      <c r="X40" s="263" t="s">
        <v>21</v>
      </c>
      <c r="Y40" s="264" t="s">
        <v>468</v>
      </c>
      <c r="Z40" s="265" t="s">
        <v>521</v>
      </c>
      <c r="AA40" s="265" t="s">
        <v>208</v>
      </c>
      <c r="AB40" s="265"/>
      <c r="AC40" s="384">
        <v>6</v>
      </c>
      <c r="AD40" s="231">
        <v>4</v>
      </c>
      <c r="AE40" s="231">
        <v>5</v>
      </c>
      <c r="AF40" s="231">
        <v>5</v>
      </c>
      <c r="AG40" s="231">
        <v>5</v>
      </c>
      <c r="AH40" s="231">
        <v>0</v>
      </c>
      <c r="AI40" s="266" t="s">
        <v>697</v>
      </c>
      <c r="AJ40" s="366">
        <v>4</v>
      </c>
      <c r="AK40" s="266">
        <v>21</v>
      </c>
      <c r="AL40" s="266" t="s">
        <v>811</v>
      </c>
      <c r="AM40" s="266">
        <v>1917</v>
      </c>
      <c r="AN40" s="266">
        <v>1917.1507099999999</v>
      </c>
      <c r="AO40" s="266">
        <v>1917</v>
      </c>
      <c r="AP40" s="364">
        <f t="shared" si="34"/>
        <v>1917.1507099999999</v>
      </c>
      <c r="AQ40" s="364">
        <f t="shared" si="35"/>
        <v>2</v>
      </c>
      <c r="AR40" s="364">
        <v>16</v>
      </c>
      <c r="AS40" s="266" t="s">
        <v>21</v>
      </c>
      <c r="AT40" s="266">
        <v>1917</v>
      </c>
      <c r="AU40" s="266">
        <v>50447.581599999998</v>
      </c>
      <c r="AV40" s="266" t="s">
        <v>21</v>
      </c>
      <c r="AW40" s="266">
        <v>6</v>
      </c>
      <c r="AX40" s="266">
        <v>5</v>
      </c>
      <c r="AY40" s="266">
        <v>7</v>
      </c>
      <c r="AZ40" s="266">
        <v>2</v>
      </c>
      <c r="BA40" s="266">
        <v>4</v>
      </c>
      <c r="BB40" s="266">
        <v>4</v>
      </c>
      <c r="BC40" s="266">
        <v>4</v>
      </c>
      <c r="BD40" s="266">
        <v>3</v>
      </c>
      <c r="BE40" s="266">
        <v>3</v>
      </c>
      <c r="BF40" s="266">
        <v>3</v>
      </c>
      <c r="BG40" s="364">
        <f t="shared" si="0"/>
        <v>125</v>
      </c>
      <c r="BH40" s="364">
        <f t="shared" si="78"/>
        <v>50</v>
      </c>
      <c r="BI40" s="364">
        <f t="shared" si="36"/>
        <v>76.19047619047619</v>
      </c>
      <c r="BJ40" s="364">
        <f t="shared" si="37"/>
        <v>20</v>
      </c>
      <c r="BK40" s="364">
        <f t="shared" si="59"/>
        <v>42.857142857142861</v>
      </c>
      <c r="BL40" s="364">
        <f t="shared" si="38"/>
        <v>-100</v>
      </c>
      <c r="BM40" s="364">
        <f t="shared" si="1"/>
        <v>75</v>
      </c>
      <c r="BN40" s="369">
        <f t="shared" si="2"/>
        <v>100</v>
      </c>
      <c r="BO40" s="364">
        <f t="shared" si="3"/>
        <v>140</v>
      </c>
      <c r="BP40" s="364">
        <f t="shared" si="4"/>
        <v>60</v>
      </c>
      <c r="BQ40" s="369">
        <f t="shared" si="5"/>
        <v>80</v>
      </c>
      <c r="BR40" s="364">
        <f t="shared" si="6"/>
        <v>40</v>
      </c>
      <c r="BS40" s="364">
        <f t="shared" si="7"/>
        <v>60</v>
      </c>
      <c r="BT40" s="369">
        <f t="shared" si="8"/>
        <v>80</v>
      </c>
      <c r="BU40" s="270" t="s">
        <v>684</v>
      </c>
      <c r="BV40" s="266" t="s">
        <v>269</v>
      </c>
      <c r="BW40" s="266">
        <v>3</v>
      </c>
      <c r="BX40" s="266">
        <v>4</v>
      </c>
      <c r="BY40" s="266" t="s">
        <v>269</v>
      </c>
      <c r="BZ40" s="266" t="s">
        <v>21</v>
      </c>
      <c r="CA40" s="266" t="s">
        <v>21</v>
      </c>
      <c r="CB40" s="266" t="s">
        <v>21</v>
      </c>
      <c r="CC40" s="266" t="s">
        <v>21</v>
      </c>
      <c r="CD40" s="266">
        <f t="shared" si="39"/>
        <v>0</v>
      </c>
      <c r="CE40" s="266">
        <v>0</v>
      </c>
      <c r="CF40" s="266" t="s">
        <v>21</v>
      </c>
      <c r="CG40" s="266" t="s">
        <v>21</v>
      </c>
      <c r="CH40" s="266" t="s">
        <v>269</v>
      </c>
      <c r="CI40" s="266" t="s">
        <v>21</v>
      </c>
      <c r="CJ40" s="261">
        <v>6</v>
      </c>
      <c r="CK40" s="261">
        <v>2</v>
      </c>
      <c r="CL40" s="261">
        <v>4</v>
      </c>
      <c r="CM40" s="261">
        <v>4</v>
      </c>
      <c r="CN40" s="261">
        <v>2</v>
      </c>
      <c r="CO40" s="261">
        <v>2</v>
      </c>
      <c r="CP40" s="261">
        <v>2</v>
      </c>
      <c r="CQ40" s="261" t="s">
        <v>21</v>
      </c>
      <c r="CR40" s="261" t="s">
        <v>21</v>
      </c>
      <c r="CS40" s="261" t="s">
        <v>21</v>
      </c>
      <c r="CT40" s="261">
        <f t="shared" si="9"/>
        <v>50</v>
      </c>
      <c r="CU40" s="364">
        <f t="shared" si="40"/>
        <v>0</v>
      </c>
      <c r="CV40" s="364">
        <f t="shared" si="41"/>
        <v>0</v>
      </c>
      <c r="CW40" s="364">
        <f t="shared" si="42"/>
        <v>0</v>
      </c>
      <c r="CX40" s="364">
        <f t="shared" si="43"/>
        <v>50</v>
      </c>
      <c r="CY40" s="364">
        <f t="shared" si="44"/>
        <v>50</v>
      </c>
      <c r="CZ40" s="261" t="str">
        <f t="shared" si="45"/>
        <v>-</v>
      </c>
      <c r="DA40" s="267">
        <f t="shared" si="10"/>
        <v>50</v>
      </c>
      <c r="DB40" s="261">
        <f t="shared" si="11"/>
        <v>80</v>
      </c>
      <c r="DC40" s="261" t="str">
        <f t="shared" si="12"/>
        <v>-</v>
      </c>
      <c r="DD40" s="267">
        <f t="shared" si="13"/>
        <v>40</v>
      </c>
      <c r="DE40" s="261">
        <f t="shared" si="14"/>
        <v>80</v>
      </c>
      <c r="DF40" s="261" t="str">
        <f t="shared" si="15"/>
        <v>-</v>
      </c>
      <c r="DG40" s="267">
        <f t="shared" si="16"/>
        <v>40</v>
      </c>
      <c r="DH40" s="269"/>
      <c r="DI40" s="266" t="s">
        <v>812</v>
      </c>
      <c r="DJ40" s="266">
        <v>9</v>
      </c>
      <c r="DK40" s="266">
        <v>15</v>
      </c>
      <c r="DL40" s="266" t="s">
        <v>659</v>
      </c>
      <c r="DM40" s="266" t="s">
        <v>274</v>
      </c>
      <c r="DN40" s="266" t="s">
        <v>667</v>
      </c>
      <c r="DO40" s="266" t="s">
        <v>274</v>
      </c>
      <c r="DP40" s="266" t="s">
        <v>667</v>
      </c>
      <c r="DQ40" s="266">
        <f t="shared" si="46"/>
        <v>3</v>
      </c>
      <c r="DR40" s="266">
        <v>7</v>
      </c>
      <c r="DS40" s="261" t="s">
        <v>21</v>
      </c>
      <c r="DT40" s="266" t="s">
        <v>667</v>
      </c>
      <c r="DU40" s="266" t="s">
        <v>706</v>
      </c>
      <c r="DV40" s="266" t="s">
        <v>21</v>
      </c>
      <c r="DW40" s="261">
        <v>6</v>
      </c>
      <c r="DX40" s="261">
        <v>5</v>
      </c>
      <c r="DY40" s="261">
        <v>11</v>
      </c>
      <c r="DZ40" s="261">
        <v>15</v>
      </c>
      <c r="EA40" s="261">
        <v>2</v>
      </c>
      <c r="EB40" s="261">
        <v>4</v>
      </c>
      <c r="EC40" s="261">
        <v>4</v>
      </c>
      <c r="ED40" s="261">
        <v>4</v>
      </c>
      <c r="EE40" s="261">
        <v>8</v>
      </c>
      <c r="EF40" s="261">
        <v>9</v>
      </c>
      <c r="EG40" s="261">
        <f t="shared" si="17"/>
        <v>125</v>
      </c>
      <c r="EH40" s="364">
        <f t="shared" si="47"/>
        <v>33.333333333333329</v>
      </c>
      <c r="EI40" s="364">
        <f t="shared" si="48"/>
        <v>46.666666666666664</v>
      </c>
      <c r="EJ40" s="364">
        <f t="shared" si="49"/>
        <v>60</v>
      </c>
      <c r="EK40" s="364">
        <f t="shared" si="50"/>
        <v>63.636363636363633</v>
      </c>
      <c r="EL40" s="364">
        <f t="shared" si="51"/>
        <v>73.333333333333329</v>
      </c>
      <c r="EM40" s="261">
        <f t="shared" si="18"/>
        <v>100</v>
      </c>
      <c r="EN40" s="267">
        <f t="shared" si="19"/>
        <v>50</v>
      </c>
      <c r="EO40" s="261">
        <f t="shared" si="20"/>
        <v>220.00000000000003</v>
      </c>
      <c r="EP40" s="261">
        <f t="shared" si="21"/>
        <v>160</v>
      </c>
      <c r="EQ40" s="267">
        <f t="shared" si="22"/>
        <v>80</v>
      </c>
      <c r="ER40" s="261">
        <f t="shared" si="23"/>
        <v>300</v>
      </c>
      <c r="ES40" s="261">
        <f t="shared" si="24"/>
        <v>180</v>
      </c>
      <c r="ET40" s="267">
        <f t="shared" si="25"/>
        <v>80</v>
      </c>
      <c r="EU40" s="348"/>
      <c r="EV40" s="266" t="s">
        <v>281</v>
      </c>
      <c r="EW40" s="266">
        <v>3</v>
      </c>
      <c r="EX40" s="266">
        <v>226</v>
      </c>
      <c r="EY40" s="266" t="s">
        <v>21</v>
      </c>
      <c r="EZ40" s="266" t="s">
        <v>21</v>
      </c>
      <c r="FA40" s="266"/>
      <c r="FB40" s="266"/>
      <c r="FC40" s="266"/>
      <c r="FD40" s="266">
        <v>0</v>
      </c>
      <c r="FE40" s="266">
        <v>0</v>
      </c>
      <c r="FF40" s="266"/>
      <c r="FG40" s="266"/>
      <c r="FH40" s="266" t="s">
        <v>281</v>
      </c>
      <c r="FI40" s="266"/>
      <c r="FJ40" s="261">
        <v>6</v>
      </c>
      <c r="FK40" s="266">
        <v>1</v>
      </c>
      <c r="FL40" s="266">
        <v>123</v>
      </c>
      <c r="FM40" s="266">
        <v>226</v>
      </c>
      <c r="FN40" s="266">
        <v>1</v>
      </c>
      <c r="FO40" s="266">
        <v>1</v>
      </c>
      <c r="FP40" s="266">
        <v>1</v>
      </c>
      <c r="FQ40" s="266" t="s">
        <v>21</v>
      </c>
      <c r="FR40" s="266" t="s">
        <v>21</v>
      </c>
      <c r="FS40" s="266" t="s">
        <v>21</v>
      </c>
      <c r="FT40" s="261">
        <f t="shared" si="88"/>
        <v>25</v>
      </c>
      <c r="FU40" s="364">
        <f t="shared" si="52"/>
        <v>0</v>
      </c>
      <c r="FV40" s="364">
        <f t="shared" si="53"/>
        <v>0</v>
      </c>
      <c r="FW40" s="364">
        <f t="shared" si="54"/>
        <v>0</v>
      </c>
      <c r="FX40" s="364">
        <f t="shared" si="55"/>
        <v>99.1869918699187</v>
      </c>
      <c r="FY40" s="364">
        <f t="shared" si="56"/>
        <v>99.557522123893804</v>
      </c>
      <c r="FZ40" s="261">
        <f t="shared" si="89"/>
        <v>0</v>
      </c>
      <c r="GA40" s="267">
        <f t="shared" si="90"/>
        <v>25</v>
      </c>
      <c r="GB40" s="261">
        <f t="shared" si="91"/>
        <v>2460</v>
      </c>
      <c r="GC40" s="261" t="str">
        <f t="shared" si="92"/>
        <v>-</v>
      </c>
      <c r="GD40" s="267">
        <f t="shared" si="93"/>
        <v>20</v>
      </c>
      <c r="GE40" s="261">
        <f t="shared" si="94"/>
        <v>4520</v>
      </c>
      <c r="GF40" s="261" t="str">
        <f t="shared" si="95"/>
        <v>-</v>
      </c>
      <c r="GG40" s="267">
        <f t="shared" si="96"/>
        <v>20</v>
      </c>
      <c r="GH40" s="270"/>
      <c r="GI40" s="266">
        <v>9999</v>
      </c>
      <c r="GJ40" s="266">
        <v>1</v>
      </c>
      <c r="GK40" s="266">
        <v>2</v>
      </c>
      <c r="GL40" s="266" t="s">
        <v>21</v>
      </c>
      <c r="GM40" s="266" t="s">
        <v>21</v>
      </c>
      <c r="GN40" s="266" t="s">
        <v>21</v>
      </c>
      <c r="GO40" s="266">
        <v>0</v>
      </c>
      <c r="GP40" s="266">
        <v>4</v>
      </c>
      <c r="GQ40" s="266">
        <v>2</v>
      </c>
      <c r="GR40" s="266">
        <f t="shared" si="60"/>
        <v>50</v>
      </c>
      <c r="GS40" s="265" t="s">
        <v>21</v>
      </c>
      <c r="GT40" s="373"/>
      <c r="GU40" s="374"/>
      <c r="GV40" s="374"/>
      <c r="GW40" s="261" t="s">
        <v>21</v>
      </c>
      <c r="GX40" s="261">
        <v>0</v>
      </c>
      <c r="GY40" s="261" t="s">
        <v>21</v>
      </c>
      <c r="GZ40" s="261">
        <v>0</v>
      </c>
      <c r="HA40" s="380">
        <v>4</v>
      </c>
      <c r="HB40" s="381">
        <v>0</v>
      </c>
      <c r="HC40" s="261">
        <f t="shared" si="57"/>
        <v>0</v>
      </c>
      <c r="HD40" s="230" t="s">
        <v>21</v>
      </c>
      <c r="HP40" s="214"/>
      <c r="HQ40" s="214"/>
      <c r="HR40" s="214"/>
      <c r="HS40" s="214"/>
      <c r="HT40" s="214"/>
      <c r="HU40" s="214"/>
      <c r="HV40" s="214"/>
      <c r="HW40" s="216"/>
      <c r="HX40" s="215"/>
      <c r="HY40" s="215"/>
      <c r="HZ40" s="215"/>
      <c r="IA40" s="215"/>
      <c r="IB40" s="215"/>
      <c r="IC40" s="215"/>
      <c r="ID40" s="215"/>
      <c r="IE40" s="214"/>
    </row>
    <row r="41" spans="2:239" ht="107.25" customHeight="1" x14ac:dyDescent="0.45">
      <c r="B41" s="263" t="s">
        <v>1</v>
      </c>
      <c r="C41" s="332" t="s">
        <v>423</v>
      </c>
      <c r="D41" s="266" t="s">
        <v>0</v>
      </c>
      <c r="E41" s="266" t="s">
        <v>116</v>
      </c>
      <c r="F41" s="266" t="s">
        <v>187</v>
      </c>
      <c r="G41" s="261" t="s">
        <v>21</v>
      </c>
      <c r="H41" s="261" t="s">
        <v>21</v>
      </c>
      <c r="I41" s="261">
        <v>48</v>
      </c>
      <c r="J41" s="266" t="s">
        <v>94</v>
      </c>
      <c r="K41" s="333" t="s">
        <v>68</v>
      </c>
      <c r="L41" s="266" t="s">
        <v>41</v>
      </c>
      <c r="M41" s="333" t="s">
        <v>69</v>
      </c>
      <c r="N41" s="266" t="s">
        <v>34</v>
      </c>
      <c r="O41" s="266" t="s">
        <v>37</v>
      </c>
      <c r="P41" s="333" t="s">
        <v>12</v>
      </c>
      <c r="Q41" s="334" t="s">
        <v>522</v>
      </c>
      <c r="R41" s="334" t="s">
        <v>21</v>
      </c>
      <c r="S41" s="261" t="s">
        <v>452</v>
      </c>
      <c r="T41" s="261" t="s">
        <v>590</v>
      </c>
      <c r="U41" s="262" t="s">
        <v>481</v>
      </c>
      <c r="V41" s="263" t="s">
        <v>372</v>
      </c>
      <c r="W41" s="263" t="s">
        <v>400</v>
      </c>
      <c r="X41" s="263" t="s">
        <v>21</v>
      </c>
      <c r="Y41" s="264" t="s">
        <v>468</v>
      </c>
      <c r="Z41" s="265" t="s">
        <v>522</v>
      </c>
      <c r="AA41" s="265" t="s">
        <v>208</v>
      </c>
      <c r="AB41" s="265"/>
      <c r="AC41" s="384">
        <v>5</v>
      </c>
      <c r="AD41" s="231">
        <v>2</v>
      </c>
      <c r="AE41" s="231">
        <v>3</v>
      </c>
      <c r="AF41" s="231">
        <v>3</v>
      </c>
      <c r="AG41" s="231">
        <v>3</v>
      </c>
      <c r="AH41" s="231">
        <v>0</v>
      </c>
      <c r="AI41" s="266">
        <v>18659.581600000001</v>
      </c>
      <c r="AJ41" s="366">
        <v>2</v>
      </c>
      <c r="AK41" s="266">
        <v>3</v>
      </c>
      <c r="AL41" s="266">
        <v>18659.581600000001</v>
      </c>
      <c r="AM41" s="266" t="s">
        <v>21</v>
      </c>
      <c r="AN41" s="266" t="s">
        <v>21</v>
      </c>
      <c r="AO41" s="266" t="s">
        <v>21</v>
      </c>
      <c r="AP41" s="364" t="str">
        <f t="shared" si="34"/>
        <v>-</v>
      </c>
      <c r="AQ41" s="364">
        <f t="shared" si="35"/>
        <v>0</v>
      </c>
      <c r="AR41" s="364">
        <v>0</v>
      </c>
      <c r="AS41" s="266" t="s">
        <v>21</v>
      </c>
      <c r="AT41" s="266" t="s">
        <v>21</v>
      </c>
      <c r="AU41" s="266">
        <v>18659.581600000001</v>
      </c>
      <c r="AV41" s="266" t="s">
        <v>21</v>
      </c>
      <c r="AW41" s="266">
        <v>5</v>
      </c>
      <c r="AX41" s="266">
        <v>2</v>
      </c>
      <c r="AY41" s="266">
        <v>2</v>
      </c>
      <c r="AZ41" s="266">
        <v>2</v>
      </c>
      <c r="BA41" s="266">
        <v>2</v>
      </c>
      <c r="BB41" s="266">
        <v>2</v>
      </c>
      <c r="BC41" s="266">
        <v>2</v>
      </c>
      <c r="BD41" s="266">
        <v>1</v>
      </c>
      <c r="BE41" s="266">
        <v>1</v>
      </c>
      <c r="BF41" s="266">
        <v>1</v>
      </c>
      <c r="BG41" s="364">
        <f t="shared" si="0"/>
        <v>100</v>
      </c>
      <c r="BH41" s="364">
        <f t="shared" si="78"/>
        <v>0</v>
      </c>
      <c r="BI41" s="364">
        <f t="shared" si="36"/>
        <v>0</v>
      </c>
      <c r="BJ41" s="364">
        <f t="shared" si="37"/>
        <v>0</v>
      </c>
      <c r="BK41" s="364">
        <f>IFERROR(100-((BB41/AY41)*100), "-")</f>
        <v>0</v>
      </c>
      <c r="BL41" s="364">
        <f t="shared" si="38"/>
        <v>0</v>
      </c>
      <c r="BM41" s="364">
        <f t="shared" si="1"/>
        <v>50</v>
      </c>
      <c r="BN41" s="369">
        <f t="shared" si="2"/>
        <v>100</v>
      </c>
      <c r="BO41" s="364">
        <f t="shared" si="3"/>
        <v>66.666666666666657</v>
      </c>
      <c r="BP41" s="364">
        <f t="shared" si="4"/>
        <v>33.333333333333329</v>
      </c>
      <c r="BQ41" s="369">
        <f t="shared" si="5"/>
        <v>66.666666666666657</v>
      </c>
      <c r="BR41" s="364">
        <f t="shared" si="6"/>
        <v>66.666666666666657</v>
      </c>
      <c r="BS41" s="364">
        <f t="shared" si="7"/>
        <v>33.333333333333329</v>
      </c>
      <c r="BT41" s="369">
        <f t="shared" si="8"/>
        <v>66.666666666666657</v>
      </c>
      <c r="BU41" s="270" t="s">
        <v>21</v>
      </c>
      <c r="BV41" s="266" t="s">
        <v>270</v>
      </c>
      <c r="BW41" s="266">
        <v>3</v>
      </c>
      <c r="BX41" s="266">
        <v>3</v>
      </c>
      <c r="BY41" s="266" t="s">
        <v>270</v>
      </c>
      <c r="BZ41" s="266" t="s">
        <v>21</v>
      </c>
      <c r="CA41" s="266" t="s">
        <v>21</v>
      </c>
      <c r="CB41" s="266" t="s">
        <v>21</v>
      </c>
      <c r="CC41" s="266" t="s">
        <v>21</v>
      </c>
      <c r="CD41" s="266">
        <f t="shared" si="39"/>
        <v>0</v>
      </c>
      <c r="CE41" s="266">
        <v>0</v>
      </c>
      <c r="CF41" s="266" t="s">
        <v>21</v>
      </c>
      <c r="CG41" s="266" t="s">
        <v>21</v>
      </c>
      <c r="CH41" s="266" t="s">
        <v>270</v>
      </c>
      <c r="CI41" s="266" t="s">
        <v>21</v>
      </c>
      <c r="CJ41" s="261">
        <v>5</v>
      </c>
      <c r="CK41" s="261">
        <v>2</v>
      </c>
      <c r="CL41" s="261">
        <v>3</v>
      </c>
      <c r="CM41" s="261">
        <v>3</v>
      </c>
      <c r="CN41" s="261">
        <v>2</v>
      </c>
      <c r="CO41" s="261">
        <v>2</v>
      </c>
      <c r="CP41" s="261">
        <v>2</v>
      </c>
      <c r="CQ41" s="261" t="s">
        <v>21</v>
      </c>
      <c r="CR41" s="261" t="s">
        <v>21</v>
      </c>
      <c r="CS41" s="261" t="s">
        <v>21</v>
      </c>
      <c r="CT41" s="261">
        <f t="shared" si="9"/>
        <v>100</v>
      </c>
      <c r="CU41" s="364">
        <f t="shared" si="40"/>
        <v>0</v>
      </c>
      <c r="CV41" s="364">
        <f t="shared" si="41"/>
        <v>0</v>
      </c>
      <c r="CW41" s="364">
        <f t="shared" si="42"/>
        <v>0</v>
      </c>
      <c r="CX41" s="364">
        <f t="shared" si="43"/>
        <v>33.333333333333343</v>
      </c>
      <c r="CY41" s="364">
        <f t="shared" si="44"/>
        <v>33.333333333333343</v>
      </c>
      <c r="CZ41" s="261" t="str">
        <f t="shared" si="45"/>
        <v>-</v>
      </c>
      <c r="DA41" s="267">
        <f t="shared" si="10"/>
        <v>100</v>
      </c>
      <c r="DB41" s="261">
        <f t="shared" si="11"/>
        <v>100</v>
      </c>
      <c r="DC41" s="261" t="str">
        <f t="shared" si="12"/>
        <v>-</v>
      </c>
      <c r="DD41" s="267">
        <f t="shared" si="13"/>
        <v>66.666666666666657</v>
      </c>
      <c r="DE41" s="261">
        <f t="shared" si="14"/>
        <v>100</v>
      </c>
      <c r="DF41" s="261" t="str">
        <f t="shared" si="15"/>
        <v>-</v>
      </c>
      <c r="DG41" s="267">
        <f t="shared" si="16"/>
        <v>66.666666666666657</v>
      </c>
      <c r="DH41" s="269"/>
      <c r="DI41" s="266" t="s">
        <v>813</v>
      </c>
      <c r="DJ41" s="266">
        <v>6</v>
      </c>
      <c r="DK41" s="266">
        <v>10</v>
      </c>
      <c r="DL41" s="266" t="s">
        <v>658</v>
      </c>
      <c r="DM41" s="266" t="s">
        <v>274</v>
      </c>
      <c r="DN41" s="266" t="s">
        <v>274</v>
      </c>
      <c r="DO41" s="266" t="s">
        <v>274</v>
      </c>
      <c r="DP41" s="266" t="s">
        <v>274</v>
      </c>
      <c r="DQ41" s="266">
        <f t="shared" si="46"/>
        <v>2</v>
      </c>
      <c r="DR41" s="266">
        <v>6</v>
      </c>
      <c r="DS41" s="261" t="s">
        <v>21</v>
      </c>
      <c r="DT41" s="266" t="s">
        <v>274</v>
      </c>
      <c r="DU41" s="266" t="s">
        <v>814</v>
      </c>
      <c r="DV41" s="266" t="s">
        <v>21</v>
      </c>
      <c r="DW41" s="261">
        <v>5</v>
      </c>
      <c r="DX41" s="261">
        <v>3</v>
      </c>
      <c r="DY41" s="261">
        <v>6</v>
      </c>
      <c r="DZ41" s="261">
        <v>10</v>
      </c>
      <c r="EA41" s="261">
        <v>2</v>
      </c>
      <c r="EB41" s="261">
        <v>2</v>
      </c>
      <c r="EC41" s="261">
        <v>2</v>
      </c>
      <c r="ED41" s="261">
        <v>2</v>
      </c>
      <c r="EE41" s="261">
        <v>3</v>
      </c>
      <c r="EF41" s="261">
        <v>4</v>
      </c>
      <c r="EG41" s="261">
        <f t="shared" si="17"/>
        <v>150</v>
      </c>
      <c r="EH41" s="364">
        <f t="shared" si="47"/>
        <v>33.333333333333329</v>
      </c>
      <c r="EI41" s="364">
        <f t="shared" si="48"/>
        <v>60</v>
      </c>
      <c r="EJ41" s="364">
        <f t="shared" si="49"/>
        <v>33.333333333333343</v>
      </c>
      <c r="EK41" s="364">
        <f t="shared" si="50"/>
        <v>66.666666666666671</v>
      </c>
      <c r="EL41" s="364">
        <f t="shared" si="51"/>
        <v>80</v>
      </c>
      <c r="EM41" s="261">
        <f t="shared" si="18"/>
        <v>100</v>
      </c>
      <c r="EN41" s="267">
        <f t="shared" si="19"/>
        <v>100</v>
      </c>
      <c r="EO41" s="261">
        <f t="shared" si="20"/>
        <v>200</v>
      </c>
      <c r="EP41" s="261">
        <f t="shared" si="21"/>
        <v>100</v>
      </c>
      <c r="EQ41" s="267">
        <f t="shared" si="22"/>
        <v>66.666666666666657</v>
      </c>
      <c r="ER41" s="261">
        <f t="shared" si="23"/>
        <v>333.33333333333337</v>
      </c>
      <c r="ES41" s="261">
        <f t="shared" si="24"/>
        <v>133.33333333333331</v>
      </c>
      <c r="ET41" s="267">
        <f t="shared" si="25"/>
        <v>66.666666666666657</v>
      </c>
      <c r="EU41" s="348"/>
      <c r="EV41" s="266">
        <v>1111202</v>
      </c>
      <c r="EW41" s="266">
        <v>1</v>
      </c>
      <c r="EX41" s="266">
        <v>117</v>
      </c>
      <c r="EY41" s="266" t="s">
        <v>21</v>
      </c>
      <c r="EZ41" s="266" t="s">
        <v>21</v>
      </c>
      <c r="FA41" s="266"/>
      <c r="FB41" s="266"/>
      <c r="FC41" s="266"/>
      <c r="FD41" s="266">
        <v>0</v>
      </c>
      <c r="FE41" s="266">
        <v>0</v>
      </c>
      <c r="FF41" s="266"/>
      <c r="FG41" s="266"/>
      <c r="FH41" s="266">
        <v>1111202</v>
      </c>
      <c r="FI41" s="266"/>
      <c r="FJ41" s="261">
        <v>5</v>
      </c>
      <c r="FK41" s="266">
        <v>1</v>
      </c>
      <c r="FL41" s="266">
        <v>117</v>
      </c>
      <c r="FM41" s="266">
        <v>117</v>
      </c>
      <c r="FN41" s="266">
        <v>1</v>
      </c>
      <c r="FO41" s="266">
        <v>1</v>
      </c>
      <c r="FP41" s="266">
        <v>1</v>
      </c>
      <c r="FQ41" s="266" t="s">
        <v>21</v>
      </c>
      <c r="FR41" s="266" t="s">
        <v>21</v>
      </c>
      <c r="FS41" s="266" t="s">
        <v>21</v>
      </c>
      <c r="FT41" s="261">
        <f t="shared" si="88"/>
        <v>50</v>
      </c>
      <c r="FU41" s="364">
        <f t="shared" si="52"/>
        <v>0</v>
      </c>
      <c r="FV41" s="364">
        <f t="shared" si="53"/>
        <v>0</v>
      </c>
      <c r="FW41" s="364">
        <f t="shared" si="54"/>
        <v>0</v>
      </c>
      <c r="FX41" s="364">
        <f t="shared" si="55"/>
        <v>99.145299145299148</v>
      </c>
      <c r="FY41" s="364">
        <f t="shared" si="56"/>
        <v>99.145299145299148</v>
      </c>
      <c r="FZ41" s="261">
        <f t="shared" si="89"/>
        <v>0</v>
      </c>
      <c r="GA41" s="267">
        <f t="shared" si="90"/>
        <v>50</v>
      </c>
      <c r="GB41" s="261">
        <f t="shared" si="91"/>
        <v>3900</v>
      </c>
      <c r="GC41" s="261" t="str">
        <f t="shared" si="92"/>
        <v>-</v>
      </c>
      <c r="GD41" s="267">
        <f t="shared" si="93"/>
        <v>33.333333333333329</v>
      </c>
      <c r="GE41" s="261">
        <f t="shared" si="94"/>
        <v>3900</v>
      </c>
      <c r="GF41" s="261" t="str">
        <f t="shared" si="95"/>
        <v>-</v>
      </c>
      <c r="GG41" s="267">
        <f t="shared" si="96"/>
        <v>33.333333333333329</v>
      </c>
      <c r="GH41" s="270" t="s">
        <v>692</v>
      </c>
      <c r="GI41" s="266"/>
      <c r="GJ41" s="266"/>
      <c r="GK41" s="266"/>
      <c r="GL41" s="266" t="s">
        <v>21</v>
      </c>
      <c r="GM41" s="266" t="s">
        <v>21</v>
      </c>
      <c r="GN41" s="266" t="s">
        <v>21</v>
      </c>
      <c r="GO41" s="266">
        <v>0</v>
      </c>
      <c r="GP41" s="266">
        <v>1</v>
      </c>
      <c r="GQ41" s="266">
        <v>0</v>
      </c>
      <c r="GR41" s="266">
        <f t="shared" si="60"/>
        <v>0</v>
      </c>
      <c r="GS41" s="265" t="s">
        <v>21</v>
      </c>
      <c r="GT41" s="373"/>
      <c r="GU41" s="374"/>
      <c r="GV41" s="374"/>
      <c r="GW41" s="261" t="s">
        <v>21</v>
      </c>
      <c r="GX41" s="261">
        <v>0</v>
      </c>
      <c r="GY41" s="261" t="s">
        <v>21</v>
      </c>
      <c r="GZ41" s="261">
        <v>0</v>
      </c>
      <c r="HA41" s="380">
        <v>1</v>
      </c>
      <c r="HB41" s="381">
        <v>0</v>
      </c>
      <c r="HC41" s="261">
        <f t="shared" si="57"/>
        <v>0</v>
      </c>
      <c r="HD41" s="230" t="s">
        <v>21</v>
      </c>
      <c r="HP41" s="214"/>
      <c r="HQ41" s="214"/>
      <c r="HR41" s="214"/>
      <c r="HS41" s="214"/>
      <c r="HT41" s="214"/>
      <c r="HU41" s="214"/>
      <c r="HV41" s="214"/>
      <c r="HW41" s="216"/>
      <c r="HX41" s="215"/>
      <c r="HY41" s="215"/>
      <c r="HZ41" s="215"/>
      <c r="IA41" s="215"/>
      <c r="IB41" s="215"/>
      <c r="IC41" s="215"/>
      <c r="ID41" s="215"/>
      <c r="IE41" s="214"/>
    </row>
    <row r="42" spans="2:239" ht="66.75" customHeight="1" x14ac:dyDescent="0.45">
      <c r="B42" s="263" t="s">
        <v>1</v>
      </c>
      <c r="C42" s="332" t="s">
        <v>423</v>
      </c>
      <c r="D42" s="266" t="s">
        <v>0</v>
      </c>
      <c r="E42" s="266" t="s">
        <v>116</v>
      </c>
      <c r="F42" s="266" t="s">
        <v>187</v>
      </c>
      <c r="G42" s="261" t="s">
        <v>21</v>
      </c>
      <c r="H42" s="261" t="s">
        <v>21</v>
      </c>
      <c r="I42" s="261">
        <v>48</v>
      </c>
      <c r="J42" s="266" t="s">
        <v>97</v>
      </c>
      <c r="K42" s="333" t="s">
        <v>98</v>
      </c>
      <c r="L42" s="266" t="s">
        <v>96</v>
      </c>
      <c r="M42" s="333" t="s">
        <v>99</v>
      </c>
      <c r="N42" s="266" t="s">
        <v>34</v>
      </c>
      <c r="O42" s="266" t="s">
        <v>40</v>
      </c>
      <c r="P42" s="333" t="s">
        <v>12</v>
      </c>
      <c r="Q42" s="334" t="s">
        <v>523</v>
      </c>
      <c r="R42" s="334" t="s">
        <v>21</v>
      </c>
      <c r="S42" s="261" t="s">
        <v>453</v>
      </c>
      <c r="T42" s="261" t="s">
        <v>591</v>
      </c>
      <c r="U42" s="262" t="s">
        <v>482</v>
      </c>
      <c r="V42" s="263" t="s">
        <v>372</v>
      </c>
      <c r="W42" s="263" t="s">
        <v>400</v>
      </c>
      <c r="X42" s="263" t="s">
        <v>21</v>
      </c>
      <c r="Y42" s="264" t="s">
        <v>468</v>
      </c>
      <c r="Z42" s="265" t="s">
        <v>523</v>
      </c>
      <c r="AA42" s="265" t="s">
        <v>208</v>
      </c>
      <c r="AB42" s="265"/>
      <c r="AC42" s="384">
        <v>5</v>
      </c>
      <c r="AD42" s="231">
        <v>4</v>
      </c>
      <c r="AE42" s="231">
        <v>5</v>
      </c>
      <c r="AF42" s="231">
        <v>5</v>
      </c>
      <c r="AG42" s="231">
        <v>5</v>
      </c>
      <c r="AH42" s="231">
        <v>0</v>
      </c>
      <c r="AI42" s="266" t="s">
        <v>629</v>
      </c>
      <c r="AJ42" s="366">
        <v>1</v>
      </c>
      <c r="AK42" s="266">
        <v>5</v>
      </c>
      <c r="AL42" s="266" t="s">
        <v>629</v>
      </c>
      <c r="AM42" s="266" t="s">
        <v>21</v>
      </c>
      <c r="AN42" s="266" t="s">
        <v>21</v>
      </c>
      <c r="AO42" s="266" t="s">
        <v>21</v>
      </c>
      <c r="AP42" s="364" t="str">
        <f t="shared" si="34"/>
        <v>-</v>
      </c>
      <c r="AQ42" s="364">
        <f t="shared" si="35"/>
        <v>0</v>
      </c>
      <c r="AR42" s="364">
        <v>0</v>
      </c>
      <c r="AS42" s="266" t="s">
        <v>21</v>
      </c>
      <c r="AT42" s="266" t="s">
        <v>21</v>
      </c>
      <c r="AU42" s="266" t="s">
        <v>629</v>
      </c>
      <c r="AV42" s="266" t="s">
        <v>21</v>
      </c>
      <c r="AW42" s="266">
        <v>5</v>
      </c>
      <c r="AX42" s="266">
        <v>4</v>
      </c>
      <c r="AY42" s="266">
        <v>4</v>
      </c>
      <c r="AZ42" s="266">
        <v>4</v>
      </c>
      <c r="BA42" s="266">
        <v>4</v>
      </c>
      <c r="BB42" s="266">
        <v>4</v>
      </c>
      <c r="BC42" s="266">
        <v>4</v>
      </c>
      <c r="BD42" s="266">
        <v>3</v>
      </c>
      <c r="BE42" s="266">
        <v>3</v>
      </c>
      <c r="BF42" s="266">
        <v>3</v>
      </c>
      <c r="BG42" s="364">
        <f t="shared" si="0"/>
        <v>100</v>
      </c>
      <c r="BH42" s="364">
        <f t="shared" si="78"/>
        <v>0</v>
      </c>
      <c r="BI42" s="364">
        <f t="shared" si="36"/>
        <v>0</v>
      </c>
      <c r="BJ42" s="364">
        <f t="shared" si="37"/>
        <v>0</v>
      </c>
      <c r="BK42" s="364">
        <f t="shared" si="59"/>
        <v>0</v>
      </c>
      <c r="BL42" s="364">
        <f>IFERROR(100-((BC42/AZ42)*100), "-")</f>
        <v>0</v>
      </c>
      <c r="BM42" s="364">
        <f t="shared" si="1"/>
        <v>75</v>
      </c>
      <c r="BN42" s="369">
        <f t="shared" si="2"/>
        <v>100</v>
      </c>
      <c r="BO42" s="364">
        <f t="shared" si="3"/>
        <v>80</v>
      </c>
      <c r="BP42" s="364">
        <f t="shared" si="4"/>
        <v>60</v>
      </c>
      <c r="BQ42" s="369">
        <f t="shared" si="5"/>
        <v>80</v>
      </c>
      <c r="BR42" s="364">
        <f t="shared" si="6"/>
        <v>80</v>
      </c>
      <c r="BS42" s="364">
        <f t="shared" si="7"/>
        <v>60</v>
      </c>
      <c r="BT42" s="369">
        <f t="shared" si="8"/>
        <v>80</v>
      </c>
      <c r="BU42" s="270" t="s">
        <v>684</v>
      </c>
      <c r="BV42" s="266" t="s">
        <v>269</v>
      </c>
      <c r="BW42" s="266">
        <v>3</v>
      </c>
      <c r="BX42" s="266">
        <v>3</v>
      </c>
      <c r="BY42" s="266" t="s">
        <v>269</v>
      </c>
      <c r="BZ42" s="266" t="s">
        <v>21</v>
      </c>
      <c r="CA42" s="266" t="s">
        <v>21</v>
      </c>
      <c r="CB42" s="266" t="s">
        <v>21</v>
      </c>
      <c r="CC42" s="266" t="s">
        <v>21</v>
      </c>
      <c r="CD42" s="266">
        <f t="shared" si="39"/>
        <v>0</v>
      </c>
      <c r="CE42" s="266">
        <v>0</v>
      </c>
      <c r="CF42" s="266" t="s">
        <v>21</v>
      </c>
      <c r="CG42" s="266" t="s">
        <v>21</v>
      </c>
      <c r="CH42" s="266" t="s">
        <v>269</v>
      </c>
      <c r="CI42" s="266" t="s">
        <v>21</v>
      </c>
      <c r="CJ42" s="261">
        <v>5</v>
      </c>
      <c r="CK42" s="261">
        <v>2</v>
      </c>
      <c r="CL42" s="261">
        <v>3</v>
      </c>
      <c r="CM42" s="261">
        <v>3</v>
      </c>
      <c r="CN42" s="261">
        <v>2</v>
      </c>
      <c r="CO42" s="261">
        <v>2</v>
      </c>
      <c r="CP42" s="261">
        <v>2</v>
      </c>
      <c r="CQ42" s="261" t="s">
        <v>21</v>
      </c>
      <c r="CR42" s="261" t="s">
        <v>21</v>
      </c>
      <c r="CS42" s="261" t="s">
        <v>21</v>
      </c>
      <c r="CT42" s="261">
        <f t="shared" si="9"/>
        <v>50</v>
      </c>
      <c r="CU42" s="364">
        <f t="shared" si="40"/>
        <v>0</v>
      </c>
      <c r="CV42" s="364">
        <f t="shared" si="41"/>
        <v>0</v>
      </c>
      <c r="CW42" s="364">
        <f t="shared" si="42"/>
        <v>0</v>
      </c>
      <c r="CX42" s="364">
        <f t="shared" si="43"/>
        <v>33.333333333333343</v>
      </c>
      <c r="CY42" s="364">
        <f t="shared" si="44"/>
        <v>33.333333333333343</v>
      </c>
      <c r="CZ42" s="261" t="str">
        <f t="shared" si="45"/>
        <v>-</v>
      </c>
      <c r="DA42" s="267">
        <f t="shared" si="10"/>
        <v>50</v>
      </c>
      <c r="DB42" s="261">
        <f t="shared" si="11"/>
        <v>60</v>
      </c>
      <c r="DC42" s="261" t="str">
        <f t="shared" si="12"/>
        <v>-</v>
      </c>
      <c r="DD42" s="267">
        <f t="shared" si="13"/>
        <v>40</v>
      </c>
      <c r="DE42" s="261">
        <f t="shared" si="14"/>
        <v>60</v>
      </c>
      <c r="DF42" s="261" t="str">
        <f t="shared" si="15"/>
        <v>-</v>
      </c>
      <c r="DG42" s="267">
        <f t="shared" si="16"/>
        <v>40</v>
      </c>
      <c r="DH42" s="269"/>
      <c r="DI42" s="266" t="s">
        <v>812</v>
      </c>
      <c r="DJ42" s="266">
        <v>9</v>
      </c>
      <c r="DK42" s="266">
        <v>14</v>
      </c>
      <c r="DL42" s="266" t="s">
        <v>660</v>
      </c>
      <c r="DM42" s="266" t="s">
        <v>274</v>
      </c>
      <c r="DN42" s="266" t="s">
        <v>667</v>
      </c>
      <c r="DO42" s="266" t="s">
        <v>274</v>
      </c>
      <c r="DP42" s="266" t="s">
        <v>667</v>
      </c>
      <c r="DQ42" s="266">
        <f t="shared" si="46"/>
        <v>3</v>
      </c>
      <c r="DR42" s="266">
        <v>6</v>
      </c>
      <c r="DS42" s="261" t="s">
        <v>21</v>
      </c>
      <c r="DT42" s="266" t="s">
        <v>667</v>
      </c>
      <c r="DU42" s="266" t="s">
        <v>815</v>
      </c>
      <c r="DV42" s="266" t="s">
        <v>21</v>
      </c>
      <c r="DW42" s="261">
        <v>5</v>
      </c>
      <c r="DX42" s="261">
        <v>5</v>
      </c>
      <c r="DY42" s="261">
        <v>10</v>
      </c>
      <c r="DZ42" s="261">
        <v>14</v>
      </c>
      <c r="EA42" s="261">
        <v>2</v>
      </c>
      <c r="EB42" s="261">
        <v>4</v>
      </c>
      <c r="EC42" s="261">
        <v>4</v>
      </c>
      <c r="ED42" s="261">
        <v>5</v>
      </c>
      <c r="EE42" s="261">
        <v>7</v>
      </c>
      <c r="EF42" s="261">
        <v>8</v>
      </c>
      <c r="EG42" s="261">
        <f t="shared" si="17"/>
        <v>125</v>
      </c>
      <c r="EH42" s="364">
        <f t="shared" si="47"/>
        <v>33.333333333333329</v>
      </c>
      <c r="EI42" s="364">
        <f t="shared" si="48"/>
        <v>42.857142857142854</v>
      </c>
      <c r="EJ42" s="364">
        <f t="shared" si="49"/>
        <v>60</v>
      </c>
      <c r="EK42" s="364">
        <f t="shared" si="50"/>
        <v>60</v>
      </c>
      <c r="EL42" s="364">
        <f t="shared" si="51"/>
        <v>71.428571428571431</v>
      </c>
      <c r="EM42" s="261">
        <f t="shared" si="18"/>
        <v>125</v>
      </c>
      <c r="EN42" s="267">
        <f t="shared" si="19"/>
        <v>50</v>
      </c>
      <c r="EO42" s="261">
        <f t="shared" si="20"/>
        <v>200</v>
      </c>
      <c r="EP42" s="261">
        <f t="shared" si="21"/>
        <v>140</v>
      </c>
      <c r="EQ42" s="267">
        <f t="shared" si="22"/>
        <v>80</v>
      </c>
      <c r="ER42" s="261">
        <f t="shared" si="23"/>
        <v>280</v>
      </c>
      <c r="ES42" s="261">
        <f t="shared" si="24"/>
        <v>160</v>
      </c>
      <c r="ET42" s="267">
        <f t="shared" si="25"/>
        <v>80</v>
      </c>
      <c r="EU42" s="348"/>
      <c r="EV42" s="266" t="s">
        <v>21</v>
      </c>
      <c r="EW42" s="266">
        <v>0</v>
      </c>
      <c r="EX42" s="266">
        <v>0</v>
      </c>
      <c r="EY42" s="266" t="s">
        <v>21</v>
      </c>
      <c r="EZ42" s="266" t="s">
        <v>21</v>
      </c>
      <c r="FA42" s="266"/>
      <c r="FB42" s="266"/>
      <c r="FC42" s="266"/>
      <c r="FD42" s="266">
        <v>0</v>
      </c>
      <c r="FE42" s="266">
        <v>0</v>
      </c>
      <c r="FF42" s="266"/>
      <c r="FG42" s="266"/>
      <c r="FH42" s="266"/>
      <c r="FI42" s="266"/>
      <c r="FJ42" s="261">
        <v>5</v>
      </c>
      <c r="FK42" s="266">
        <v>0</v>
      </c>
      <c r="FL42" s="266">
        <v>0</v>
      </c>
      <c r="FM42" s="266">
        <v>0</v>
      </c>
      <c r="FN42" s="266">
        <v>0</v>
      </c>
      <c r="FO42" s="266">
        <v>0</v>
      </c>
      <c r="FP42" s="266">
        <v>0</v>
      </c>
      <c r="FQ42" s="266">
        <v>0</v>
      </c>
      <c r="FR42" s="266">
        <v>0</v>
      </c>
      <c r="FS42" s="266">
        <v>0</v>
      </c>
      <c r="FT42" s="261">
        <f t="shared" si="88"/>
        <v>0</v>
      </c>
      <c r="FU42" s="364" t="str">
        <f t="shared" si="52"/>
        <v>-</v>
      </c>
      <c r="FV42" s="364" t="str">
        <f t="shared" si="53"/>
        <v>-</v>
      </c>
      <c r="FW42" s="364" t="str">
        <f t="shared" si="54"/>
        <v>-</v>
      </c>
      <c r="FX42" s="364" t="str">
        <f t="shared" si="55"/>
        <v>-</v>
      </c>
      <c r="FY42" s="364" t="str">
        <f t="shared" si="56"/>
        <v>-</v>
      </c>
      <c r="FZ42" s="261">
        <f t="shared" si="89"/>
        <v>0</v>
      </c>
      <c r="GA42" s="267">
        <f t="shared" si="90"/>
        <v>0</v>
      </c>
      <c r="GB42" s="261">
        <f t="shared" si="91"/>
        <v>0</v>
      </c>
      <c r="GC42" s="261">
        <f t="shared" si="92"/>
        <v>0</v>
      </c>
      <c r="GD42" s="267">
        <f t="shared" si="93"/>
        <v>0</v>
      </c>
      <c r="GE42" s="261">
        <f t="shared" si="94"/>
        <v>0</v>
      </c>
      <c r="GF42" s="261">
        <f t="shared" si="95"/>
        <v>0</v>
      </c>
      <c r="GG42" s="267">
        <f t="shared" si="96"/>
        <v>0</v>
      </c>
      <c r="GH42" s="270"/>
      <c r="GI42" s="266">
        <v>9999</v>
      </c>
      <c r="GJ42" s="266">
        <v>1</v>
      </c>
      <c r="GK42" s="266">
        <v>4</v>
      </c>
      <c r="GL42" s="266" t="s">
        <v>21</v>
      </c>
      <c r="GM42" s="266" t="s">
        <v>21</v>
      </c>
      <c r="GN42" s="266" t="s">
        <v>21</v>
      </c>
      <c r="GO42" s="266">
        <v>0</v>
      </c>
      <c r="GP42" s="266">
        <v>4</v>
      </c>
      <c r="GQ42" s="266">
        <v>2</v>
      </c>
      <c r="GR42" s="266">
        <f t="shared" si="60"/>
        <v>50</v>
      </c>
      <c r="GS42" s="265" t="s">
        <v>21</v>
      </c>
      <c r="GT42" s="373"/>
      <c r="GU42" s="374"/>
      <c r="GV42" s="374"/>
      <c r="GW42" s="261" t="s">
        <v>21</v>
      </c>
      <c r="GX42" s="261">
        <v>0</v>
      </c>
      <c r="GY42" s="261" t="s">
        <v>21</v>
      </c>
      <c r="GZ42" s="261">
        <v>0</v>
      </c>
      <c r="HA42" s="380">
        <v>3</v>
      </c>
      <c r="HB42" s="381">
        <v>0</v>
      </c>
      <c r="HC42" s="261">
        <f t="shared" si="57"/>
        <v>0</v>
      </c>
      <c r="HD42" s="230" t="s">
        <v>21</v>
      </c>
      <c r="HP42" s="214"/>
      <c r="HQ42" s="214"/>
      <c r="HR42" s="214"/>
      <c r="HS42" s="214"/>
      <c r="HT42" s="214"/>
      <c r="HU42" s="214"/>
      <c r="HV42" s="214"/>
      <c r="HW42" s="216"/>
      <c r="HX42" s="215"/>
      <c r="HY42" s="215"/>
      <c r="HZ42" s="215"/>
      <c r="IA42" s="215"/>
      <c r="IB42" s="215"/>
      <c r="IC42" s="215"/>
      <c r="ID42" s="215"/>
      <c r="IE42" s="214"/>
    </row>
    <row r="43" spans="2:239" ht="66.75" customHeight="1" x14ac:dyDescent="0.45">
      <c r="B43" s="335" t="s">
        <v>49</v>
      </c>
      <c r="C43" s="336" t="s">
        <v>419</v>
      </c>
      <c r="D43" s="337" t="s">
        <v>51</v>
      </c>
      <c r="E43" s="337" t="s">
        <v>114</v>
      </c>
      <c r="F43" s="337" t="s">
        <v>187</v>
      </c>
      <c r="G43" s="338" t="s">
        <v>21</v>
      </c>
      <c r="H43" s="338" t="s">
        <v>21</v>
      </c>
      <c r="I43" s="337">
        <v>77</v>
      </c>
      <c r="J43" s="339" t="s">
        <v>173</v>
      </c>
      <c r="K43" s="340" t="s">
        <v>145</v>
      </c>
      <c r="L43" s="337" t="s">
        <v>134</v>
      </c>
      <c r="M43" s="340" t="s">
        <v>151</v>
      </c>
      <c r="N43" s="337" t="s">
        <v>134</v>
      </c>
      <c r="O43" s="337" t="s">
        <v>147</v>
      </c>
      <c r="P43" s="340" t="s">
        <v>12</v>
      </c>
      <c r="Q43" s="341" t="s">
        <v>524</v>
      </c>
      <c r="R43" s="341" t="s">
        <v>21</v>
      </c>
      <c r="S43" s="261" t="s">
        <v>445</v>
      </c>
      <c r="T43" s="261" t="s">
        <v>592</v>
      </c>
      <c r="U43" s="262" t="s">
        <v>337</v>
      </c>
      <c r="V43" s="263" t="s">
        <v>372</v>
      </c>
      <c r="W43" s="263" t="s">
        <v>388</v>
      </c>
      <c r="X43" s="263" t="s">
        <v>21</v>
      </c>
      <c r="Y43" s="264" t="s">
        <v>468</v>
      </c>
      <c r="Z43" s="265" t="s">
        <v>524</v>
      </c>
      <c r="AA43" s="265" t="s">
        <v>208</v>
      </c>
      <c r="AB43" s="265"/>
      <c r="AC43" s="384">
        <v>13</v>
      </c>
      <c r="AD43" s="231">
        <v>1</v>
      </c>
      <c r="AE43" s="231">
        <v>14</v>
      </c>
      <c r="AF43" s="231">
        <v>16</v>
      </c>
      <c r="AG43" s="231">
        <v>16</v>
      </c>
      <c r="AH43" s="231">
        <v>0</v>
      </c>
      <c r="AI43" s="266" t="s">
        <v>816</v>
      </c>
      <c r="AJ43" s="266">
        <v>26</v>
      </c>
      <c r="AK43" s="266">
        <v>95</v>
      </c>
      <c r="AL43" s="266" t="s">
        <v>626</v>
      </c>
      <c r="AM43" s="266">
        <v>1917</v>
      </c>
      <c r="AN43" s="266">
        <v>1917</v>
      </c>
      <c r="AO43" s="266">
        <v>1917</v>
      </c>
      <c r="AP43" s="364">
        <f t="shared" si="34"/>
        <v>1917</v>
      </c>
      <c r="AQ43" s="364">
        <f t="shared" si="35"/>
        <v>1</v>
      </c>
      <c r="AR43" s="364">
        <v>19</v>
      </c>
      <c r="AS43" s="266" t="s">
        <v>21</v>
      </c>
      <c r="AT43" s="266">
        <v>1917</v>
      </c>
      <c r="AU43" s="266" t="s">
        <v>626</v>
      </c>
      <c r="AV43" s="266" t="s">
        <v>21</v>
      </c>
      <c r="AW43" s="266">
        <v>13</v>
      </c>
      <c r="AX43" s="266">
        <v>8</v>
      </c>
      <c r="AY43" s="266">
        <v>33</v>
      </c>
      <c r="AZ43" s="266">
        <v>35</v>
      </c>
      <c r="BA43" s="266">
        <v>1</v>
      </c>
      <c r="BB43" s="266">
        <v>14</v>
      </c>
      <c r="BC43" s="266">
        <v>16</v>
      </c>
      <c r="BD43" s="266">
        <v>1</v>
      </c>
      <c r="BE43" s="266">
        <v>14</v>
      </c>
      <c r="BF43" s="266">
        <v>42</v>
      </c>
      <c r="BG43" s="364">
        <f t="shared" si="0"/>
        <v>800</v>
      </c>
      <c r="BH43" s="364">
        <f t="shared" si="78"/>
        <v>3.8461538461538463</v>
      </c>
      <c r="BI43" s="364">
        <f t="shared" si="36"/>
        <v>20</v>
      </c>
      <c r="BJ43" s="364">
        <f t="shared" si="37"/>
        <v>87.5</v>
      </c>
      <c r="BK43" s="364">
        <f t="shared" si="59"/>
        <v>57.575757575757578</v>
      </c>
      <c r="BL43" s="364">
        <f t="shared" si="38"/>
        <v>54.285714285714285</v>
      </c>
      <c r="BM43" s="364">
        <f t="shared" si="1"/>
        <v>100</v>
      </c>
      <c r="BN43" s="369">
        <f t="shared" si="2"/>
        <v>100</v>
      </c>
      <c r="BO43" s="364">
        <f t="shared" si="3"/>
        <v>235.71428571428572</v>
      </c>
      <c r="BP43" s="364">
        <f t="shared" si="4"/>
        <v>100</v>
      </c>
      <c r="BQ43" s="369">
        <f t="shared" si="5"/>
        <v>100</v>
      </c>
      <c r="BR43" s="364">
        <f t="shared" si="6"/>
        <v>218.75</v>
      </c>
      <c r="BS43" s="364">
        <f t="shared" si="7"/>
        <v>262.5</v>
      </c>
      <c r="BT43" s="369">
        <f t="shared" si="8"/>
        <v>100</v>
      </c>
      <c r="BU43" s="270" t="s">
        <v>726</v>
      </c>
      <c r="BV43" s="266" t="s">
        <v>661</v>
      </c>
      <c r="BW43" s="266">
        <v>7</v>
      </c>
      <c r="BX43" s="266">
        <v>13</v>
      </c>
      <c r="BY43" s="266" t="s">
        <v>661</v>
      </c>
      <c r="BZ43" s="266" t="s">
        <v>21</v>
      </c>
      <c r="CA43" s="266">
        <v>2027397</v>
      </c>
      <c r="CB43" s="266" t="s">
        <v>21</v>
      </c>
      <c r="CC43" s="266">
        <v>2027397</v>
      </c>
      <c r="CD43" s="266">
        <f t="shared" si="39"/>
        <v>1</v>
      </c>
      <c r="CE43" s="266">
        <v>1</v>
      </c>
      <c r="CF43" s="266" t="s">
        <v>21</v>
      </c>
      <c r="CG43" s="266">
        <v>2027397</v>
      </c>
      <c r="CH43" s="266" t="s">
        <v>639</v>
      </c>
      <c r="CI43" s="266" t="s">
        <v>21</v>
      </c>
      <c r="CJ43" s="261">
        <v>13</v>
      </c>
      <c r="CK43" s="261">
        <v>2</v>
      </c>
      <c r="CL43" s="261">
        <v>12</v>
      </c>
      <c r="CM43" s="261">
        <v>13</v>
      </c>
      <c r="CN43" s="261">
        <v>1</v>
      </c>
      <c r="CO43" s="261">
        <v>6</v>
      </c>
      <c r="CP43" s="261">
        <v>7</v>
      </c>
      <c r="CQ43" s="261" t="s">
        <v>21</v>
      </c>
      <c r="CR43" s="261" t="s">
        <v>21</v>
      </c>
      <c r="CS43" s="261" t="s">
        <v>21</v>
      </c>
      <c r="CT43" s="261">
        <f t="shared" si="9"/>
        <v>200</v>
      </c>
      <c r="CU43" s="364">
        <f t="shared" si="40"/>
        <v>14.285714285714285</v>
      </c>
      <c r="CV43" s="364">
        <f t="shared" si="41"/>
        <v>7.6923076923076925</v>
      </c>
      <c r="CW43" s="364">
        <f t="shared" si="42"/>
        <v>50</v>
      </c>
      <c r="CX43" s="364">
        <f t="shared" si="43"/>
        <v>50</v>
      </c>
      <c r="CY43" s="364">
        <f t="shared" si="44"/>
        <v>46.153846153846153</v>
      </c>
      <c r="CZ43" s="261" t="str">
        <f t="shared" si="45"/>
        <v>-</v>
      </c>
      <c r="DA43" s="267">
        <f t="shared" si="10"/>
        <v>100</v>
      </c>
      <c r="DB43" s="261">
        <f t="shared" si="11"/>
        <v>85.714285714285708</v>
      </c>
      <c r="DC43" s="261" t="str">
        <f t="shared" si="12"/>
        <v>-</v>
      </c>
      <c r="DD43" s="267">
        <f t="shared" si="13"/>
        <v>42.857142857142854</v>
      </c>
      <c r="DE43" s="261">
        <f t="shared" si="14"/>
        <v>81.25</v>
      </c>
      <c r="DF43" s="261" t="str">
        <f t="shared" si="15"/>
        <v>-</v>
      </c>
      <c r="DG43" s="267">
        <f t="shared" si="16"/>
        <v>43.75</v>
      </c>
      <c r="DH43" s="269"/>
      <c r="DI43" s="266" t="s">
        <v>817</v>
      </c>
      <c r="DJ43" s="266">
        <v>9</v>
      </c>
      <c r="DK43" s="266">
        <v>17</v>
      </c>
      <c r="DL43" s="266" t="s">
        <v>661</v>
      </c>
      <c r="DM43" s="266" t="s">
        <v>274</v>
      </c>
      <c r="DN43" s="266" t="s">
        <v>668</v>
      </c>
      <c r="DO43" s="266" t="s">
        <v>274</v>
      </c>
      <c r="DP43" s="266" t="s">
        <v>668</v>
      </c>
      <c r="DQ43" s="266">
        <f t="shared" si="46"/>
        <v>3</v>
      </c>
      <c r="DR43" s="266">
        <v>5</v>
      </c>
      <c r="DS43" s="261" t="s">
        <v>21</v>
      </c>
      <c r="DT43" s="266" t="s">
        <v>668</v>
      </c>
      <c r="DU43" s="266" t="s">
        <v>818</v>
      </c>
      <c r="DV43" s="266" t="s">
        <v>21</v>
      </c>
      <c r="DW43" s="261">
        <v>13</v>
      </c>
      <c r="DX43" s="261">
        <v>2</v>
      </c>
      <c r="DY43" s="261">
        <v>14</v>
      </c>
      <c r="DZ43" s="261">
        <v>17</v>
      </c>
      <c r="EA43" s="261">
        <v>1</v>
      </c>
      <c r="EB43" s="261">
        <v>6</v>
      </c>
      <c r="EC43" s="261">
        <v>7</v>
      </c>
      <c r="ED43" s="261">
        <v>2</v>
      </c>
      <c r="EE43" s="261">
        <v>12</v>
      </c>
      <c r="EF43" s="261">
        <v>13</v>
      </c>
      <c r="EG43" s="261">
        <f t="shared" si="17"/>
        <v>200</v>
      </c>
      <c r="EH43" s="364">
        <f t="shared" si="47"/>
        <v>33.333333333333329</v>
      </c>
      <c r="EI43" s="364">
        <f t="shared" si="48"/>
        <v>29.411764705882355</v>
      </c>
      <c r="EJ43" s="364">
        <f t="shared" si="49"/>
        <v>50</v>
      </c>
      <c r="EK43" s="364">
        <f t="shared" si="50"/>
        <v>57.142857142857146</v>
      </c>
      <c r="EL43" s="364">
        <f t="shared" si="51"/>
        <v>58.82352941176471</v>
      </c>
      <c r="EM43" s="261">
        <f t="shared" si="18"/>
        <v>200</v>
      </c>
      <c r="EN43" s="267">
        <f t="shared" si="19"/>
        <v>100</v>
      </c>
      <c r="EO43" s="261">
        <f t="shared" si="20"/>
        <v>100</v>
      </c>
      <c r="EP43" s="261">
        <f t="shared" si="21"/>
        <v>85.714285714285708</v>
      </c>
      <c r="EQ43" s="267">
        <f t="shared" si="22"/>
        <v>42.857142857142854</v>
      </c>
      <c r="ER43" s="261">
        <f t="shared" si="23"/>
        <v>106.25</v>
      </c>
      <c r="ES43" s="261">
        <f t="shared" si="24"/>
        <v>81.25</v>
      </c>
      <c r="ET43" s="267">
        <f t="shared" si="25"/>
        <v>43.75</v>
      </c>
      <c r="EU43" s="348"/>
      <c r="EV43" s="266" t="s">
        <v>21</v>
      </c>
      <c r="EW43" s="266">
        <v>0</v>
      </c>
      <c r="EX43" s="266">
        <v>0</v>
      </c>
      <c r="EY43" s="266" t="s">
        <v>21</v>
      </c>
      <c r="EZ43" s="266" t="s">
        <v>21</v>
      </c>
      <c r="FA43" s="266"/>
      <c r="FB43" s="266"/>
      <c r="FC43" s="266"/>
      <c r="FD43" s="266">
        <v>0</v>
      </c>
      <c r="FE43" s="266">
        <v>0</v>
      </c>
      <c r="FF43" s="266"/>
      <c r="FG43" s="266"/>
      <c r="FH43" s="266"/>
      <c r="FI43" s="266"/>
      <c r="FJ43" s="261">
        <v>13</v>
      </c>
      <c r="FK43" s="266">
        <v>0</v>
      </c>
      <c r="FL43" s="266">
        <v>0</v>
      </c>
      <c r="FM43" s="266">
        <v>0</v>
      </c>
      <c r="FN43" s="266">
        <v>0</v>
      </c>
      <c r="FO43" s="266">
        <v>0</v>
      </c>
      <c r="FP43" s="266">
        <v>0</v>
      </c>
      <c r="FQ43" s="266">
        <v>0</v>
      </c>
      <c r="FR43" s="266">
        <v>0</v>
      </c>
      <c r="FS43" s="266">
        <v>0</v>
      </c>
      <c r="FT43" s="261">
        <f t="shared" si="88"/>
        <v>0</v>
      </c>
      <c r="FU43" s="364" t="str">
        <f t="shared" si="52"/>
        <v>-</v>
      </c>
      <c r="FV43" s="364" t="str">
        <f t="shared" si="53"/>
        <v>-</v>
      </c>
      <c r="FW43" s="364" t="str">
        <f t="shared" si="54"/>
        <v>-</v>
      </c>
      <c r="FX43" s="364" t="str">
        <f t="shared" si="55"/>
        <v>-</v>
      </c>
      <c r="FY43" s="364" t="str">
        <f t="shared" si="56"/>
        <v>-</v>
      </c>
      <c r="FZ43" s="261">
        <f t="shared" si="89"/>
        <v>0</v>
      </c>
      <c r="GA43" s="267">
        <f t="shared" si="90"/>
        <v>0</v>
      </c>
      <c r="GB43" s="261">
        <f t="shared" si="91"/>
        <v>0</v>
      </c>
      <c r="GC43" s="261">
        <f t="shared" si="92"/>
        <v>0</v>
      </c>
      <c r="GD43" s="267">
        <f t="shared" si="93"/>
        <v>0</v>
      </c>
      <c r="GE43" s="261">
        <f t="shared" si="94"/>
        <v>0</v>
      </c>
      <c r="GF43" s="261">
        <f t="shared" si="95"/>
        <v>0</v>
      </c>
      <c r="GG43" s="267">
        <f t="shared" si="96"/>
        <v>0</v>
      </c>
      <c r="GH43" s="270"/>
      <c r="GI43" s="266">
        <v>92546</v>
      </c>
      <c r="GJ43" s="266">
        <v>1</v>
      </c>
      <c r="GK43" s="266">
        <v>1</v>
      </c>
      <c r="GL43" s="266" t="s">
        <v>21</v>
      </c>
      <c r="GM43" s="266" t="s">
        <v>21</v>
      </c>
      <c r="GN43" s="266" t="s">
        <v>21</v>
      </c>
      <c r="GO43" s="266">
        <v>0</v>
      </c>
      <c r="GP43" s="266">
        <v>2</v>
      </c>
      <c r="GQ43" s="266">
        <v>1</v>
      </c>
      <c r="GR43" s="266">
        <f t="shared" si="60"/>
        <v>100</v>
      </c>
      <c r="GS43" s="265" t="s">
        <v>21</v>
      </c>
      <c r="GT43" s="373"/>
      <c r="GU43" s="374"/>
      <c r="GV43" s="374"/>
      <c r="GW43" s="261" t="s">
        <v>21</v>
      </c>
      <c r="GX43" s="261">
        <v>0</v>
      </c>
      <c r="GY43" s="261" t="s">
        <v>21</v>
      </c>
      <c r="GZ43" s="261">
        <v>0</v>
      </c>
      <c r="HA43" s="380">
        <v>1</v>
      </c>
      <c r="HB43" s="381">
        <v>0</v>
      </c>
      <c r="HC43" s="261">
        <f t="shared" si="57"/>
        <v>0</v>
      </c>
      <c r="HD43" s="230" t="s">
        <v>21</v>
      </c>
      <c r="HP43" s="214"/>
      <c r="HQ43" s="214"/>
      <c r="HR43" s="214"/>
      <c r="HS43" s="214"/>
      <c r="HT43" s="214"/>
      <c r="HU43" s="214"/>
      <c r="HV43" s="214"/>
      <c r="HW43" s="215"/>
      <c r="HX43" s="215"/>
      <c r="HY43" s="215"/>
      <c r="HZ43" s="215"/>
      <c r="IA43" s="215"/>
      <c r="IB43" s="215"/>
      <c r="IC43" s="215"/>
      <c r="ID43" s="215"/>
      <c r="IE43" s="214"/>
    </row>
    <row r="44" spans="2:239" ht="66.75" customHeight="1" x14ac:dyDescent="0.45">
      <c r="B44" s="342" t="s">
        <v>49</v>
      </c>
      <c r="C44" s="343" t="s">
        <v>419</v>
      </c>
      <c r="D44" s="337" t="s">
        <v>91</v>
      </c>
      <c r="E44" s="337" t="s">
        <v>120</v>
      </c>
      <c r="F44" s="337" t="s">
        <v>187</v>
      </c>
      <c r="G44" s="338" t="s">
        <v>21</v>
      </c>
      <c r="H44" s="338" t="s">
        <v>21</v>
      </c>
      <c r="I44" s="337">
        <v>83</v>
      </c>
      <c r="J44" s="339" t="s">
        <v>555</v>
      </c>
      <c r="K44" s="340" t="s">
        <v>145</v>
      </c>
      <c r="L44" s="337" t="s">
        <v>134</v>
      </c>
      <c r="M44" s="340" t="s">
        <v>151</v>
      </c>
      <c r="N44" s="337" t="s">
        <v>134</v>
      </c>
      <c r="O44" s="337" t="s">
        <v>147</v>
      </c>
      <c r="P44" s="340" t="s">
        <v>12</v>
      </c>
      <c r="Q44" s="344" t="s">
        <v>525</v>
      </c>
      <c r="R44" s="344" t="s">
        <v>21</v>
      </c>
      <c r="S44" s="261" t="s">
        <v>445</v>
      </c>
      <c r="T44" s="261" t="s">
        <v>593</v>
      </c>
      <c r="U44" s="262" t="s">
        <v>337</v>
      </c>
      <c r="V44" s="263" t="s">
        <v>372</v>
      </c>
      <c r="W44" s="263" t="s">
        <v>389</v>
      </c>
      <c r="X44" s="263" t="s">
        <v>21</v>
      </c>
      <c r="Y44" s="264" t="s">
        <v>468</v>
      </c>
      <c r="Z44" s="265" t="s">
        <v>525</v>
      </c>
      <c r="AA44" s="265" t="s">
        <v>208</v>
      </c>
      <c r="AB44" s="265"/>
      <c r="AC44" s="384">
        <v>6</v>
      </c>
      <c r="AD44" s="231">
        <v>1</v>
      </c>
      <c r="AE44" s="231">
        <v>9</v>
      </c>
      <c r="AF44" s="231">
        <v>10</v>
      </c>
      <c r="AG44" s="231">
        <v>10</v>
      </c>
      <c r="AH44" s="231">
        <v>0</v>
      </c>
      <c r="AI44" s="266" t="s">
        <v>260</v>
      </c>
      <c r="AJ44" s="266">
        <v>17</v>
      </c>
      <c r="AK44" s="266">
        <v>48</v>
      </c>
      <c r="AL44" s="266" t="s">
        <v>260</v>
      </c>
      <c r="AM44" s="266" t="s">
        <v>21</v>
      </c>
      <c r="AN44" s="266" t="s">
        <v>21</v>
      </c>
      <c r="AO44" s="266" t="s">
        <v>21</v>
      </c>
      <c r="AP44" s="364" t="str">
        <f t="shared" si="34"/>
        <v>-</v>
      </c>
      <c r="AQ44" s="364">
        <f t="shared" si="35"/>
        <v>0</v>
      </c>
      <c r="AR44" s="364">
        <v>0</v>
      </c>
      <c r="AS44" s="266" t="s">
        <v>21</v>
      </c>
      <c r="AT44" s="266" t="s">
        <v>21</v>
      </c>
      <c r="AU44" s="266" t="s">
        <v>260</v>
      </c>
      <c r="AV44" s="266" t="s">
        <v>21</v>
      </c>
      <c r="AW44" s="266">
        <v>6</v>
      </c>
      <c r="AX44" s="266">
        <v>2</v>
      </c>
      <c r="AY44" s="266">
        <v>9</v>
      </c>
      <c r="AZ44" s="266">
        <v>10</v>
      </c>
      <c r="BA44" s="266">
        <v>1</v>
      </c>
      <c r="BB44" s="266">
        <v>9</v>
      </c>
      <c r="BC44" s="266">
        <v>10</v>
      </c>
      <c r="BD44" s="266">
        <v>2</v>
      </c>
      <c r="BE44" s="266">
        <v>9</v>
      </c>
      <c r="BF44" s="266">
        <v>26</v>
      </c>
      <c r="BG44" s="364">
        <f t="shared" si="0"/>
        <v>200</v>
      </c>
      <c r="BH44" s="364">
        <f t="shared" si="78"/>
        <v>0</v>
      </c>
      <c r="BI44" s="364">
        <f t="shared" si="36"/>
        <v>0</v>
      </c>
      <c r="BJ44" s="364">
        <f t="shared" si="37"/>
        <v>50</v>
      </c>
      <c r="BK44" s="364">
        <f t="shared" si="59"/>
        <v>0</v>
      </c>
      <c r="BL44" s="364">
        <f t="shared" si="38"/>
        <v>0</v>
      </c>
      <c r="BM44" s="364">
        <f t="shared" si="1"/>
        <v>200</v>
      </c>
      <c r="BN44" s="369">
        <f t="shared" si="2"/>
        <v>100</v>
      </c>
      <c r="BO44" s="364">
        <f t="shared" si="3"/>
        <v>100</v>
      </c>
      <c r="BP44" s="364">
        <f t="shared" si="4"/>
        <v>100</v>
      </c>
      <c r="BQ44" s="369">
        <f t="shared" si="5"/>
        <v>100</v>
      </c>
      <c r="BR44" s="364">
        <f t="shared" si="6"/>
        <v>100</v>
      </c>
      <c r="BS44" s="364">
        <f t="shared" si="7"/>
        <v>260</v>
      </c>
      <c r="BT44" s="369">
        <f t="shared" si="8"/>
        <v>100</v>
      </c>
      <c r="BU44" s="270" t="s">
        <v>726</v>
      </c>
      <c r="BV44" s="266" t="s">
        <v>662</v>
      </c>
      <c r="BW44" s="266">
        <v>5</v>
      </c>
      <c r="BX44" s="266">
        <v>7</v>
      </c>
      <c r="BY44" s="266" t="s">
        <v>662</v>
      </c>
      <c r="BZ44" s="266" t="s">
        <v>21</v>
      </c>
      <c r="CA44" s="266">
        <v>2027397</v>
      </c>
      <c r="CB44" s="266" t="s">
        <v>21</v>
      </c>
      <c r="CC44" s="266">
        <v>2027397</v>
      </c>
      <c r="CD44" s="266">
        <f t="shared" si="39"/>
        <v>1</v>
      </c>
      <c r="CE44" s="266">
        <v>1</v>
      </c>
      <c r="CF44" s="266" t="s">
        <v>21</v>
      </c>
      <c r="CG44" s="266">
        <v>2027397</v>
      </c>
      <c r="CH44" s="266" t="s">
        <v>637</v>
      </c>
      <c r="CI44" s="266" t="s">
        <v>21</v>
      </c>
      <c r="CJ44" s="261">
        <v>6</v>
      </c>
      <c r="CK44" s="261">
        <v>3</v>
      </c>
      <c r="CL44" s="261">
        <v>7</v>
      </c>
      <c r="CM44" s="261">
        <v>7</v>
      </c>
      <c r="CN44" s="261">
        <v>1</v>
      </c>
      <c r="CO44" s="261">
        <v>4</v>
      </c>
      <c r="CP44" s="261">
        <v>4</v>
      </c>
      <c r="CQ44" s="261" t="s">
        <v>21</v>
      </c>
      <c r="CR44" s="261" t="s">
        <v>21</v>
      </c>
      <c r="CS44" s="261" t="s">
        <v>21</v>
      </c>
      <c r="CT44" s="261">
        <f t="shared" si="9"/>
        <v>300</v>
      </c>
      <c r="CU44" s="364">
        <f t="shared" si="40"/>
        <v>20</v>
      </c>
      <c r="CV44" s="364">
        <f t="shared" si="41"/>
        <v>14.285714285714285</v>
      </c>
      <c r="CW44" s="364">
        <f t="shared" si="42"/>
        <v>66.666666666666671</v>
      </c>
      <c r="CX44" s="364">
        <f t="shared" si="43"/>
        <v>42.857142857142861</v>
      </c>
      <c r="CY44" s="364">
        <f t="shared" si="44"/>
        <v>42.857142857142861</v>
      </c>
      <c r="CZ44" s="261" t="str">
        <f t="shared" si="45"/>
        <v>-</v>
      </c>
      <c r="DA44" s="267">
        <f t="shared" si="10"/>
        <v>100</v>
      </c>
      <c r="DB44" s="261">
        <f t="shared" si="11"/>
        <v>77.777777777777786</v>
      </c>
      <c r="DC44" s="261" t="str">
        <f t="shared" si="12"/>
        <v>-</v>
      </c>
      <c r="DD44" s="267">
        <f t="shared" si="13"/>
        <v>44.444444444444443</v>
      </c>
      <c r="DE44" s="261">
        <f t="shared" si="14"/>
        <v>70</v>
      </c>
      <c r="DF44" s="261" t="str">
        <f t="shared" si="15"/>
        <v>-</v>
      </c>
      <c r="DG44" s="267">
        <f t="shared" si="16"/>
        <v>40</v>
      </c>
      <c r="DH44" s="269"/>
      <c r="DI44" s="266" t="s">
        <v>819</v>
      </c>
      <c r="DJ44" s="266">
        <v>7</v>
      </c>
      <c r="DK44" s="266">
        <v>11</v>
      </c>
      <c r="DL44" s="266" t="s">
        <v>662</v>
      </c>
      <c r="DM44" s="266" t="s">
        <v>274</v>
      </c>
      <c r="DN44" s="266" t="s">
        <v>668</v>
      </c>
      <c r="DO44" s="266" t="s">
        <v>274</v>
      </c>
      <c r="DP44" s="266" t="s">
        <v>668</v>
      </c>
      <c r="DQ44" s="266">
        <f t="shared" si="46"/>
        <v>3</v>
      </c>
      <c r="DR44" s="266">
        <v>5</v>
      </c>
      <c r="DS44" s="261" t="s">
        <v>21</v>
      </c>
      <c r="DT44" s="266" t="s">
        <v>668</v>
      </c>
      <c r="DU44" s="266" t="s">
        <v>820</v>
      </c>
      <c r="DV44" s="266" t="s">
        <v>21</v>
      </c>
      <c r="DW44" s="261">
        <v>6</v>
      </c>
      <c r="DX44" s="261">
        <v>3</v>
      </c>
      <c r="DY44" s="261">
        <v>9</v>
      </c>
      <c r="DZ44" s="261">
        <v>11</v>
      </c>
      <c r="EA44" s="261">
        <v>1</v>
      </c>
      <c r="EB44" s="261">
        <v>4</v>
      </c>
      <c r="EC44" s="261">
        <v>4</v>
      </c>
      <c r="ED44" s="261">
        <v>3</v>
      </c>
      <c r="EE44" s="261">
        <v>7</v>
      </c>
      <c r="EF44" s="261">
        <v>7</v>
      </c>
      <c r="EG44" s="261">
        <f t="shared" si="17"/>
        <v>300</v>
      </c>
      <c r="EH44" s="364">
        <f t="shared" si="47"/>
        <v>42.857142857142854</v>
      </c>
      <c r="EI44" s="364">
        <f t="shared" si="48"/>
        <v>45.454545454545453</v>
      </c>
      <c r="EJ44" s="364">
        <f t="shared" si="49"/>
        <v>66.666666666666671</v>
      </c>
      <c r="EK44" s="364">
        <f t="shared" si="50"/>
        <v>55.555555555555557</v>
      </c>
      <c r="EL44" s="364">
        <f t="shared" si="51"/>
        <v>63.636363636363633</v>
      </c>
      <c r="EM44" s="261">
        <f t="shared" si="18"/>
        <v>300</v>
      </c>
      <c r="EN44" s="267">
        <f t="shared" si="19"/>
        <v>100</v>
      </c>
      <c r="EO44" s="261">
        <f t="shared" si="20"/>
        <v>100</v>
      </c>
      <c r="EP44" s="261">
        <f t="shared" si="21"/>
        <v>77.777777777777786</v>
      </c>
      <c r="EQ44" s="267">
        <f t="shared" si="22"/>
        <v>44.444444444444443</v>
      </c>
      <c r="ER44" s="261">
        <f t="shared" si="23"/>
        <v>110.00000000000001</v>
      </c>
      <c r="ES44" s="261">
        <f t="shared" si="24"/>
        <v>70</v>
      </c>
      <c r="ET44" s="267">
        <f t="shared" si="25"/>
        <v>40</v>
      </c>
      <c r="EU44" s="348"/>
      <c r="EV44" s="266" t="s">
        <v>21</v>
      </c>
      <c r="EW44" s="266">
        <v>0</v>
      </c>
      <c r="EX44" s="266">
        <v>0</v>
      </c>
      <c r="EY44" s="266" t="s">
        <v>21</v>
      </c>
      <c r="EZ44" s="266" t="s">
        <v>21</v>
      </c>
      <c r="FA44" s="266"/>
      <c r="FB44" s="266"/>
      <c r="FC44" s="266"/>
      <c r="FD44" s="266">
        <v>0</v>
      </c>
      <c r="FE44" s="266">
        <v>0</v>
      </c>
      <c r="FF44" s="266"/>
      <c r="FG44" s="266"/>
      <c r="FH44" s="266"/>
      <c r="FI44" s="266"/>
      <c r="FJ44" s="261">
        <v>6</v>
      </c>
      <c r="FK44" s="266">
        <v>0</v>
      </c>
      <c r="FL44" s="266">
        <v>0</v>
      </c>
      <c r="FM44" s="266">
        <v>0</v>
      </c>
      <c r="FN44" s="266">
        <v>0</v>
      </c>
      <c r="FO44" s="266">
        <v>0</v>
      </c>
      <c r="FP44" s="266">
        <v>0</v>
      </c>
      <c r="FQ44" s="266">
        <v>0</v>
      </c>
      <c r="FR44" s="266">
        <v>0</v>
      </c>
      <c r="FS44" s="266">
        <v>0</v>
      </c>
      <c r="FT44" s="261">
        <f t="shared" si="88"/>
        <v>0</v>
      </c>
      <c r="FU44" s="364" t="str">
        <f t="shared" si="52"/>
        <v>-</v>
      </c>
      <c r="FV44" s="364" t="str">
        <f t="shared" si="53"/>
        <v>-</v>
      </c>
      <c r="FW44" s="364" t="str">
        <f t="shared" si="54"/>
        <v>-</v>
      </c>
      <c r="FX44" s="364" t="str">
        <f t="shared" si="55"/>
        <v>-</v>
      </c>
      <c r="FY44" s="364" t="str">
        <f t="shared" si="56"/>
        <v>-</v>
      </c>
      <c r="FZ44" s="261">
        <f t="shared" si="89"/>
        <v>0</v>
      </c>
      <c r="GA44" s="267">
        <f t="shared" si="90"/>
        <v>0</v>
      </c>
      <c r="GB44" s="261">
        <f t="shared" si="91"/>
        <v>0</v>
      </c>
      <c r="GC44" s="261">
        <f t="shared" si="92"/>
        <v>0</v>
      </c>
      <c r="GD44" s="267">
        <f t="shared" si="93"/>
        <v>0</v>
      </c>
      <c r="GE44" s="261">
        <f t="shared" si="94"/>
        <v>0</v>
      </c>
      <c r="GF44" s="261">
        <f t="shared" si="95"/>
        <v>0</v>
      </c>
      <c r="GG44" s="267">
        <f t="shared" si="96"/>
        <v>0</v>
      </c>
      <c r="GH44" s="270"/>
      <c r="GI44" s="266">
        <v>92546</v>
      </c>
      <c r="GJ44" s="266">
        <v>1</v>
      </c>
      <c r="GK44" s="266">
        <v>2</v>
      </c>
      <c r="GL44" s="266" t="s">
        <v>21</v>
      </c>
      <c r="GM44" s="266" t="s">
        <v>21</v>
      </c>
      <c r="GN44" s="266" t="s">
        <v>21</v>
      </c>
      <c r="GO44" s="266">
        <v>0</v>
      </c>
      <c r="GP44" s="266">
        <v>3</v>
      </c>
      <c r="GQ44" s="266">
        <v>1</v>
      </c>
      <c r="GR44" s="266">
        <f t="shared" si="60"/>
        <v>100</v>
      </c>
      <c r="GS44" s="265" t="s">
        <v>21</v>
      </c>
      <c r="GT44" s="373"/>
      <c r="GU44" s="374"/>
      <c r="GV44" s="374"/>
      <c r="GW44" s="261" t="s">
        <v>21</v>
      </c>
      <c r="GX44" s="261">
        <v>0</v>
      </c>
      <c r="GY44" s="261" t="s">
        <v>21</v>
      </c>
      <c r="GZ44" s="261">
        <v>0</v>
      </c>
      <c r="HA44" s="380">
        <v>2</v>
      </c>
      <c r="HB44" s="381">
        <v>0</v>
      </c>
      <c r="HC44" s="261">
        <f t="shared" si="57"/>
        <v>0</v>
      </c>
      <c r="HD44" s="230" t="s">
        <v>21</v>
      </c>
      <c r="HP44" s="214"/>
      <c r="HQ44" s="214"/>
      <c r="HR44" s="214"/>
      <c r="HS44" s="214"/>
      <c r="HT44" s="214"/>
      <c r="HU44" s="214"/>
      <c r="HV44" s="214"/>
      <c r="HW44" s="215"/>
      <c r="HX44" s="215"/>
      <c r="HY44" s="215"/>
      <c r="HZ44" s="215"/>
      <c r="IA44" s="215"/>
      <c r="IB44" s="215"/>
      <c r="IC44" s="215"/>
      <c r="ID44" s="215"/>
      <c r="IE44" s="214"/>
    </row>
    <row r="45" spans="2:239" ht="66.75" customHeight="1" x14ac:dyDescent="0.45">
      <c r="B45" s="342" t="s">
        <v>49</v>
      </c>
      <c r="C45" s="343" t="s">
        <v>419</v>
      </c>
      <c r="D45" s="337" t="s">
        <v>51</v>
      </c>
      <c r="E45" s="337" t="s">
        <v>114</v>
      </c>
      <c r="F45" s="345" t="s">
        <v>187</v>
      </c>
      <c r="G45" s="337" t="s">
        <v>21</v>
      </c>
      <c r="H45" s="337" t="s">
        <v>21</v>
      </c>
      <c r="I45" s="337">
        <v>82</v>
      </c>
      <c r="J45" s="345" t="s">
        <v>84</v>
      </c>
      <c r="K45" s="340" t="s">
        <v>81</v>
      </c>
      <c r="L45" s="337" t="s">
        <v>36</v>
      </c>
      <c r="M45" s="340" t="s">
        <v>80</v>
      </c>
      <c r="N45" s="337" t="s">
        <v>36</v>
      </c>
      <c r="O45" s="337" t="s">
        <v>79</v>
      </c>
      <c r="P45" s="339" t="s">
        <v>12</v>
      </c>
      <c r="Q45" s="339" t="s">
        <v>526</v>
      </c>
      <c r="R45" s="339" t="s">
        <v>21</v>
      </c>
      <c r="S45" s="261" t="s">
        <v>458</v>
      </c>
      <c r="T45" s="261" t="s">
        <v>594</v>
      </c>
      <c r="U45" s="262" t="s">
        <v>475</v>
      </c>
      <c r="V45" s="263" t="s">
        <v>372</v>
      </c>
      <c r="W45" s="263" t="s">
        <v>407</v>
      </c>
      <c r="X45" s="263" t="s">
        <v>21</v>
      </c>
      <c r="Y45" s="264" t="s">
        <v>468</v>
      </c>
      <c r="Z45" s="265" t="s">
        <v>212</v>
      </c>
      <c r="AA45" s="265" t="s">
        <v>548</v>
      </c>
      <c r="AB45" s="265"/>
      <c r="AC45" s="384">
        <v>3</v>
      </c>
      <c r="AD45" s="231">
        <v>1</v>
      </c>
      <c r="AE45" s="231">
        <v>2</v>
      </c>
      <c r="AF45" s="231">
        <v>2</v>
      </c>
      <c r="AG45" s="231">
        <v>2</v>
      </c>
      <c r="AH45" s="231">
        <v>0</v>
      </c>
      <c r="AI45" s="266">
        <v>1917</v>
      </c>
      <c r="AJ45" s="366">
        <v>1</v>
      </c>
      <c r="AK45" s="266">
        <v>8</v>
      </c>
      <c r="AL45" s="266" t="s">
        <v>21</v>
      </c>
      <c r="AM45" s="266">
        <v>1917</v>
      </c>
      <c r="AN45" s="266">
        <v>1917</v>
      </c>
      <c r="AO45" s="266">
        <v>1917</v>
      </c>
      <c r="AP45" s="364">
        <f t="shared" si="34"/>
        <v>1917</v>
      </c>
      <c r="AQ45" s="364">
        <f t="shared" si="35"/>
        <v>1</v>
      </c>
      <c r="AR45" s="364">
        <v>8</v>
      </c>
      <c r="AS45" s="266" t="s">
        <v>21</v>
      </c>
      <c r="AT45" s="266">
        <v>1917</v>
      </c>
      <c r="AU45" s="266" t="s">
        <v>21</v>
      </c>
      <c r="AV45" s="266" t="s">
        <v>21</v>
      </c>
      <c r="AW45" s="266">
        <v>3</v>
      </c>
      <c r="AX45" s="266">
        <v>2</v>
      </c>
      <c r="AY45" s="266">
        <v>8</v>
      </c>
      <c r="AZ45" s="266">
        <v>8</v>
      </c>
      <c r="BA45" s="266">
        <v>0</v>
      </c>
      <c r="BB45" s="266">
        <v>0</v>
      </c>
      <c r="BC45" s="266">
        <v>0</v>
      </c>
      <c r="BD45" s="266">
        <v>0</v>
      </c>
      <c r="BE45" s="266">
        <v>0</v>
      </c>
      <c r="BF45" s="266">
        <v>0</v>
      </c>
      <c r="BG45" s="364">
        <f t="shared" si="0"/>
        <v>200</v>
      </c>
      <c r="BH45" s="364">
        <f t="shared" si="78"/>
        <v>100</v>
      </c>
      <c r="BI45" s="364">
        <f t="shared" si="36"/>
        <v>100</v>
      </c>
      <c r="BJ45" s="364">
        <f t="shared" si="37"/>
        <v>100</v>
      </c>
      <c r="BK45" s="364">
        <f t="shared" si="59"/>
        <v>100</v>
      </c>
      <c r="BL45" s="364">
        <f t="shared" si="38"/>
        <v>100</v>
      </c>
      <c r="BM45" s="364">
        <f t="shared" si="1"/>
        <v>0</v>
      </c>
      <c r="BN45" s="369">
        <f t="shared" si="2"/>
        <v>0</v>
      </c>
      <c r="BO45" s="364">
        <f t="shared" si="3"/>
        <v>400</v>
      </c>
      <c r="BP45" s="364">
        <f t="shared" si="4"/>
        <v>0</v>
      </c>
      <c r="BQ45" s="369">
        <f t="shared" si="5"/>
        <v>0</v>
      </c>
      <c r="BR45" s="364">
        <f t="shared" si="6"/>
        <v>400</v>
      </c>
      <c r="BS45" s="364">
        <f t="shared" si="7"/>
        <v>0</v>
      </c>
      <c r="BT45" s="369">
        <f t="shared" si="8"/>
        <v>0</v>
      </c>
      <c r="BU45" s="270" t="s">
        <v>685</v>
      </c>
      <c r="BV45" s="266" t="s">
        <v>21</v>
      </c>
      <c r="BW45" s="266">
        <v>0</v>
      </c>
      <c r="BX45" s="266">
        <v>0</v>
      </c>
      <c r="BY45" s="266" t="s">
        <v>21</v>
      </c>
      <c r="BZ45" s="266" t="s">
        <v>21</v>
      </c>
      <c r="CA45" s="266" t="s">
        <v>21</v>
      </c>
      <c r="CB45" s="266" t="s">
        <v>21</v>
      </c>
      <c r="CC45" s="266" t="s">
        <v>21</v>
      </c>
      <c r="CD45" s="266">
        <f t="shared" si="39"/>
        <v>0</v>
      </c>
      <c r="CE45" s="266">
        <v>0</v>
      </c>
      <c r="CF45" s="266" t="s">
        <v>21</v>
      </c>
      <c r="CG45" s="266" t="s">
        <v>21</v>
      </c>
      <c r="CH45" s="266" t="s">
        <v>21</v>
      </c>
      <c r="CI45" s="266" t="s">
        <v>21</v>
      </c>
      <c r="CJ45" s="261">
        <v>3</v>
      </c>
      <c r="CK45" s="261">
        <v>0</v>
      </c>
      <c r="CL45" s="261">
        <v>0</v>
      </c>
      <c r="CM45" s="261">
        <v>0</v>
      </c>
      <c r="CN45" s="261">
        <v>0</v>
      </c>
      <c r="CO45" s="261">
        <v>0</v>
      </c>
      <c r="CP45" s="261">
        <v>0</v>
      </c>
      <c r="CQ45" s="261">
        <v>0</v>
      </c>
      <c r="CR45" s="261">
        <v>0</v>
      </c>
      <c r="CS45" s="261">
        <v>0</v>
      </c>
      <c r="CT45" s="261">
        <f t="shared" si="9"/>
        <v>0</v>
      </c>
      <c r="CU45" s="364" t="str">
        <f t="shared" si="40"/>
        <v>-</v>
      </c>
      <c r="CV45" s="364" t="str">
        <f t="shared" si="41"/>
        <v>-</v>
      </c>
      <c r="CW45" s="364" t="str">
        <f t="shared" si="42"/>
        <v>-</v>
      </c>
      <c r="CX45" s="364" t="str">
        <f t="shared" si="43"/>
        <v>-</v>
      </c>
      <c r="CY45" s="364" t="str">
        <f t="shared" si="44"/>
        <v>-</v>
      </c>
      <c r="CZ45" s="261">
        <f t="shared" si="45"/>
        <v>0</v>
      </c>
      <c r="DA45" s="267">
        <f t="shared" si="10"/>
        <v>0</v>
      </c>
      <c r="DB45" s="261">
        <f t="shared" si="11"/>
        <v>0</v>
      </c>
      <c r="DC45" s="261">
        <f t="shared" si="12"/>
        <v>0</v>
      </c>
      <c r="DD45" s="267">
        <f t="shared" si="13"/>
        <v>0</v>
      </c>
      <c r="DE45" s="261">
        <f t="shared" si="14"/>
        <v>0</v>
      </c>
      <c r="DF45" s="261">
        <f t="shared" si="15"/>
        <v>0</v>
      </c>
      <c r="DG45" s="267">
        <f t="shared" si="16"/>
        <v>0</v>
      </c>
      <c r="DH45" s="269"/>
      <c r="DI45" s="266" t="s">
        <v>274</v>
      </c>
      <c r="DJ45" s="266">
        <v>2</v>
      </c>
      <c r="DK45" s="266">
        <v>4</v>
      </c>
      <c r="DL45" s="266" t="s">
        <v>21</v>
      </c>
      <c r="DM45" s="266" t="s">
        <v>274</v>
      </c>
      <c r="DN45" s="266" t="s">
        <v>274</v>
      </c>
      <c r="DO45" s="266" t="s">
        <v>274</v>
      </c>
      <c r="DP45" s="266" t="s">
        <v>274</v>
      </c>
      <c r="DQ45" s="266">
        <f t="shared" si="46"/>
        <v>2</v>
      </c>
      <c r="DR45" s="266">
        <v>4</v>
      </c>
      <c r="DS45" s="261" t="s">
        <v>21</v>
      </c>
      <c r="DT45" s="266" t="s">
        <v>274</v>
      </c>
      <c r="DU45" s="266" t="s">
        <v>21</v>
      </c>
      <c r="DV45" s="266" t="s">
        <v>21</v>
      </c>
      <c r="DW45" s="261">
        <v>3</v>
      </c>
      <c r="DX45" s="261">
        <v>1</v>
      </c>
      <c r="DY45" s="261">
        <v>2</v>
      </c>
      <c r="DZ45" s="261">
        <v>4</v>
      </c>
      <c r="EA45" s="261">
        <v>0</v>
      </c>
      <c r="EB45" s="261">
        <v>0</v>
      </c>
      <c r="EC45" s="261">
        <v>0</v>
      </c>
      <c r="ED45" s="261">
        <v>0</v>
      </c>
      <c r="EE45" s="261">
        <v>0</v>
      </c>
      <c r="EF45" s="261">
        <v>0</v>
      </c>
      <c r="EG45" s="261">
        <f t="shared" si="17"/>
        <v>100</v>
      </c>
      <c r="EH45" s="364">
        <f t="shared" si="47"/>
        <v>100</v>
      </c>
      <c r="EI45" s="364">
        <f t="shared" si="48"/>
        <v>100</v>
      </c>
      <c r="EJ45" s="364">
        <f t="shared" si="49"/>
        <v>100</v>
      </c>
      <c r="EK45" s="364">
        <f t="shared" si="50"/>
        <v>100</v>
      </c>
      <c r="EL45" s="364">
        <f t="shared" si="51"/>
        <v>100</v>
      </c>
      <c r="EM45" s="261">
        <f t="shared" si="18"/>
        <v>0</v>
      </c>
      <c r="EN45" s="267">
        <f t="shared" si="19"/>
        <v>0</v>
      </c>
      <c r="EO45" s="261">
        <f t="shared" si="20"/>
        <v>100</v>
      </c>
      <c r="EP45" s="261">
        <f t="shared" si="21"/>
        <v>0</v>
      </c>
      <c r="EQ45" s="267">
        <f t="shared" si="22"/>
        <v>0</v>
      </c>
      <c r="ER45" s="261">
        <f t="shared" si="23"/>
        <v>200</v>
      </c>
      <c r="ES45" s="261">
        <f t="shared" si="24"/>
        <v>0</v>
      </c>
      <c r="ET45" s="267">
        <f t="shared" si="25"/>
        <v>0</v>
      </c>
      <c r="EU45" s="348"/>
      <c r="EV45" s="266" t="s">
        <v>347</v>
      </c>
      <c r="EW45" s="266">
        <v>1</v>
      </c>
      <c r="EX45" s="266">
        <v>338</v>
      </c>
      <c r="EY45" s="266" t="s">
        <v>21</v>
      </c>
      <c r="EZ45" s="266" t="s">
        <v>21</v>
      </c>
      <c r="FA45" s="266"/>
      <c r="FB45" s="266"/>
      <c r="FC45" s="266"/>
      <c r="FD45" s="266">
        <v>0</v>
      </c>
      <c r="FE45" s="266">
        <v>0</v>
      </c>
      <c r="FF45" s="266"/>
      <c r="FG45" s="266"/>
      <c r="FH45" s="266" t="s">
        <v>347</v>
      </c>
      <c r="FI45" s="266"/>
      <c r="FJ45" s="261">
        <v>3</v>
      </c>
      <c r="FK45" s="266">
        <v>1</v>
      </c>
      <c r="FL45" s="266">
        <v>333</v>
      </c>
      <c r="FM45" s="266">
        <v>338</v>
      </c>
      <c r="FN45" s="266">
        <v>1</v>
      </c>
      <c r="FO45" s="266">
        <v>2</v>
      </c>
      <c r="FP45" s="266">
        <v>2</v>
      </c>
      <c r="FQ45" s="266" t="s">
        <v>21</v>
      </c>
      <c r="FR45" s="266" t="s">
        <v>21</v>
      </c>
      <c r="FS45" s="266" t="s">
        <v>21</v>
      </c>
      <c r="FT45" s="261">
        <f t="shared" si="88"/>
        <v>100</v>
      </c>
      <c r="FU45" s="364">
        <f t="shared" si="52"/>
        <v>0</v>
      </c>
      <c r="FV45" s="364">
        <f t="shared" si="53"/>
        <v>0</v>
      </c>
      <c r="FW45" s="364">
        <f t="shared" si="54"/>
        <v>0</v>
      </c>
      <c r="FX45" s="364">
        <f t="shared" si="55"/>
        <v>99.3993993993994</v>
      </c>
      <c r="FY45" s="364">
        <f t="shared" si="56"/>
        <v>99.408284023668642</v>
      </c>
      <c r="FZ45" s="261">
        <f t="shared" si="89"/>
        <v>0</v>
      </c>
      <c r="GA45" s="267">
        <f t="shared" si="90"/>
        <v>100</v>
      </c>
      <c r="GB45" s="261">
        <f t="shared" si="91"/>
        <v>16650</v>
      </c>
      <c r="GC45" s="261" t="str">
        <f t="shared" si="92"/>
        <v>-</v>
      </c>
      <c r="GD45" s="267">
        <f t="shared" si="93"/>
        <v>100</v>
      </c>
      <c r="GE45" s="261">
        <f t="shared" si="94"/>
        <v>16900</v>
      </c>
      <c r="GF45" s="261" t="str">
        <f t="shared" si="95"/>
        <v>-</v>
      </c>
      <c r="GG45" s="267">
        <f t="shared" si="96"/>
        <v>100</v>
      </c>
      <c r="GH45" s="270"/>
      <c r="GI45" s="266" t="s">
        <v>766</v>
      </c>
      <c r="GJ45" s="266">
        <v>3</v>
      </c>
      <c r="GK45" s="266">
        <v>221</v>
      </c>
      <c r="GL45" s="266" t="s">
        <v>21</v>
      </c>
      <c r="GM45" s="266" t="s">
        <v>21</v>
      </c>
      <c r="GN45" s="266" t="s">
        <v>21</v>
      </c>
      <c r="GO45" s="266">
        <v>0</v>
      </c>
      <c r="GP45" s="266">
        <v>1</v>
      </c>
      <c r="GQ45" s="266">
        <v>1</v>
      </c>
      <c r="GR45" s="266">
        <f t="shared" si="60"/>
        <v>100</v>
      </c>
      <c r="GS45" s="265" t="s">
        <v>21</v>
      </c>
      <c r="GT45" s="373"/>
      <c r="GU45" s="374"/>
      <c r="GV45" s="374"/>
      <c r="GW45" s="261" t="s">
        <v>21</v>
      </c>
      <c r="GX45" s="261">
        <v>0</v>
      </c>
      <c r="GY45" s="261" t="s">
        <v>21</v>
      </c>
      <c r="GZ45" s="261">
        <v>0</v>
      </c>
      <c r="HA45" s="380">
        <v>3</v>
      </c>
      <c r="HB45" s="381">
        <v>0</v>
      </c>
      <c r="HC45" s="261">
        <f t="shared" si="57"/>
        <v>0</v>
      </c>
      <c r="HD45" s="230" t="s">
        <v>21</v>
      </c>
      <c r="HP45" s="214"/>
      <c r="HQ45" s="214"/>
      <c r="HR45" s="214"/>
      <c r="HS45" s="214"/>
      <c r="HT45" s="214"/>
      <c r="HU45" s="214"/>
      <c r="HV45" s="214"/>
      <c r="HW45" s="215"/>
      <c r="HX45" s="215"/>
      <c r="HY45" s="215"/>
      <c r="HZ45" s="215"/>
      <c r="IA45" s="215"/>
      <c r="IB45" s="215"/>
      <c r="IC45" s="215"/>
      <c r="ID45" s="215"/>
      <c r="IE45" s="214"/>
    </row>
    <row r="46" spans="2:239" ht="66.75" customHeight="1" x14ac:dyDescent="0.45">
      <c r="B46" s="342" t="s">
        <v>49</v>
      </c>
      <c r="C46" s="343" t="s">
        <v>419</v>
      </c>
      <c r="D46" s="337" t="s">
        <v>91</v>
      </c>
      <c r="E46" s="345" t="s">
        <v>120</v>
      </c>
      <c r="F46" s="345" t="s">
        <v>187</v>
      </c>
      <c r="G46" s="337" t="s">
        <v>21</v>
      </c>
      <c r="H46" s="337" t="s">
        <v>21</v>
      </c>
      <c r="I46" s="337">
        <v>84</v>
      </c>
      <c r="J46" s="345" t="s">
        <v>83</v>
      </c>
      <c r="K46" s="340" t="s">
        <v>81</v>
      </c>
      <c r="L46" s="337" t="s">
        <v>36</v>
      </c>
      <c r="M46" s="340" t="s">
        <v>80</v>
      </c>
      <c r="N46" s="337" t="s">
        <v>36</v>
      </c>
      <c r="O46" s="337" t="s">
        <v>79</v>
      </c>
      <c r="P46" s="339" t="s">
        <v>12</v>
      </c>
      <c r="Q46" s="339" t="s">
        <v>527</v>
      </c>
      <c r="R46" s="339" t="s">
        <v>21</v>
      </c>
      <c r="S46" s="261" t="s">
        <v>460</v>
      </c>
      <c r="T46" s="261" t="s">
        <v>595</v>
      </c>
      <c r="U46" s="262" t="s">
        <v>475</v>
      </c>
      <c r="V46" s="263" t="s">
        <v>372</v>
      </c>
      <c r="W46" s="263" t="s">
        <v>408</v>
      </c>
      <c r="X46" s="263" t="s">
        <v>21</v>
      </c>
      <c r="Y46" s="264" t="s">
        <v>468</v>
      </c>
      <c r="Z46" s="265" t="s">
        <v>229</v>
      </c>
      <c r="AA46" s="265" t="s">
        <v>543</v>
      </c>
      <c r="AB46" s="265"/>
      <c r="AC46" s="384">
        <v>4</v>
      </c>
      <c r="AD46" s="231">
        <v>1</v>
      </c>
      <c r="AE46" s="231">
        <v>3</v>
      </c>
      <c r="AF46" s="231">
        <v>3</v>
      </c>
      <c r="AG46" s="231">
        <v>3</v>
      </c>
      <c r="AH46" s="231">
        <v>0</v>
      </c>
      <c r="AI46" s="266">
        <v>1917</v>
      </c>
      <c r="AJ46" s="366">
        <v>1</v>
      </c>
      <c r="AK46" s="266">
        <v>8</v>
      </c>
      <c r="AL46" s="266" t="s">
        <v>21</v>
      </c>
      <c r="AM46" s="266">
        <v>1917</v>
      </c>
      <c r="AN46" s="266">
        <v>1917</v>
      </c>
      <c r="AO46" s="266">
        <v>1917</v>
      </c>
      <c r="AP46" s="364">
        <f t="shared" si="34"/>
        <v>1917</v>
      </c>
      <c r="AQ46" s="364">
        <f t="shared" si="35"/>
        <v>1</v>
      </c>
      <c r="AR46" s="364">
        <v>8</v>
      </c>
      <c r="AS46" s="266" t="s">
        <v>21</v>
      </c>
      <c r="AT46" s="266">
        <v>1917</v>
      </c>
      <c r="AU46" s="266" t="s">
        <v>21</v>
      </c>
      <c r="AV46" s="266" t="s">
        <v>21</v>
      </c>
      <c r="AW46" s="266">
        <v>4</v>
      </c>
      <c r="AX46" s="266">
        <v>2</v>
      </c>
      <c r="AY46" s="266">
        <v>8</v>
      </c>
      <c r="AZ46" s="266">
        <v>8</v>
      </c>
      <c r="BA46" s="266">
        <v>0</v>
      </c>
      <c r="BB46" s="266">
        <v>0</v>
      </c>
      <c r="BC46" s="266">
        <v>0</v>
      </c>
      <c r="BD46" s="266">
        <v>0</v>
      </c>
      <c r="BE46" s="266">
        <v>0</v>
      </c>
      <c r="BF46" s="266">
        <v>0</v>
      </c>
      <c r="BG46" s="268">
        <f t="shared" si="0"/>
        <v>200</v>
      </c>
      <c r="BH46" s="268">
        <f t="shared" si="78"/>
        <v>100</v>
      </c>
      <c r="BI46" s="268">
        <f t="shared" si="36"/>
        <v>100</v>
      </c>
      <c r="BJ46" s="268">
        <f t="shared" si="37"/>
        <v>100</v>
      </c>
      <c r="BK46" s="268">
        <f t="shared" si="59"/>
        <v>100</v>
      </c>
      <c r="BL46" s="268">
        <f t="shared" si="38"/>
        <v>100</v>
      </c>
      <c r="BM46" s="268">
        <f t="shared" si="1"/>
        <v>0</v>
      </c>
      <c r="BN46" s="370">
        <f t="shared" si="2"/>
        <v>0</v>
      </c>
      <c r="BO46" s="268">
        <f t="shared" si="3"/>
        <v>266.66666666666663</v>
      </c>
      <c r="BP46" s="268">
        <f t="shared" si="4"/>
        <v>0</v>
      </c>
      <c r="BQ46" s="370">
        <f t="shared" si="5"/>
        <v>0</v>
      </c>
      <c r="BR46" s="268">
        <f t="shared" si="6"/>
        <v>266.66666666666663</v>
      </c>
      <c r="BS46" s="268">
        <f t="shared" si="7"/>
        <v>0</v>
      </c>
      <c r="BT46" s="370">
        <f t="shared" si="8"/>
        <v>0</v>
      </c>
      <c r="BU46" s="270" t="s">
        <v>685</v>
      </c>
      <c r="BV46" s="266" t="s">
        <v>21</v>
      </c>
      <c r="BW46" s="266">
        <v>0</v>
      </c>
      <c r="BX46" s="266">
        <v>0</v>
      </c>
      <c r="BY46" s="266" t="s">
        <v>21</v>
      </c>
      <c r="BZ46" s="266" t="s">
        <v>21</v>
      </c>
      <c r="CA46" s="266" t="s">
        <v>21</v>
      </c>
      <c r="CB46" s="266" t="s">
        <v>21</v>
      </c>
      <c r="CC46" s="266" t="s">
        <v>21</v>
      </c>
      <c r="CD46" s="266">
        <f t="shared" si="39"/>
        <v>0</v>
      </c>
      <c r="CE46" s="266">
        <v>0</v>
      </c>
      <c r="CF46" s="266" t="s">
        <v>21</v>
      </c>
      <c r="CG46" s="266" t="s">
        <v>21</v>
      </c>
      <c r="CH46" s="266" t="s">
        <v>21</v>
      </c>
      <c r="CI46" s="266" t="s">
        <v>21</v>
      </c>
      <c r="CJ46" s="261">
        <v>4</v>
      </c>
      <c r="CK46" s="261">
        <v>0</v>
      </c>
      <c r="CL46" s="261">
        <v>0</v>
      </c>
      <c r="CM46" s="261">
        <v>0</v>
      </c>
      <c r="CN46" s="261">
        <v>0</v>
      </c>
      <c r="CO46" s="261">
        <v>0</v>
      </c>
      <c r="CP46" s="261">
        <v>0</v>
      </c>
      <c r="CQ46" s="261">
        <v>0</v>
      </c>
      <c r="CR46" s="261">
        <v>0</v>
      </c>
      <c r="CS46" s="261">
        <v>0</v>
      </c>
      <c r="CT46" s="261">
        <f t="shared" si="9"/>
        <v>0</v>
      </c>
      <c r="CU46" s="364" t="str">
        <f t="shared" si="40"/>
        <v>-</v>
      </c>
      <c r="CV46" s="364" t="str">
        <f t="shared" si="41"/>
        <v>-</v>
      </c>
      <c r="CW46" s="364" t="str">
        <f t="shared" si="42"/>
        <v>-</v>
      </c>
      <c r="CX46" s="364" t="str">
        <f t="shared" si="43"/>
        <v>-</v>
      </c>
      <c r="CY46" s="364" t="str">
        <f t="shared" si="44"/>
        <v>-</v>
      </c>
      <c r="CZ46" s="261">
        <f t="shared" si="45"/>
        <v>0</v>
      </c>
      <c r="DA46" s="267">
        <f t="shared" si="10"/>
        <v>0</v>
      </c>
      <c r="DB46" s="261">
        <f t="shared" si="11"/>
        <v>0</v>
      </c>
      <c r="DC46" s="261">
        <f t="shared" si="12"/>
        <v>0</v>
      </c>
      <c r="DD46" s="267">
        <f t="shared" si="13"/>
        <v>0</v>
      </c>
      <c r="DE46" s="261">
        <f t="shared" si="14"/>
        <v>0</v>
      </c>
      <c r="DF46" s="261">
        <f t="shared" si="15"/>
        <v>0</v>
      </c>
      <c r="DG46" s="267">
        <f t="shared" si="16"/>
        <v>0</v>
      </c>
      <c r="DH46" s="269"/>
      <c r="DI46" s="266" t="s">
        <v>274</v>
      </c>
      <c r="DJ46" s="266">
        <v>2</v>
      </c>
      <c r="DK46" s="266">
        <v>4</v>
      </c>
      <c r="DL46" s="266" t="s">
        <v>21</v>
      </c>
      <c r="DM46" s="266" t="s">
        <v>274</v>
      </c>
      <c r="DN46" s="266" t="s">
        <v>274</v>
      </c>
      <c r="DO46" s="266" t="s">
        <v>274</v>
      </c>
      <c r="DP46" s="266" t="s">
        <v>274</v>
      </c>
      <c r="DQ46" s="266">
        <f t="shared" si="46"/>
        <v>2</v>
      </c>
      <c r="DR46" s="266">
        <v>4</v>
      </c>
      <c r="DS46" s="261" t="s">
        <v>21</v>
      </c>
      <c r="DT46" s="266" t="s">
        <v>274</v>
      </c>
      <c r="DU46" s="266" t="s">
        <v>21</v>
      </c>
      <c r="DV46" s="266" t="s">
        <v>21</v>
      </c>
      <c r="DW46" s="261">
        <v>4</v>
      </c>
      <c r="DX46" s="261">
        <v>1</v>
      </c>
      <c r="DY46" s="261">
        <v>2</v>
      </c>
      <c r="DZ46" s="261">
        <v>4</v>
      </c>
      <c r="EA46" s="261">
        <v>0</v>
      </c>
      <c r="EB46" s="261">
        <v>0</v>
      </c>
      <c r="EC46" s="261">
        <v>0</v>
      </c>
      <c r="ED46" s="261">
        <v>0</v>
      </c>
      <c r="EE46" s="261">
        <v>0</v>
      </c>
      <c r="EF46" s="261">
        <v>0</v>
      </c>
      <c r="EG46" s="261">
        <f t="shared" si="17"/>
        <v>100</v>
      </c>
      <c r="EH46" s="364">
        <f t="shared" si="47"/>
        <v>100</v>
      </c>
      <c r="EI46" s="364">
        <f t="shared" si="48"/>
        <v>100</v>
      </c>
      <c r="EJ46" s="364">
        <f t="shared" si="49"/>
        <v>100</v>
      </c>
      <c r="EK46" s="364">
        <f t="shared" si="50"/>
        <v>100</v>
      </c>
      <c r="EL46" s="364">
        <f t="shared" si="51"/>
        <v>100</v>
      </c>
      <c r="EM46" s="261">
        <f t="shared" si="18"/>
        <v>0</v>
      </c>
      <c r="EN46" s="267">
        <f t="shared" si="19"/>
        <v>0</v>
      </c>
      <c r="EO46" s="261">
        <f t="shared" si="20"/>
        <v>66.666666666666657</v>
      </c>
      <c r="EP46" s="261">
        <f t="shared" si="21"/>
        <v>0</v>
      </c>
      <c r="EQ46" s="267">
        <f t="shared" si="22"/>
        <v>0</v>
      </c>
      <c r="ER46" s="261">
        <f t="shared" si="23"/>
        <v>133.33333333333331</v>
      </c>
      <c r="ES46" s="261">
        <f t="shared" si="24"/>
        <v>0</v>
      </c>
      <c r="ET46" s="267">
        <f t="shared" si="25"/>
        <v>0</v>
      </c>
      <c r="EU46" s="348"/>
      <c r="EV46" s="266" t="s">
        <v>348</v>
      </c>
      <c r="EW46" s="266">
        <v>1</v>
      </c>
      <c r="EX46" s="266">
        <v>162</v>
      </c>
      <c r="EY46" s="266" t="s">
        <v>21</v>
      </c>
      <c r="EZ46" s="266" t="s">
        <v>21</v>
      </c>
      <c r="FA46" s="266"/>
      <c r="FB46" s="266"/>
      <c r="FC46" s="266"/>
      <c r="FD46" s="266">
        <v>0</v>
      </c>
      <c r="FE46" s="266">
        <v>0</v>
      </c>
      <c r="FF46" s="266"/>
      <c r="FG46" s="266"/>
      <c r="FH46" s="266" t="s">
        <v>348</v>
      </c>
      <c r="FI46" s="266"/>
      <c r="FJ46" s="261">
        <v>4</v>
      </c>
      <c r="FK46" s="266">
        <v>1</v>
      </c>
      <c r="FL46" s="266">
        <v>129</v>
      </c>
      <c r="FM46" s="266">
        <v>162</v>
      </c>
      <c r="FN46" s="266">
        <v>1</v>
      </c>
      <c r="FO46" s="266">
        <v>3</v>
      </c>
      <c r="FP46" s="266">
        <v>3</v>
      </c>
      <c r="FQ46" s="266" t="s">
        <v>21</v>
      </c>
      <c r="FR46" s="266" t="s">
        <v>21</v>
      </c>
      <c r="FS46" s="266" t="s">
        <v>21</v>
      </c>
      <c r="FT46" s="261">
        <f t="shared" si="88"/>
        <v>100</v>
      </c>
      <c r="FU46" s="364">
        <f t="shared" si="52"/>
        <v>0</v>
      </c>
      <c r="FV46" s="364">
        <f t="shared" si="53"/>
        <v>0</v>
      </c>
      <c r="FW46" s="364">
        <f t="shared" si="54"/>
        <v>0</v>
      </c>
      <c r="FX46" s="364">
        <f t="shared" si="55"/>
        <v>97.674418604651166</v>
      </c>
      <c r="FY46" s="364">
        <f t="shared" si="56"/>
        <v>98.148148148148152</v>
      </c>
      <c r="FZ46" s="261">
        <f t="shared" si="89"/>
        <v>0</v>
      </c>
      <c r="GA46" s="267">
        <f t="shared" si="90"/>
        <v>100</v>
      </c>
      <c r="GB46" s="261">
        <f t="shared" si="91"/>
        <v>4300</v>
      </c>
      <c r="GC46" s="261" t="str">
        <f t="shared" si="92"/>
        <v>-</v>
      </c>
      <c r="GD46" s="267">
        <f t="shared" si="93"/>
        <v>100</v>
      </c>
      <c r="GE46" s="261">
        <f t="shared" si="94"/>
        <v>5400</v>
      </c>
      <c r="GF46" s="261" t="str">
        <f t="shared" si="95"/>
        <v>-</v>
      </c>
      <c r="GG46" s="267">
        <f t="shared" si="96"/>
        <v>100</v>
      </c>
      <c r="GH46" s="270"/>
      <c r="GI46" s="266">
        <v>31661.316650000001</v>
      </c>
      <c r="GJ46" s="266">
        <v>2</v>
      </c>
      <c r="GK46" s="266">
        <v>106</v>
      </c>
      <c r="GL46" s="266" t="s">
        <v>21</v>
      </c>
      <c r="GM46" s="266" t="s">
        <v>21</v>
      </c>
      <c r="GN46" s="266" t="s">
        <v>21</v>
      </c>
      <c r="GO46" s="266">
        <v>0</v>
      </c>
      <c r="GP46" s="266">
        <v>1</v>
      </c>
      <c r="GQ46" s="266">
        <v>1</v>
      </c>
      <c r="GR46" s="266">
        <f t="shared" si="60"/>
        <v>100</v>
      </c>
      <c r="GS46" s="265" t="s">
        <v>21</v>
      </c>
      <c r="GT46" s="373"/>
      <c r="GU46" s="374"/>
      <c r="GV46" s="374"/>
      <c r="GW46" s="261" t="s">
        <v>21</v>
      </c>
      <c r="GX46" s="261">
        <v>0</v>
      </c>
      <c r="GY46" s="261" t="s">
        <v>21</v>
      </c>
      <c r="GZ46" s="261">
        <v>0</v>
      </c>
      <c r="HA46" s="380">
        <v>3</v>
      </c>
      <c r="HB46" s="381">
        <v>0</v>
      </c>
      <c r="HC46" s="261">
        <f t="shared" si="57"/>
        <v>0</v>
      </c>
      <c r="HD46" s="230" t="s">
        <v>21</v>
      </c>
      <c r="HP46" s="214"/>
      <c r="HQ46" s="214"/>
      <c r="HR46" s="214"/>
      <c r="HS46" s="214"/>
      <c r="HT46" s="214"/>
      <c r="HU46" s="214"/>
      <c r="HV46" s="214"/>
      <c r="HW46" s="216"/>
      <c r="HX46" s="215"/>
      <c r="HY46" s="215"/>
      <c r="HZ46" s="215"/>
      <c r="IA46" s="215"/>
      <c r="IB46" s="215"/>
      <c r="IC46" s="215"/>
      <c r="ID46" s="215"/>
      <c r="IE46" s="214"/>
    </row>
    <row r="47" spans="2:239" ht="66.75" customHeight="1" x14ac:dyDescent="0.25">
      <c r="R47" t="s">
        <v>21</v>
      </c>
      <c r="AD47" s="188"/>
      <c r="AR47" s="196"/>
      <c r="AT47" s="198"/>
      <c r="BF47" s="218"/>
      <c r="BG47" s="188"/>
      <c r="BH47" s="188"/>
      <c r="BI47" s="188"/>
      <c r="BJ47" s="188"/>
      <c r="BK47" s="188"/>
      <c r="BL47" s="188"/>
      <c r="BM47" s="188"/>
    </row>
    <row r="48" spans="2:239" ht="66.75" customHeight="1" x14ac:dyDescent="0.25">
      <c r="AT48" s="182"/>
      <c r="EJ48" s="182"/>
    </row>
  </sheetData>
  <mergeCells count="6">
    <mergeCell ref="GT2:HD2"/>
    <mergeCell ref="AI2:BU2"/>
    <mergeCell ref="BV2:DH2"/>
    <mergeCell ref="DI2:EU2"/>
    <mergeCell ref="EV2:GH2"/>
    <mergeCell ref="GI2:GR2"/>
  </mergeCells>
  <phoneticPr fontId="3" type="noConversion"/>
  <hyperlinks>
    <hyperlink ref="P4" r:id="rId1" xr:uid="{288995A9-BD20-445B-98C3-C407295B6CA9}"/>
    <hyperlink ref="M4" r:id="rId2" xr:uid="{DFD5D94E-7E68-4F16-8E00-E66B6CB4D2FE}"/>
    <hyperlink ref="P5" r:id="rId3" xr:uid="{F2FEE913-4F9F-4721-B337-18619EDE2BF3}"/>
    <hyperlink ref="M5" r:id="rId4" xr:uid="{FDDCAD55-13BC-471E-9F00-ABFBD8A91EF6}"/>
    <hyperlink ref="K5" r:id="rId5" xr:uid="{12BC8D40-3B84-4612-BCD3-531B34C2CEC3}"/>
    <hyperlink ref="K6" r:id="rId6" xr:uid="{0A2C3EF3-C44A-4FFD-B082-A376FABB7532}"/>
    <hyperlink ref="M6" r:id="rId7" xr:uid="{C34E781A-A098-46B6-94CA-CEF9BA5F086B}"/>
    <hyperlink ref="P6" r:id="rId8" xr:uid="{74D9D28E-ECF0-48B1-9078-E111430EC10E}"/>
    <hyperlink ref="M8" r:id="rId9" xr:uid="{E582EC31-75D1-48A8-B950-193754FFD5FD}"/>
    <hyperlink ref="K8" r:id="rId10" display="https://github.com/hiroeorz/omron-fins-simulator/tree/master" xr:uid="{ED24ED7D-422E-4EA8-8AAD-6B13C4B8F301}"/>
    <hyperlink ref="P8" r:id="rId11" xr:uid="{D9E72303-B111-43F7-BBD4-2CF9CB59F472}"/>
    <hyperlink ref="M9" r:id="rId12" xr:uid="{87B27977-F24B-41AE-8D32-D38D94951F9A}"/>
    <hyperlink ref="P9" r:id="rId13" xr:uid="{D666AA7D-646C-4B3D-8DAC-DEF4C25B18E0}"/>
    <hyperlink ref="K15" r:id="rId14" xr:uid="{9DC06BD8-EA8A-47C9-B07C-471E55C169F8}"/>
    <hyperlink ref="M15" r:id="rId15" xr:uid="{3DD4A65C-697A-4DC8-AEC2-30259C6ABDBD}"/>
    <hyperlink ref="P15" r:id="rId16" xr:uid="{A6E90D03-BA34-4ED9-97B1-AA646DF8A507}"/>
    <hyperlink ref="K16" r:id="rId17" xr:uid="{9916A9FE-14A8-4AFD-ADCA-114CFF7F6BDA}"/>
    <hyperlink ref="M16" r:id="rId18" xr:uid="{56DE644D-D86F-43AF-8C55-675B6F08B05C}"/>
    <hyperlink ref="P16" r:id="rId19" xr:uid="{42BA5A55-790F-4648-AC42-A01E7381484C}"/>
    <hyperlink ref="K18:K19" r:id="rId20" display="Prosys OPCUA Server" xr:uid="{62602CA0-5D09-42AD-BE5B-0D45A3077956}"/>
    <hyperlink ref="M19" r:id="rId21" xr:uid="{48CAC354-981A-4906-8CD6-FEA998F2186E}"/>
    <hyperlink ref="P19" r:id="rId22" xr:uid="{2E1C8F84-BE2E-4935-9DC0-CF4B50DBF157}"/>
    <hyperlink ref="K23" r:id="rId23" xr:uid="{DF6D14B8-A0C7-4DEE-9493-21CE68FB1BDF}"/>
    <hyperlink ref="K22" r:id="rId24" xr:uid="{82D8C6B8-69F4-4CA1-AF83-067C94791AD6}"/>
    <hyperlink ref="M22" r:id="rId25" display=" FreyrScada IEC 60870-5 Server Simulator" xr:uid="{84270742-3D61-4F92-B23B-CA042D8C87E7}"/>
    <hyperlink ref="M23" r:id="rId26" xr:uid="{D9E9826E-D32A-47B4-AE06-BE689B62CAF5}"/>
    <hyperlink ref="P23" r:id="rId27" xr:uid="{C85F2AF6-7A7E-408E-830B-50B53B2F938B}"/>
    <hyperlink ref="P22" r:id="rId28" xr:uid="{DA04F3CC-4E5D-4B08-B5E7-8EF7D75A2E07}"/>
    <hyperlink ref="K26" r:id="rId29" xr:uid="{FA70F514-9121-4A6D-9699-369F210BAD63}"/>
    <hyperlink ref="M26" r:id="rId30" xr:uid="{7F260527-6FD6-4B1F-B4D2-B748F061D847}"/>
    <hyperlink ref="P26" r:id="rId31" xr:uid="{8EE79B91-9246-4DA2-A863-12F7E70F1BD8}"/>
    <hyperlink ref="K27" r:id="rId32" xr:uid="{3AB3D167-E280-4179-AB49-BE6D3462CD18}"/>
    <hyperlink ref="M27" r:id="rId33" xr:uid="{CD5977EA-A0F1-4635-8B4F-090784DB46AF}"/>
    <hyperlink ref="P27" r:id="rId34" xr:uid="{78895E47-CBAF-4F39-870C-162016A65249}"/>
    <hyperlink ref="K30" r:id="rId35" xr:uid="{2AEF3539-1785-45A9-8968-8E8E8BC611FA}"/>
    <hyperlink ref="M30" r:id="rId36" xr:uid="{5891C047-1DAC-4493-A727-001712B051DC}"/>
    <hyperlink ref="P30" r:id="rId37" xr:uid="{4932BF42-7ADC-4427-92F3-7F43A92677C4}"/>
    <hyperlink ref="K31" r:id="rId38" xr:uid="{6398B099-FF07-4E3D-8BBD-45E35F463F95}"/>
    <hyperlink ref="M31" r:id="rId39" xr:uid="{697CD76D-60D7-43F6-BB85-5200B4DF0453}"/>
    <hyperlink ref="P31" r:id="rId40" location="ethersploitip" xr:uid="{A8C88003-2E46-4333-9AFC-6E598F5A6C02}"/>
    <hyperlink ref="P32" r:id="rId41" xr:uid="{E16C9DDE-C29E-44AB-ACCD-CE0D5916C47E}"/>
    <hyperlink ref="K32" r:id="rId42" display="SIMATIC S7 PLC" xr:uid="{C8B779CC-92D2-4F9B-92E1-54A78CADAADD}"/>
    <hyperlink ref="M32" r:id="rId43" display="Metasploit" xr:uid="{11B18E29-C327-4032-A0FD-233465027EF3}"/>
    <hyperlink ref="K36" r:id="rId44" display="github.com/hiroeorz/omron-fins-simulator/blob/master/omron_plc.rb" xr:uid="{13CE4A6F-D0E0-460C-BB89-59B8F7828B15}"/>
    <hyperlink ref="M36" r:id="rId45" xr:uid="{AA1783BF-FA04-4A34-A261-3A00D649B5F4}"/>
    <hyperlink ref="K43" r:id="rId46" xr:uid="{5045456B-76F5-4340-AEC2-680A550739A7}"/>
    <hyperlink ref="M43" r:id="rId47" xr:uid="{F676D6C6-8439-46A2-8616-D19D115BAA83}"/>
    <hyperlink ref="P43" r:id="rId48" xr:uid="{1E44CEED-A79C-4339-8E5A-9DC236D5E2A4}"/>
    <hyperlink ref="K44" r:id="rId49" xr:uid="{8F47EE63-3DAF-4263-8541-695AE902AAC8}"/>
    <hyperlink ref="M44" r:id="rId50" xr:uid="{BE4653DB-F87A-4B74-B784-4EF52F38E678}"/>
    <hyperlink ref="P44" r:id="rId51" xr:uid="{E75340F5-55D3-4EAA-868D-51012A437FFF}"/>
    <hyperlink ref="M17" r:id="rId52" xr:uid="{73FE0492-5C2D-4D60-9D2F-5ACCD9116FC0}"/>
    <hyperlink ref="P17" r:id="rId53" xr:uid="{0F282048-F7C6-4CE9-9AE6-8592CAC2DD06}"/>
    <hyperlink ref="K17" r:id="rId54" xr:uid="{DEF504DB-E8C1-4A64-A17D-FC1C4D9D7727}"/>
    <hyperlink ref="K18" r:id="rId55" xr:uid="{E2D893ED-6D34-44C5-8B80-3F8E6CE250D4}"/>
    <hyperlink ref="M18" r:id="rId56" xr:uid="{7D018679-DB22-412A-99B9-1CC0B4BAFA7E}"/>
    <hyperlink ref="P18" r:id="rId57" xr:uid="{0A650684-3E7D-4AEC-BA15-551520BD1A80}"/>
    <hyperlink ref="M21" r:id="rId58" xr:uid="{01BC879F-68CF-4A3A-9006-4B7DB620D532}"/>
    <hyperlink ref="P21" r:id="rId59" xr:uid="{2947EBAB-324B-4B73-B6EC-747BD514C5EE}"/>
    <hyperlink ref="P7" r:id="rId60" xr:uid="{C7EB7282-FF56-4D77-BAB3-ACC59A7CD42B}"/>
    <hyperlink ref="K7" r:id="rId61" xr:uid="{228BF386-CE29-452C-9218-BDC09BD58F91}"/>
    <hyperlink ref="M7" r:id="rId62" xr:uid="{DB61F867-EEE0-4451-9FDB-728648823CB6}"/>
    <hyperlink ref="P10" r:id="rId63" xr:uid="{32CD7873-EA7F-428F-9810-0B04E93C186A}"/>
    <hyperlink ref="K11" r:id="rId64" xr:uid="{9F9CE9EF-87E3-4FC0-A53A-381FD8D61908}"/>
    <hyperlink ref="M11" r:id="rId65" xr:uid="{64C46AA5-221C-430D-AA98-BE91CB890A45}"/>
    <hyperlink ref="M10" r:id="rId66" xr:uid="{9593FD06-BC5D-4B95-A579-B27739814A7D}"/>
    <hyperlink ref="K10" r:id="rId67" display="Siemens S7 PLC" xr:uid="{D982007B-1562-4D48-9426-367399D03479}"/>
    <hyperlink ref="K12" r:id="rId68" xr:uid="{C4934B5F-CE84-435F-8B98-9611372FE1EB}"/>
    <hyperlink ref="P12" r:id="rId69" display="Procedimiento" xr:uid="{9CBC90D8-125C-451E-B743-ABE3F93C2AE9}"/>
    <hyperlink ref="P37" r:id="rId70" xr:uid="{93018F50-7D7B-42BE-9919-750C4F28840C}"/>
    <hyperlink ref="M37" r:id="rId71" display="Metasploit" xr:uid="{A56C1A17-5226-4F85-8997-1F53653CA111}"/>
    <hyperlink ref="K37" r:id="rId72" xr:uid="{E25F5889-46AD-4B69-8E08-0EAE4C82BA1E}"/>
    <hyperlink ref="K25" r:id="rId73" xr:uid="{8BE440A5-FFAF-4001-89F5-E53E0BE15497}"/>
    <hyperlink ref="P25" r:id="rId74" xr:uid="{F62F064E-6C83-47F6-B921-4AA5F9E4524C}"/>
    <hyperlink ref="M25" r:id="rId75" xr:uid="{3506401D-921F-4126-B6C2-297908F1F647}"/>
    <hyperlink ref="K28" r:id="rId76" display="SIMATIC S7 PLC" xr:uid="{D6AF35FD-2513-4DEF-B929-0C37DE336DAA}"/>
    <hyperlink ref="M28" r:id="rId77" display="Metasploit" xr:uid="{F6C81D69-0CEB-4A1D-880E-E6D688808608}"/>
    <hyperlink ref="P28" r:id="rId78" xr:uid="{9CED9765-0D08-4ACF-949D-0078D2263886}"/>
    <hyperlink ref="P34" r:id="rId79" xr:uid="{67EC9450-8540-4B01-B184-C628F6A49F3A}"/>
    <hyperlink ref="P33" r:id="rId80" xr:uid="{BCC11C2C-4F31-48E9-A394-DEF295189103}"/>
    <hyperlink ref="K45" r:id="rId81" xr:uid="{582EA0CD-8FA5-439A-82B4-2ED0F08F8B9E}"/>
    <hyperlink ref="M45" r:id="rId82" xr:uid="{AB826504-9445-4DA5-AA9A-5F8BF375D1BC}"/>
    <hyperlink ref="P45" r:id="rId83" xr:uid="{00C5C382-8654-49AC-863D-66B6FEA2CC48}"/>
    <hyperlink ref="K14" r:id="rId84" xr:uid="{2D53B31F-409F-4463-B14E-A196B0D47C42}"/>
    <hyperlink ref="M14" r:id="rId85" xr:uid="{FC536968-C45D-49F6-9EFF-D2987F3AB804}"/>
    <hyperlink ref="P14" r:id="rId86" xr:uid="{4B4D63EC-3E97-47C8-937E-947DEE5E4569}"/>
    <hyperlink ref="K46" r:id="rId87" xr:uid="{DF45CB7A-672D-400A-A923-423234506413}"/>
    <hyperlink ref="M46" r:id="rId88" xr:uid="{E9493968-CA2B-4DF1-B771-16F54F25124A}"/>
    <hyperlink ref="P46" r:id="rId89" xr:uid="{BA48535B-9057-443C-999D-94795BF96D09}"/>
    <hyperlink ref="M12" r:id="rId90" display="Metasploit" xr:uid="{2DCFC191-6AC5-4964-B606-7DE1E0F01238}"/>
    <hyperlink ref="K24" r:id="rId91" xr:uid="{680BF879-F07F-4BDC-B76B-76728B990C94}"/>
    <hyperlink ref="M24" r:id="rId92" xr:uid="{BDAD7D1C-D4D2-4F2F-B103-4C0DF7FB0851}"/>
    <hyperlink ref="P24" r:id="rId93" xr:uid="{32AE26B3-5F25-44B3-BA52-2AEC4FF5CF06}"/>
    <hyperlink ref="K13" r:id="rId94" xr:uid="{EC03FA18-24D7-477D-81AE-209D37AB227B}"/>
    <hyperlink ref="M13" r:id="rId95" display="Metasploit" xr:uid="{3F9F5F62-1410-46C2-ABD8-0C5B87C3F19B}"/>
    <hyperlink ref="P13" r:id="rId96" xr:uid="{C337FFF7-C71A-4A32-869B-E8C78B454E33}"/>
    <hyperlink ref="M38" r:id="rId97" xr:uid="{2385EEFD-94DF-4635-A658-61BDBF04D476}"/>
    <hyperlink ref="K38" r:id="rId98" display="Siemens S7 PLC" xr:uid="{F209237A-586D-47DA-9E89-B382B2A9648B}"/>
    <hyperlink ref="P38" r:id="rId99" xr:uid="{5FA5EBE2-8F81-49B9-8540-C8CAC6FC5155}"/>
    <hyperlink ref="K35" r:id="rId100" xr:uid="{2896D1A2-DBBF-463E-A6B6-979499483939}"/>
    <hyperlink ref="M35" r:id="rId101" display="Metasploit" xr:uid="{6C2272B3-3269-487A-BDB8-B5CBC59822A4}"/>
    <hyperlink ref="P35" r:id="rId102" xr:uid="{D63732A9-E012-4544-ACB0-10D080E1FCFE}"/>
    <hyperlink ref="M39" r:id="rId103" display="Metasploit: vnc_keyboard_exec.rb" xr:uid="{71289D41-EE19-4725-BB3B-B6746A04F13B}"/>
    <hyperlink ref="P39" r:id="rId104" xr:uid="{816543E8-E6DA-419F-814E-D77077125DC0}"/>
    <hyperlink ref="P41" r:id="rId105" xr:uid="{F903890D-F0FA-4FBB-8E1E-3664ED76940F}"/>
    <hyperlink ref="M41" r:id="rId106" display="Metasploit: vnc_keyboard_exec.rb" xr:uid="{7E850D19-4B42-40BA-9FCA-866ED0488B66}"/>
    <hyperlink ref="K40" r:id="rId107" xr:uid="{3B1E17D7-CB6D-4C71-970F-DF92C30126DE}"/>
    <hyperlink ref="M40" r:id="rId108" display="Metasploit: vnc_keyboard_exec.rb" xr:uid="{39ADFC26-9722-4E0C-B18B-30F9E0ED1453}"/>
    <hyperlink ref="P40" r:id="rId109" xr:uid="{1BF8780C-75CC-44E8-8162-0C982FF0DB58}"/>
    <hyperlink ref="K42" r:id="rId110" xr:uid="{C415C5C0-BA3C-40C1-A822-1581D19F6CB1}"/>
    <hyperlink ref="M42" r:id="rId111" display="Metasploit: vnc_keyboard_exec.rb" xr:uid="{49265E10-082B-45E0-9514-6F96B22B5915}"/>
    <hyperlink ref="P42" r:id="rId112" xr:uid="{FC739F49-23A2-462F-AB59-9A0F04D950DC}"/>
    <hyperlink ref="M29" r:id="rId113" display="Ethersploit-IP_x0009_" xr:uid="{D9DABD40-65A0-4860-B72D-FD16B17001F1}"/>
    <hyperlink ref="K29" r:id="rId114" xr:uid="{D1FFF422-36D4-4E87-A3F9-181D80178275}"/>
    <hyperlink ref="P29" r:id="rId115" xr:uid="{6D65EB7B-831D-4645-A69D-826C167FA0D8}"/>
    <hyperlink ref="P20" r:id="rId116" xr:uid="{1F0DC9D6-7904-4A1F-A070-BBC5FAB85A96}"/>
    <hyperlink ref="M20" r:id="rId117" display="FreyrSCADA DNP3 Client (Master)" xr:uid="{BA8E5AE2-B202-44CE-9571-9DC4138B850E}"/>
    <hyperlink ref="K20" r:id="rId118" display="FreyrSCADA DNP3 Server (Outstation)" xr:uid="{26CAB274-1E83-4F3C-876B-E9931918C763}"/>
  </hyperlinks>
  <pageMargins left="0.7" right="0.7" top="0.75" bottom="0.75" header="0.3" footer="0.3"/>
  <pageSetup paperSize="9" orientation="portrait" r:id="rId1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19F33-FD00-4A01-9F0A-E8CC796E7131}">
  <dimension ref="B2:AA5"/>
  <sheetViews>
    <sheetView topLeftCell="I1" workbookViewId="0">
      <selection activeCell="P4" sqref="P4"/>
    </sheetView>
  </sheetViews>
  <sheetFormatPr baseColWidth="10" defaultColWidth="16.7109375" defaultRowHeight="15" x14ac:dyDescent="0.25"/>
  <cols>
    <col min="3" max="3" width="21.140625" customWidth="1"/>
    <col min="5" max="5" width="27" customWidth="1"/>
    <col min="8" max="8" width="20" customWidth="1"/>
    <col min="10" max="10" width="22.85546875" customWidth="1"/>
    <col min="11" max="11" width="17.7109375" customWidth="1"/>
    <col min="14" max="14" width="38.7109375" customWidth="1"/>
    <col min="16" max="16" width="54" customWidth="1"/>
  </cols>
  <sheetData>
    <row r="2" spans="2:27" x14ac:dyDescent="0.25">
      <c r="D2" s="442" t="s">
        <v>359</v>
      </c>
      <c r="E2" s="442"/>
      <c r="F2" s="442"/>
      <c r="G2" s="442"/>
      <c r="H2" s="442"/>
      <c r="I2" s="442"/>
      <c r="J2" s="430" t="s">
        <v>304</v>
      </c>
      <c r="K2" s="431"/>
      <c r="L2" s="432"/>
      <c r="M2" s="433" t="s">
        <v>305</v>
      </c>
      <c r="N2" s="434"/>
      <c r="O2" s="435"/>
      <c r="P2" s="436" t="s">
        <v>306</v>
      </c>
      <c r="Q2" s="437"/>
      <c r="R2" s="438"/>
      <c r="S2" s="439" t="s">
        <v>307</v>
      </c>
      <c r="T2" s="440"/>
      <c r="U2" s="441"/>
      <c r="V2" s="422" t="s">
        <v>411</v>
      </c>
      <c r="W2" s="423"/>
      <c r="X2" s="424"/>
      <c r="Y2" s="425" t="s">
        <v>412</v>
      </c>
      <c r="Z2" s="426"/>
      <c r="AA2" s="427"/>
    </row>
    <row r="3" spans="2:27" ht="30" x14ac:dyDescent="0.25">
      <c r="B3" s="443" t="s">
        <v>104</v>
      </c>
      <c r="C3" s="443"/>
      <c r="D3" s="190" t="s">
        <v>350</v>
      </c>
      <c r="E3" s="190" t="s">
        <v>351</v>
      </c>
      <c r="F3" s="190" t="s">
        <v>352</v>
      </c>
      <c r="G3" s="190" t="s">
        <v>353</v>
      </c>
      <c r="H3" s="189" t="s">
        <v>369</v>
      </c>
      <c r="I3" s="189" t="s">
        <v>370</v>
      </c>
      <c r="J3" s="191" t="s">
        <v>354</v>
      </c>
      <c r="K3" s="192" t="s">
        <v>355</v>
      </c>
      <c r="L3" s="193" t="s">
        <v>356</v>
      </c>
      <c r="M3" s="191" t="s">
        <v>354</v>
      </c>
      <c r="N3" s="192" t="s">
        <v>355</v>
      </c>
      <c r="O3" s="192" t="s">
        <v>356</v>
      </c>
      <c r="P3" s="194" t="s">
        <v>354</v>
      </c>
      <c r="Q3" s="192" t="s">
        <v>355</v>
      </c>
      <c r="R3" s="193" t="s">
        <v>356</v>
      </c>
      <c r="S3" s="191" t="s">
        <v>354</v>
      </c>
      <c r="T3" s="192" t="s">
        <v>355</v>
      </c>
      <c r="U3" s="190" t="s">
        <v>356</v>
      </c>
      <c r="V3" s="191" t="s">
        <v>354</v>
      </c>
      <c r="W3" s="192" t="s">
        <v>355</v>
      </c>
      <c r="X3" s="190" t="s">
        <v>356</v>
      </c>
      <c r="Y3" s="191" t="s">
        <v>354</v>
      </c>
      <c r="Z3" s="192" t="s">
        <v>355</v>
      </c>
      <c r="AA3" s="190" t="s">
        <v>356</v>
      </c>
    </row>
    <row r="4" spans="2:27" ht="49.5" customHeight="1" x14ac:dyDescent="0.25">
      <c r="B4" s="429" t="s">
        <v>362</v>
      </c>
      <c r="C4" s="429"/>
      <c r="D4" s="195" t="s">
        <v>357</v>
      </c>
      <c r="E4" s="67" t="s">
        <v>358</v>
      </c>
      <c r="F4" s="71" t="s">
        <v>361</v>
      </c>
      <c r="G4" s="71" t="s">
        <v>360</v>
      </c>
      <c r="H4" s="71">
        <v>245</v>
      </c>
      <c r="I4" s="197" t="s">
        <v>21</v>
      </c>
      <c r="J4" s="67" t="s">
        <v>363</v>
      </c>
      <c r="K4" s="71">
        <v>4</v>
      </c>
      <c r="L4" s="71">
        <v>1328</v>
      </c>
      <c r="M4" s="71">
        <v>2012648</v>
      </c>
      <c r="N4" s="71">
        <v>1</v>
      </c>
      <c r="O4" s="71">
        <v>8</v>
      </c>
      <c r="P4" s="67" t="s">
        <v>842</v>
      </c>
      <c r="Q4" s="71">
        <v>7</v>
      </c>
      <c r="R4" s="71">
        <v>131</v>
      </c>
      <c r="S4" s="71" t="s">
        <v>21</v>
      </c>
      <c r="T4" s="71">
        <v>0</v>
      </c>
      <c r="U4" s="71">
        <v>0</v>
      </c>
      <c r="V4" s="71" t="s">
        <v>21</v>
      </c>
      <c r="W4" s="71">
        <v>0</v>
      </c>
      <c r="X4" s="71">
        <v>0</v>
      </c>
      <c r="Y4" s="71" t="s">
        <v>21</v>
      </c>
      <c r="Z4" s="71" t="s">
        <v>21</v>
      </c>
      <c r="AA4" s="71">
        <v>0</v>
      </c>
    </row>
    <row r="5" spans="2:27" ht="27" customHeight="1" x14ac:dyDescent="0.25">
      <c r="B5" s="429"/>
      <c r="C5" s="429"/>
      <c r="D5" s="428"/>
      <c r="E5" s="428"/>
      <c r="F5" s="428"/>
      <c r="G5" s="428"/>
      <c r="H5" s="428"/>
      <c r="I5" s="428"/>
      <c r="J5" s="428"/>
      <c r="K5" s="428"/>
      <c r="L5" s="428"/>
      <c r="M5" s="428"/>
      <c r="N5" s="428"/>
      <c r="O5" s="428"/>
      <c r="P5" s="428"/>
      <c r="Q5" s="428"/>
      <c r="R5" s="428"/>
      <c r="S5" s="428"/>
      <c r="T5" s="428"/>
      <c r="U5" s="428"/>
      <c r="V5" s="428"/>
      <c r="W5" s="428"/>
      <c r="X5" s="428"/>
      <c r="Y5" s="428"/>
      <c r="Z5" s="428"/>
      <c r="AA5" s="428"/>
    </row>
  </sheetData>
  <mergeCells count="10">
    <mergeCell ref="V2:X2"/>
    <mergeCell ref="Y2:AA2"/>
    <mergeCell ref="D5:AA5"/>
    <mergeCell ref="B4:C5"/>
    <mergeCell ref="J2:L2"/>
    <mergeCell ref="M2:O2"/>
    <mergeCell ref="P2:R2"/>
    <mergeCell ref="S2:U2"/>
    <mergeCell ref="D2:I2"/>
    <mergeCell ref="B3:C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4B89-67F9-438F-93F3-E9870E8F9AA4}">
  <dimension ref="B1:Z83"/>
  <sheetViews>
    <sheetView zoomScale="70" zoomScaleNormal="70" workbookViewId="0">
      <selection activeCell="F49" sqref="F49"/>
    </sheetView>
  </sheetViews>
  <sheetFormatPr baseColWidth="10" defaultRowHeight="15" x14ac:dyDescent="0.25"/>
  <cols>
    <col min="2" max="2" width="37.85546875" customWidth="1"/>
    <col min="3" max="3" width="37.28515625" customWidth="1"/>
    <col min="4" max="4" width="18.7109375" customWidth="1"/>
    <col min="5" max="5" width="26.85546875" customWidth="1"/>
    <col min="6" max="6" width="16.42578125" customWidth="1"/>
    <col min="7" max="7" width="19.42578125" customWidth="1"/>
    <col min="8" max="8" width="16.42578125" customWidth="1"/>
    <col min="9" max="9" width="36.85546875" customWidth="1"/>
    <col min="10" max="10" width="45.85546875" customWidth="1"/>
    <col min="11" max="11" width="16" customWidth="1"/>
    <col min="12" max="12" width="41.42578125" customWidth="1"/>
    <col min="13" max="14" width="16.42578125" customWidth="1"/>
    <col min="15" max="15" width="18" customWidth="1"/>
    <col min="16" max="16" width="49.140625" customWidth="1"/>
    <col min="17" max="17" width="18.28515625" customWidth="1"/>
    <col min="18" max="18" width="20.5703125" customWidth="1"/>
    <col min="19" max="19" width="32.42578125" customWidth="1"/>
    <col min="20" max="20" width="32.28515625" customWidth="1"/>
    <col min="22" max="22" width="24.7109375" customWidth="1"/>
    <col min="23" max="23" width="39.140625" customWidth="1"/>
    <col min="24" max="24" width="20.28515625" customWidth="1"/>
  </cols>
  <sheetData>
    <row r="1" spans="2:26" ht="40.5" customHeight="1" x14ac:dyDescent="0.25">
      <c r="P1" s="207"/>
      <c r="Q1" s="458" t="s">
        <v>250</v>
      </c>
      <c r="R1" s="458"/>
      <c r="S1" s="458"/>
      <c r="T1" s="458"/>
      <c r="U1" s="458" t="s">
        <v>252</v>
      </c>
      <c r="V1" s="458"/>
      <c r="W1" s="458"/>
      <c r="X1" s="458"/>
    </row>
    <row r="2" spans="2:26" ht="34.5" customHeight="1" x14ac:dyDescent="0.25">
      <c r="P2" s="207"/>
      <c r="Q2" s="459" t="s">
        <v>254</v>
      </c>
      <c r="R2" s="459"/>
      <c r="S2" s="459"/>
      <c r="T2" s="459"/>
      <c r="U2" s="459" t="s">
        <v>253</v>
      </c>
      <c r="V2" s="459"/>
      <c r="W2" s="459"/>
      <c r="X2" s="459"/>
    </row>
    <row r="3" spans="2:26" ht="36.7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60" t="s">
        <v>251</v>
      </c>
      <c r="R3" s="461"/>
      <c r="S3" s="460" t="s">
        <v>694</v>
      </c>
      <c r="T3" s="461"/>
      <c r="U3" s="460" t="s">
        <v>251</v>
      </c>
      <c r="V3" s="461"/>
      <c r="W3" s="460" t="s">
        <v>694</v>
      </c>
      <c r="X3" s="461"/>
    </row>
    <row r="4" spans="2:26" ht="70.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54" t="s">
        <v>256</v>
      </c>
      <c r="R4" s="455"/>
      <c r="S4" s="456" t="s">
        <v>845</v>
      </c>
      <c r="T4" s="457"/>
      <c r="U4" s="454" t="s">
        <v>256</v>
      </c>
      <c r="V4" s="455"/>
      <c r="W4" s="456" t="s">
        <v>845</v>
      </c>
      <c r="X4" s="457"/>
    </row>
    <row r="5" spans="2:26"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54" t="s">
        <v>256</v>
      </c>
      <c r="R5" s="455"/>
      <c r="S5" s="456">
        <v>560.58159999999998</v>
      </c>
      <c r="T5" s="457"/>
      <c r="U5" s="454" t="s">
        <v>256</v>
      </c>
      <c r="V5" s="455"/>
      <c r="W5" s="456">
        <v>560.58159999999998</v>
      </c>
      <c r="X5" s="457"/>
    </row>
    <row r="6" spans="2:26" ht="108"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54" t="s">
        <v>256</v>
      </c>
      <c r="R6" s="455"/>
      <c r="S6" s="452" t="s">
        <v>695</v>
      </c>
      <c r="T6" s="453"/>
      <c r="U6" s="454" t="s">
        <v>256</v>
      </c>
      <c r="V6" s="455"/>
      <c r="W6" s="452" t="s">
        <v>695</v>
      </c>
      <c r="X6" s="453"/>
    </row>
    <row r="7" spans="2:26" ht="50.2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54" t="s">
        <v>256</v>
      </c>
      <c r="R7" s="455"/>
      <c r="S7" s="452">
        <v>15398.153990000001</v>
      </c>
      <c r="T7" s="453"/>
      <c r="U7" s="454" t="s">
        <v>256</v>
      </c>
      <c r="V7" s="455"/>
      <c r="W7" s="452">
        <v>15398.153990000001</v>
      </c>
      <c r="X7" s="453"/>
    </row>
    <row r="8" spans="2:26" ht="50.2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54" t="s">
        <v>256</v>
      </c>
      <c r="R8" s="455"/>
      <c r="S8" s="456" t="s">
        <v>640</v>
      </c>
      <c r="T8" s="457"/>
      <c r="U8" s="454" t="s">
        <v>256</v>
      </c>
      <c r="V8" s="455"/>
      <c r="W8" s="456" t="s">
        <v>640</v>
      </c>
      <c r="X8" s="457"/>
    </row>
    <row r="9" spans="2:26" ht="50.2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711</v>
      </c>
      <c r="Q9" s="450" t="s">
        <v>255</v>
      </c>
      <c r="R9" s="451"/>
      <c r="S9" s="452" t="s">
        <v>21</v>
      </c>
      <c r="T9" s="453"/>
      <c r="U9" s="450" t="s">
        <v>255</v>
      </c>
      <c r="V9" s="451"/>
      <c r="W9" s="452" t="s">
        <v>21</v>
      </c>
      <c r="X9" s="453"/>
    </row>
    <row r="10" spans="2:26" ht="50.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54" t="s">
        <v>256</v>
      </c>
      <c r="R10" s="455"/>
      <c r="S10" s="452" t="s">
        <v>625</v>
      </c>
      <c r="T10" s="453"/>
      <c r="U10" s="454" t="s">
        <v>256</v>
      </c>
      <c r="V10" s="455"/>
      <c r="W10" s="452" t="s">
        <v>625</v>
      </c>
      <c r="X10" s="453"/>
    </row>
    <row r="11" spans="2:26" ht="50.2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699</v>
      </c>
      <c r="Q11" s="450" t="s">
        <v>255</v>
      </c>
      <c r="R11" s="451"/>
      <c r="S11" s="452" t="s">
        <v>21</v>
      </c>
      <c r="T11" s="453"/>
      <c r="U11" s="450" t="s">
        <v>255</v>
      </c>
      <c r="V11" s="451"/>
      <c r="W11" s="452" t="s">
        <v>21</v>
      </c>
      <c r="X11" s="453"/>
      <c r="Z11" t="s">
        <v>267</v>
      </c>
    </row>
    <row r="12" spans="2:26" ht="50.2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54" t="s">
        <v>256</v>
      </c>
      <c r="R12" s="455"/>
      <c r="S12" s="452" t="s">
        <v>696</v>
      </c>
      <c r="T12" s="453"/>
      <c r="U12" s="454" t="s">
        <v>256</v>
      </c>
      <c r="V12" s="455"/>
      <c r="W12" s="452" t="s">
        <v>696</v>
      </c>
      <c r="X12" s="453"/>
    </row>
    <row r="13" spans="2:26" ht="50.2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50" t="s">
        <v>255</v>
      </c>
      <c r="R13" s="451"/>
      <c r="S13" s="452" t="s">
        <v>21</v>
      </c>
      <c r="T13" s="453"/>
      <c r="U13" s="450" t="s">
        <v>255</v>
      </c>
      <c r="V13" s="451"/>
      <c r="W13" s="452" t="s">
        <v>21</v>
      </c>
      <c r="X13" s="453"/>
    </row>
    <row r="14" spans="2:26" ht="50.25" customHeight="1" x14ac:dyDescent="0.25">
      <c r="B14" s="82" t="s">
        <v>4</v>
      </c>
      <c r="C14" s="63" t="s">
        <v>10</v>
      </c>
      <c r="D14" s="63" t="s">
        <v>109</v>
      </c>
      <c r="E14" s="63" t="s">
        <v>187</v>
      </c>
      <c r="F14" s="63" t="s">
        <v>21</v>
      </c>
      <c r="G14" s="63" t="s">
        <v>21</v>
      </c>
      <c r="H14" s="30">
        <v>27</v>
      </c>
      <c r="I14" s="80" t="s">
        <v>284</v>
      </c>
      <c r="J14" s="32" t="s">
        <v>285</v>
      </c>
      <c r="K14" s="30" t="s">
        <v>32</v>
      </c>
      <c r="L14" s="32" t="s">
        <v>286</v>
      </c>
      <c r="M14" s="30" t="s">
        <v>163</v>
      </c>
      <c r="N14" s="30" t="s">
        <v>287</v>
      </c>
      <c r="O14" s="32" t="s">
        <v>12</v>
      </c>
      <c r="P14" s="130" t="s">
        <v>294</v>
      </c>
      <c r="Q14" s="450" t="s">
        <v>255</v>
      </c>
      <c r="R14" s="451"/>
      <c r="S14" s="456" t="s">
        <v>21</v>
      </c>
      <c r="T14" s="457"/>
      <c r="U14" s="450" t="s">
        <v>255</v>
      </c>
      <c r="V14" s="451"/>
      <c r="W14" s="452" t="s">
        <v>21</v>
      </c>
      <c r="X14" s="453"/>
    </row>
    <row r="15" spans="2:26" ht="41.2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50" t="s">
        <v>255</v>
      </c>
      <c r="R15" s="451"/>
      <c r="S15" s="452" t="s">
        <v>21</v>
      </c>
      <c r="T15" s="453"/>
      <c r="U15" s="450" t="s">
        <v>255</v>
      </c>
      <c r="V15" s="451"/>
      <c r="W15" s="452" t="s">
        <v>21</v>
      </c>
      <c r="X15" s="453"/>
    </row>
    <row r="16" spans="2:26" ht="164.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54" t="s">
        <v>256</v>
      </c>
      <c r="R16" s="455"/>
      <c r="S16" s="452" t="s">
        <v>630</v>
      </c>
      <c r="T16" s="453"/>
      <c r="U16" s="454" t="s">
        <v>256</v>
      </c>
      <c r="V16" s="455"/>
      <c r="W16" s="452" t="s">
        <v>630</v>
      </c>
      <c r="X16" s="453"/>
    </row>
    <row r="17" spans="2:24" ht="50.2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50" t="s">
        <v>255</v>
      </c>
      <c r="R17" s="451"/>
      <c r="S17" s="452" t="s">
        <v>21</v>
      </c>
      <c r="T17" s="453"/>
      <c r="U17" s="450" t="s">
        <v>255</v>
      </c>
      <c r="V17" s="451"/>
      <c r="W17" s="452" t="s">
        <v>21</v>
      </c>
      <c r="X17" s="453"/>
    </row>
    <row r="18" spans="2:24"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50" t="s">
        <v>255</v>
      </c>
      <c r="R18" s="451"/>
      <c r="S18" s="452" t="s">
        <v>21</v>
      </c>
      <c r="T18" s="453"/>
      <c r="U18" s="450" t="s">
        <v>255</v>
      </c>
      <c r="V18" s="451"/>
      <c r="W18" s="452" t="s">
        <v>21</v>
      </c>
      <c r="X18" s="453"/>
    </row>
    <row r="19" spans="2:24" ht="50.2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50" t="s">
        <v>255</v>
      </c>
      <c r="R19" s="451"/>
      <c r="S19" s="452" t="s">
        <v>21</v>
      </c>
      <c r="T19" s="453"/>
      <c r="U19" s="450" t="s">
        <v>255</v>
      </c>
      <c r="V19" s="451"/>
      <c r="W19" s="452" t="s">
        <v>21</v>
      </c>
      <c r="X19" s="453"/>
    </row>
    <row r="20" spans="2:24" ht="114" customHeight="1" x14ac:dyDescent="0.25">
      <c r="B20" s="20" t="s">
        <v>7</v>
      </c>
      <c r="C20" s="21" t="s">
        <v>177</v>
      </c>
      <c r="D20" s="21" t="s">
        <v>188</v>
      </c>
      <c r="E20" s="21" t="s">
        <v>187</v>
      </c>
      <c r="F20" s="24" t="s">
        <v>21</v>
      </c>
      <c r="G20" s="24" t="s">
        <v>21</v>
      </c>
      <c r="H20" s="21">
        <v>54</v>
      </c>
      <c r="I20" s="24" t="s">
        <v>288</v>
      </c>
      <c r="J20" s="81" t="s">
        <v>289</v>
      </c>
      <c r="K20" s="21" t="s">
        <v>291</v>
      </c>
      <c r="L20" s="23" t="s">
        <v>290</v>
      </c>
      <c r="M20" s="21" t="s">
        <v>123</v>
      </c>
      <c r="N20" s="21" t="s">
        <v>186</v>
      </c>
      <c r="O20" s="23" t="s">
        <v>12</v>
      </c>
      <c r="P20" s="152" t="s">
        <v>293</v>
      </c>
      <c r="Q20" s="454" t="s">
        <v>256</v>
      </c>
      <c r="R20" s="455"/>
      <c r="S20" s="452" t="s">
        <v>295</v>
      </c>
      <c r="T20" s="453"/>
      <c r="U20" s="454" t="s">
        <v>256</v>
      </c>
      <c r="V20" s="455"/>
      <c r="W20" s="452" t="s">
        <v>296</v>
      </c>
      <c r="X20" s="453"/>
    </row>
    <row r="21" spans="2:24" ht="104.2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50" t="s">
        <v>255</v>
      </c>
      <c r="R21" s="451"/>
      <c r="S21" s="452" t="s">
        <v>21</v>
      </c>
      <c r="T21" s="453"/>
      <c r="U21" s="450" t="s">
        <v>255</v>
      </c>
      <c r="V21" s="451"/>
      <c r="W21" s="452" t="s">
        <v>21</v>
      </c>
      <c r="X21" s="453"/>
    </row>
    <row r="22" spans="2:24" ht="50.2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54" t="s">
        <v>256</v>
      </c>
      <c r="R22" s="455"/>
      <c r="S22" s="452">
        <v>39876.39877</v>
      </c>
      <c r="T22" s="453"/>
      <c r="U22" s="454" t="s">
        <v>256</v>
      </c>
      <c r="V22" s="455"/>
      <c r="W22" s="452">
        <v>39876.39877</v>
      </c>
      <c r="X22" s="453"/>
    </row>
    <row r="23" spans="2:24" ht="50.2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50" t="s">
        <v>255</v>
      </c>
      <c r="R23" s="451"/>
      <c r="S23" s="452" t="s">
        <v>21</v>
      </c>
      <c r="T23" s="453"/>
      <c r="U23" s="450" t="s">
        <v>255</v>
      </c>
      <c r="V23" s="451"/>
      <c r="W23" s="452" t="s">
        <v>21</v>
      </c>
      <c r="X23" s="453"/>
    </row>
    <row r="24" spans="2:24" ht="117.7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54" t="s">
        <v>256</v>
      </c>
      <c r="R24" s="455"/>
      <c r="S24" s="452" t="s">
        <v>259</v>
      </c>
      <c r="T24" s="453"/>
      <c r="U24" s="454" t="s">
        <v>256</v>
      </c>
      <c r="V24" s="455"/>
      <c r="W24" s="452" t="s">
        <v>259</v>
      </c>
      <c r="X24" s="453"/>
    </row>
    <row r="25" spans="2:24" ht="111.7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54" t="s">
        <v>256</v>
      </c>
      <c r="R25" s="455"/>
      <c r="S25" s="452" t="s">
        <v>626</v>
      </c>
      <c r="T25" s="453"/>
      <c r="U25" s="454" t="s">
        <v>256</v>
      </c>
      <c r="V25" s="455"/>
      <c r="W25" s="452" t="s">
        <v>626</v>
      </c>
      <c r="X25" s="453"/>
    </row>
    <row r="26" spans="2:24" ht="78.7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54" t="s">
        <v>256</v>
      </c>
      <c r="R26" s="455"/>
      <c r="S26" s="452" t="s">
        <v>260</v>
      </c>
      <c r="T26" s="453"/>
      <c r="U26" s="454" t="s">
        <v>256</v>
      </c>
      <c r="V26" s="455"/>
      <c r="W26" s="452" t="s">
        <v>260</v>
      </c>
      <c r="X26" s="453"/>
    </row>
    <row r="27" spans="2:24" ht="90.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710</v>
      </c>
      <c r="Q27" s="450" t="s">
        <v>255</v>
      </c>
      <c r="R27" s="451"/>
      <c r="S27" s="452" t="s">
        <v>21</v>
      </c>
      <c r="T27" s="453"/>
      <c r="U27" s="450" t="s">
        <v>255</v>
      </c>
      <c r="V27" s="451"/>
      <c r="W27" s="452" t="s">
        <v>21</v>
      </c>
      <c r="X27" s="453"/>
    </row>
    <row r="28" spans="2:24" ht="70.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50" t="s">
        <v>255</v>
      </c>
      <c r="R28" s="451"/>
      <c r="S28" s="452" t="s">
        <v>21</v>
      </c>
      <c r="T28" s="453"/>
      <c r="U28" s="450" t="s">
        <v>255</v>
      </c>
      <c r="V28" s="451"/>
      <c r="W28" s="452" t="s">
        <v>21</v>
      </c>
      <c r="X28" s="453"/>
    </row>
    <row r="29" spans="2:24" ht="55.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54" t="s">
        <v>256</v>
      </c>
      <c r="R29" s="455"/>
      <c r="S29" s="452" t="s">
        <v>261</v>
      </c>
      <c r="T29" s="453"/>
      <c r="U29" s="454" t="s">
        <v>256</v>
      </c>
      <c r="V29" s="455"/>
      <c r="W29" s="452" t="s">
        <v>261</v>
      </c>
      <c r="X29" s="453"/>
    </row>
    <row r="30" spans="2:24" ht="61.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54" t="s">
        <v>256</v>
      </c>
      <c r="R30" s="455"/>
      <c r="S30" s="452">
        <v>15071.177890000001</v>
      </c>
      <c r="T30" s="453"/>
      <c r="U30" s="454" t="s">
        <v>256</v>
      </c>
      <c r="V30" s="455"/>
      <c r="W30" s="452">
        <v>15071.177890000001</v>
      </c>
      <c r="X30" s="453"/>
    </row>
    <row r="31" spans="2:24" ht="42"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54" t="s">
        <v>256</v>
      </c>
      <c r="R31" s="455"/>
      <c r="S31" s="452" t="s">
        <v>262</v>
      </c>
      <c r="T31" s="453"/>
      <c r="U31" s="454" t="s">
        <v>256</v>
      </c>
      <c r="V31" s="455"/>
      <c r="W31" s="452" t="s">
        <v>262</v>
      </c>
      <c r="X31" s="453"/>
    </row>
    <row r="32" spans="2:24" ht="74.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50" t="s">
        <v>255</v>
      </c>
      <c r="R32" s="451"/>
      <c r="S32" s="452" t="s">
        <v>21</v>
      </c>
      <c r="T32" s="453"/>
      <c r="U32" s="450" t="s">
        <v>255</v>
      </c>
      <c r="V32" s="451"/>
      <c r="W32" s="452" t="s">
        <v>21</v>
      </c>
      <c r="X32" s="453"/>
    </row>
    <row r="33" spans="2:24" ht="64.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50" t="s">
        <v>255</v>
      </c>
      <c r="R33" s="451"/>
      <c r="S33" s="452" t="s">
        <v>21</v>
      </c>
      <c r="T33" s="453"/>
      <c r="U33" s="450" t="s">
        <v>255</v>
      </c>
      <c r="V33" s="451"/>
      <c r="W33" s="452" t="s">
        <v>21</v>
      </c>
      <c r="X33" s="453"/>
    </row>
    <row r="34" spans="2:24" ht="68.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54" t="s">
        <v>256</v>
      </c>
      <c r="R34" s="455"/>
      <c r="S34" s="452">
        <v>17790.177820000001</v>
      </c>
      <c r="T34" s="453"/>
      <c r="U34" s="454" t="s">
        <v>256</v>
      </c>
      <c r="V34" s="455"/>
      <c r="W34" s="452">
        <v>17790.177820000001</v>
      </c>
      <c r="X34" s="453"/>
    </row>
    <row r="35" spans="2:24" ht="51.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54" t="s">
        <v>256</v>
      </c>
      <c r="R35" s="455"/>
      <c r="S35" s="452">
        <v>1411.1416999999999</v>
      </c>
      <c r="T35" s="453"/>
      <c r="U35" s="454" t="s">
        <v>256</v>
      </c>
      <c r="V35" s="455"/>
      <c r="W35" s="456">
        <v>1411.1416999999999</v>
      </c>
      <c r="X35" s="457"/>
    </row>
    <row r="36" spans="2:24" ht="63"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54" t="s">
        <v>256</v>
      </c>
      <c r="R36" s="455"/>
      <c r="S36" s="456" t="s">
        <v>681</v>
      </c>
      <c r="T36" s="457"/>
      <c r="U36" s="454" t="s">
        <v>256</v>
      </c>
      <c r="V36" s="455"/>
      <c r="W36" s="456" t="s">
        <v>681</v>
      </c>
      <c r="X36" s="457"/>
    </row>
    <row r="37" spans="2:24" ht="79.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454" t="s">
        <v>256</v>
      </c>
      <c r="R37" s="455"/>
      <c r="S37" s="456" t="s">
        <v>811</v>
      </c>
      <c r="T37" s="457"/>
      <c r="U37" s="454" t="s">
        <v>256</v>
      </c>
      <c r="V37" s="455"/>
      <c r="W37" s="456" t="s">
        <v>811</v>
      </c>
      <c r="X37" s="457"/>
    </row>
    <row r="38" spans="2:24" ht="42"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54" t="s">
        <v>256</v>
      </c>
      <c r="R38" s="455"/>
      <c r="S38" s="456">
        <v>18659.581600000001</v>
      </c>
      <c r="T38" s="457"/>
      <c r="U38" s="454" t="s">
        <v>256</v>
      </c>
      <c r="V38" s="455"/>
      <c r="W38" s="456">
        <v>18659.581600000001</v>
      </c>
      <c r="X38" s="457"/>
    </row>
    <row r="39" spans="2:24" ht="54.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54" t="s">
        <v>256</v>
      </c>
      <c r="R39" s="455"/>
      <c r="S39" s="456" t="s">
        <v>629</v>
      </c>
      <c r="T39" s="457"/>
      <c r="U39" s="454" t="s">
        <v>256</v>
      </c>
      <c r="V39" s="455"/>
      <c r="W39" s="456" t="s">
        <v>629</v>
      </c>
      <c r="X39" s="457"/>
    </row>
    <row r="40" spans="2:24" ht="42"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50" t="s">
        <v>255</v>
      </c>
      <c r="R40" s="451"/>
      <c r="S40" s="452" t="s">
        <v>21</v>
      </c>
      <c r="T40" s="453"/>
      <c r="U40" s="450" t="s">
        <v>255</v>
      </c>
      <c r="V40" s="451"/>
      <c r="W40" s="452" t="s">
        <v>21</v>
      </c>
      <c r="X40" s="453"/>
    </row>
    <row r="41" spans="2:24" ht="42"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54" t="s">
        <v>256</v>
      </c>
      <c r="R41" s="455"/>
      <c r="S41" s="452" t="s">
        <v>698</v>
      </c>
      <c r="T41" s="453"/>
      <c r="U41" s="454" t="s">
        <v>256</v>
      </c>
      <c r="V41" s="455"/>
      <c r="W41" s="452" t="s">
        <v>698</v>
      </c>
      <c r="X41" s="453"/>
    </row>
    <row r="42" spans="2:24" ht="49.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54" t="s">
        <v>256</v>
      </c>
      <c r="R42" s="455"/>
      <c r="S42" s="452" t="s">
        <v>263</v>
      </c>
      <c r="T42" s="453"/>
      <c r="U42" s="454" t="s">
        <v>256</v>
      </c>
      <c r="V42" s="455"/>
      <c r="W42" s="452" t="s">
        <v>263</v>
      </c>
      <c r="X42" s="453"/>
    </row>
    <row r="43" spans="2:24" ht="55.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54" t="s">
        <v>256</v>
      </c>
      <c r="R43" s="455"/>
      <c r="S43" s="452" t="s">
        <v>642</v>
      </c>
      <c r="T43" s="453"/>
      <c r="U43" s="454" t="s">
        <v>256</v>
      </c>
      <c r="V43" s="455"/>
      <c r="W43" s="452" t="s">
        <v>642</v>
      </c>
      <c r="X43" s="453"/>
    </row>
    <row r="44" spans="2:24" ht="49.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50" t="s">
        <v>255</v>
      </c>
      <c r="R44" s="451"/>
      <c r="S44" s="452" t="s">
        <v>21</v>
      </c>
      <c r="T44" s="453"/>
      <c r="U44" s="450" t="s">
        <v>255</v>
      </c>
      <c r="V44" s="451"/>
      <c r="W44" s="452" t="s">
        <v>21</v>
      </c>
      <c r="X44" s="453"/>
    </row>
    <row r="45" spans="2:24" ht="49.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709</v>
      </c>
      <c r="Q45" s="450" t="s">
        <v>255</v>
      </c>
      <c r="R45" s="451"/>
      <c r="S45" s="452" t="s">
        <v>21</v>
      </c>
      <c r="T45" s="453"/>
      <c r="U45" s="450" t="s">
        <v>255</v>
      </c>
      <c r="V45" s="451"/>
      <c r="W45" s="452" t="s">
        <v>21</v>
      </c>
      <c r="X45" s="453"/>
    </row>
    <row r="46" spans="2:24" ht="110.2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50" t="s">
        <v>255</v>
      </c>
      <c r="R46" s="451"/>
      <c r="S46" s="452" t="s">
        <v>21</v>
      </c>
      <c r="T46" s="453"/>
      <c r="U46" s="450" t="s">
        <v>255</v>
      </c>
      <c r="V46" s="451"/>
      <c r="W46" s="452" t="s">
        <v>21</v>
      </c>
      <c r="X46" s="453"/>
    </row>
    <row r="47" spans="2:24" ht="71.25" customHeight="1" x14ac:dyDescent="0.25">
      <c r="B47" s="184" t="s">
        <v>345</v>
      </c>
      <c r="P47" s="8"/>
      <c r="Q47" s="447"/>
      <c r="R47" s="447"/>
      <c r="S47" s="448"/>
      <c r="T47" s="448"/>
      <c r="U47" s="448"/>
      <c r="V47" s="448"/>
      <c r="W47" s="448"/>
      <c r="X47" s="448"/>
    </row>
    <row r="48" spans="2:24" ht="72.75" customHeight="1" x14ac:dyDescent="0.25">
      <c r="Q48" s="449"/>
      <c r="R48" s="449"/>
      <c r="S48" s="447"/>
      <c r="T48" s="447"/>
      <c r="U48" s="447"/>
      <c r="V48" s="447"/>
      <c r="W48" s="447"/>
      <c r="X48" s="447"/>
    </row>
    <row r="49" spans="2:5" ht="59.25" customHeight="1" x14ac:dyDescent="0.25">
      <c r="B49" s="85" t="s">
        <v>266</v>
      </c>
      <c r="C49" s="91" t="s">
        <v>302</v>
      </c>
    </row>
    <row r="50" spans="2:5" ht="57.75" customHeight="1" x14ac:dyDescent="0.25">
      <c r="B50" s="85" t="s">
        <v>258</v>
      </c>
      <c r="C50" s="91" t="s">
        <v>303</v>
      </c>
    </row>
    <row r="51" spans="2:5" ht="76.5" customHeight="1" x14ac:dyDescent="0.25"/>
    <row r="53" spans="2:5" ht="21" x14ac:dyDescent="0.35">
      <c r="B53" s="93" t="s">
        <v>312</v>
      </c>
      <c r="C53" s="93" t="s">
        <v>313</v>
      </c>
      <c r="D53" s="446" t="s">
        <v>323</v>
      </c>
      <c r="E53" s="446"/>
    </row>
    <row r="54" spans="2:5" ht="30" customHeight="1" x14ac:dyDescent="0.35">
      <c r="B54" s="89" t="s">
        <v>16</v>
      </c>
      <c r="C54" s="90">
        <v>3</v>
      </c>
      <c r="D54" s="444">
        <v>1</v>
      </c>
      <c r="E54" s="444"/>
    </row>
    <row r="55" spans="2:5" ht="30" customHeight="1" x14ac:dyDescent="0.35">
      <c r="B55" s="89" t="s">
        <v>17</v>
      </c>
      <c r="C55" s="90">
        <v>1</v>
      </c>
      <c r="D55" s="444">
        <v>0</v>
      </c>
      <c r="E55" s="444"/>
    </row>
    <row r="56" spans="2:5" ht="30" customHeight="1" x14ac:dyDescent="0.35">
      <c r="B56" s="89" t="s">
        <v>18</v>
      </c>
      <c r="C56" s="90">
        <v>1</v>
      </c>
      <c r="D56" s="444">
        <v>0</v>
      </c>
      <c r="E56" s="444"/>
    </row>
    <row r="57" spans="2:5" ht="30" customHeight="1" x14ac:dyDescent="0.35">
      <c r="B57" s="89" t="s">
        <v>4</v>
      </c>
      <c r="C57" s="90">
        <v>5</v>
      </c>
      <c r="D57" s="444">
        <v>7</v>
      </c>
      <c r="E57" s="444"/>
    </row>
    <row r="58" spans="2:5" ht="30" customHeight="1" x14ac:dyDescent="0.35">
      <c r="B58" s="89" t="s">
        <v>15</v>
      </c>
      <c r="C58" s="90">
        <v>2</v>
      </c>
      <c r="D58" s="444">
        <v>2</v>
      </c>
      <c r="E58" s="444"/>
    </row>
    <row r="59" spans="2:5" ht="30" customHeight="1" x14ac:dyDescent="0.35">
      <c r="B59" s="89" t="s">
        <v>6</v>
      </c>
      <c r="C59" s="90">
        <v>1</v>
      </c>
      <c r="D59" s="444">
        <v>2</v>
      </c>
      <c r="E59" s="444"/>
    </row>
    <row r="60" spans="2:5" ht="30" customHeight="1" x14ac:dyDescent="0.35">
      <c r="B60" s="89" t="s">
        <v>1</v>
      </c>
      <c r="C60" s="90">
        <v>4</v>
      </c>
      <c r="D60" s="444">
        <v>0</v>
      </c>
      <c r="E60" s="444"/>
    </row>
    <row r="61" spans="2:5" ht="30" customHeight="1" x14ac:dyDescent="0.35">
      <c r="B61" s="89" t="s">
        <v>292</v>
      </c>
      <c r="C61" s="90">
        <v>4</v>
      </c>
      <c r="D61" s="444">
        <v>3</v>
      </c>
      <c r="E61" s="444"/>
    </row>
    <row r="62" spans="2:5" ht="30" customHeight="1" x14ac:dyDescent="0.35">
      <c r="B62" s="89" t="s">
        <v>22</v>
      </c>
      <c r="C62" s="90">
        <v>2</v>
      </c>
      <c r="D62" s="444">
        <v>1</v>
      </c>
      <c r="E62" s="444"/>
    </row>
    <row r="63" spans="2:5" ht="30" customHeight="1" x14ac:dyDescent="0.35">
      <c r="B63" s="89" t="s">
        <v>49</v>
      </c>
      <c r="C63" s="90">
        <v>2</v>
      </c>
      <c r="D63" s="444">
        <v>2</v>
      </c>
      <c r="E63" s="444"/>
    </row>
    <row r="64" spans="2:5" ht="30" customHeight="1" x14ac:dyDescent="0.35">
      <c r="B64" s="89"/>
      <c r="C64" s="95">
        <f>SUM(C54:C63)</f>
        <v>25</v>
      </c>
      <c r="D64" s="445">
        <f>SUM(D54:E63)</f>
        <v>18</v>
      </c>
      <c r="E64" s="445"/>
    </row>
    <row r="65" spans="2:4" ht="32.25" customHeight="1" x14ac:dyDescent="0.35">
      <c r="B65" s="94"/>
      <c r="C65" s="94"/>
      <c r="D65" s="94"/>
    </row>
    <row r="66" spans="2:4" ht="21" x14ac:dyDescent="0.35">
      <c r="B66" s="94"/>
      <c r="C66" s="94"/>
      <c r="D66" s="94"/>
    </row>
    <row r="67" spans="2:4" ht="21" x14ac:dyDescent="0.35">
      <c r="B67" s="94"/>
      <c r="C67" s="94"/>
      <c r="D67" s="94"/>
    </row>
    <row r="68" spans="2:4" ht="21" x14ac:dyDescent="0.35">
      <c r="B68" s="94"/>
      <c r="C68" s="94"/>
      <c r="D68" s="94"/>
    </row>
    <row r="69" spans="2:4" ht="21" x14ac:dyDescent="0.35">
      <c r="B69" s="93" t="s">
        <v>315</v>
      </c>
      <c r="C69" s="93" t="s">
        <v>313</v>
      </c>
      <c r="D69" s="94"/>
    </row>
    <row r="70" spans="2:4" ht="27" customHeight="1" x14ac:dyDescent="0.35">
      <c r="B70" s="89" t="s">
        <v>316</v>
      </c>
      <c r="C70" s="90">
        <v>5</v>
      </c>
      <c r="D70" s="94"/>
    </row>
    <row r="71" spans="2:4" ht="21" x14ac:dyDescent="0.35">
      <c r="B71" s="89" t="s">
        <v>713</v>
      </c>
      <c r="C71" s="90">
        <v>3</v>
      </c>
      <c r="D71" s="94"/>
    </row>
    <row r="72" spans="2:4" ht="21" x14ac:dyDescent="0.35">
      <c r="B72" s="89" t="s">
        <v>160</v>
      </c>
      <c r="C72" s="90">
        <v>0</v>
      </c>
      <c r="D72" s="94"/>
    </row>
    <row r="73" spans="2:4" ht="21" x14ac:dyDescent="0.35">
      <c r="B73" s="89" t="s">
        <v>149</v>
      </c>
      <c r="C73" s="90">
        <v>0</v>
      </c>
      <c r="D73" s="94"/>
    </row>
    <row r="74" spans="2:4" ht="21" x14ac:dyDescent="0.35">
      <c r="B74" s="89" t="s">
        <v>156</v>
      </c>
      <c r="C74" s="90">
        <v>0</v>
      </c>
      <c r="D74" s="94"/>
    </row>
    <row r="75" spans="2:4" ht="21" x14ac:dyDescent="0.35">
      <c r="B75" s="89" t="s">
        <v>287</v>
      </c>
      <c r="C75" s="90">
        <v>0</v>
      </c>
      <c r="D75" s="94"/>
    </row>
    <row r="76" spans="2:4" ht="21" x14ac:dyDescent="0.35">
      <c r="B76" s="89" t="s">
        <v>72</v>
      </c>
      <c r="C76" s="90">
        <v>2</v>
      </c>
      <c r="D76" s="94"/>
    </row>
    <row r="77" spans="2:4" ht="21" x14ac:dyDescent="0.35">
      <c r="B77" s="89" t="s">
        <v>5</v>
      </c>
      <c r="C77" s="90">
        <v>0</v>
      </c>
      <c r="D77" s="94"/>
    </row>
    <row r="78" spans="2:4" ht="21" x14ac:dyDescent="0.35">
      <c r="B78" s="89" t="s">
        <v>77</v>
      </c>
      <c r="C78" s="90">
        <v>0</v>
      </c>
      <c r="D78" s="94"/>
    </row>
    <row r="79" spans="2:4" ht="21" x14ac:dyDescent="0.35">
      <c r="B79" s="89" t="s">
        <v>2</v>
      </c>
      <c r="C79" s="90">
        <v>8</v>
      </c>
      <c r="D79" s="94"/>
    </row>
    <row r="80" spans="2:4" ht="21" x14ac:dyDescent="0.35">
      <c r="B80" s="89" t="s">
        <v>25</v>
      </c>
      <c r="C80" s="90">
        <v>0</v>
      </c>
      <c r="D80" s="94"/>
    </row>
    <row r="81" spans="2:4" ht="21" x14ac:dyDescent="0.35">
      <c r="B81" s="89" t="s">
        <v>87</v>
      </c>
      <c r="C81" s="90">
        <v>1</v>
      </c>
      <c r="D81" s="94"/>
    </row>
    <row r="82" spans="2:4" ht="21" x14ac:dyDescent="0.35">
      <c r="B82" s="94"/>
      <c r="C82" s="95">
        <f>SUM(C70:C81)</f>
        <v>19</v>
      </c>
      <c r="D82" s="94"/>
    </row>
    <row r="83" spans="2:4" ht="21" x14ac:dyDescent="0.35">
      <c r="D83" s="94"/>
    </row>
  </sheetData>
  <mergeCells count="200">
    <mergeCell ref="Q4:R4"/>
    <mergeCell ref="S4:T4"/>
    <mergeCell ref="U4:V4"/>
    <mergeCell ref="W4:X4"/>
    <mergeCell ref="Q5:R5"/>
    <mergeCell ref="S5:T5"/>
    <mergeCell ref="U5:V5"/>
    <mergeCell ref="W5:X5"/>
    <mergeCell ref="Q1:T1"/>
    <mergeCell ref="U1:X1"/>
    <mergeCell ref="Q2:T2"/>
    <mergeCell ref="U2:X2"/>
    <mergeCell ref="Q3:R3"/>
    <mergeCell ref="S3:T3"/>
    <mergeCell ref="U3:V3"/>
    <mergeCell ref="W3:X3"/>
    <mergeCell ref="Q8:R8"/>
    <mergeCell ref="S8:T8"/>
    <mergeCell ref="U8:V8"/>
    <mergeCell ref="W8:X8"/>
    <mergeCell ref="Q9:R9"/>
    <mergeCell ref="S9:T9"/>
    <mergeCell ref="U9:V9"/>
    <mergeCell ref="W9:X9"/>
    <mergeCell ref="Q6:R6"/>
    <mergeCell ref="S6:T6"/>
    <mergeCell ref="U6:V6"/>
    <mergeCell ref="W6:X6"/>
    <mergeCell ref="Q7:R7"/>
    <mergeCell ref="S7:T7"/>
    <mergeCell ref="U7:V7"/>
    <mergeCell ref="W7:X7"/>
    <mergeCell ref="Q12:R12"/>
    <mergeCell ref="S12:T12"/>
    <mergeCell ref="U12:V12"/>
    <mergeCell ref="W12:X12"/>
    <mergeCell ref="Q13:R13"/>
    <mergeCell ref="S13:T13"/>
    <mergeCell ref="U13:V13"/>
    <mergeCell ref="W13:X13"/>
    <mergeCell ref="Q10:R10"/>
    <mergeCell ref="S10:T10"/>
    <mergeCell ref="U10:V10"/>
    <mergeCell ref="W10:X10"/>
    <mergeCell ref="Q11:R11"/>
    <mergeCell ref="S11:T11"/>
    <mergeCell ref="U11:V11"/>
    <mergeCell ref="W11:X11"/>
    <mergeCell ref="Q16:R16"/>
    <mergeCell ref="S16:T16"/>
    <mergeCell ref="U16:V16"/>
    <mergeCell ref="W16:X16"/>
    <mergeCell ref="Q17:R17"/>
    <mergeCell ref="S17:T17"/>
    <mergeCell ref="U17:V17"/>
    <mergeCell ref="W17:X17"/>
    <mergeCell ref="Q14:R14"/>
    <mergeCell ref="S14:T14"/>
    <mergeCell ref="U14:V14"/>
    <mergeCell ref="W14:X14"/>
    <mergeCell ref="Q15:R15"/>
    <mergeCell ref="S15:T15"/>
    <mergeCell ref="U15:V15"/>
    <mergeCell ref="W15:X15"/>
    <mergeCell ref="Q20:R20"/>
    <mergeCell ref="S20:T20"/>
    <mergeCell ref="U20:V20"/>
    <mergeCell ref="W20:X20"/>
    <mergeCell ref="Q18:R18"/>
    <mergeCell ref="S18:T18"/>
    <mergeCell ref="U18:V18"/>
    <mergeCell ref="W18:X18"/>
    <mergeCell ref="Q19:R19"/>
    <mergeCell ref="S19:T19"/>
    <mergeCell ref="U19:V19"/>
    <mergeCell ref="W19:X19"/>
    <mergeCell ref="Q23:R23"/>
    <mergeCell ref="S23:T23"/>
    <mergeCell ref="U23:V23"/>
    <mergeCell ref="W23:X23"/>
    <mergeCell ref="Q24:R24"/>
    <mergeCell ref="S24:T24"/>
    <mergeCell ref="U24:V24"/>
    <mergeCell ref="W24:X24"/>
    <mergeCell ref="Q21:R21"/>
    <mergeCell ref="S21:T21"/>
    <mergeCell ref="U21:V21"/>
    <mergeCell ref="W21:X21"/>
    <mergeCell ref="Q22:R22"/>
    <mergeCell ref="S22:T22"/>
    <mergeCell ref="U22:V22"/>
    <mergeCell ref="W22:X22"/>
    <mergeCell ref="Q27:R27"/>
    <mergeCell ref="S27:T27"/>
    <mergeCell ref="U27:V27"/>
    <mergeCell ref="W27:X27"/>
    <mergeCell ref="Q28:R28"/>
    <mergeCell ref="S28:T28"/>
    <mergeCell ref="U28:V28"/>
    <mergeCell ref="W28:X28"/>
    <mergeCell ref="Q25:R25"/>
    <mergeCell ref="S25:T25"/>
    <mergeCell ref="U25:V25"/>
    <mergeCell ref="W25:X25"/>
    <mergeCell ref="Q26:R26"/>
    <mergeCell ref="S26:T26"/>
    <mergeCell ref="U26:V26"/>
    <mergeCell ref="W26:X26"/>
    <mergeCell ref="Q31:R31"/>
    <mergeCell ref="S31:T31"/>
    <mergeCell ref="U31:V31"/>
    <mergeCell ref="W31:X31"/>
    <mergeCell ref="Q32:R32"/>
    <mergeCell ref="S32:T32"/>
    <mergeCell ref="U32:V32"/>
    <mergeCell ref="W32:X32"/>
    <mergeCell ref="Q29:R29"/>
    <mergeCell ref="S29:T29"/>
    <mergeCell ref="U29:V29"/>
    <mergeCell ref="W29:X29"/>
    <mergeCell ref="Q30:R30"/>
    <mergeCell ref="S30:T30"/>
    <mergeCell ref="U30:V30"/>
    <mergeCell ref="W30:X30"/>
    <mergeCell ref="Q35:R35"/>
    <mergeCell ref="S35:T35"/>
    <mergeCell ref="U35:V35"/>
    <mergeCell ref="W35:X35"/>
    <mergeCell ref="Q36:R36"/>
    <mergeCell ref="S36:T36"/>
    <mergeCell ref="U36:V36"/>
    <mergeCell ref="W36:X36"/>
    <mergeCell ref="Q33:R33"/>
    <mergeCell ref="S33:T33"/>
    <mergeCell ref="U33:V33"/>
    <mergeCell ref="W33:X33"/>
    <mergeCell ref="Q34:R34"/>
    <mergeCell ref="S34:T34"/>
    <mergeCell ref="U34:V34"/>
    <mergeCell ref="W34:X34"/>
    <mergeCell ref="Q39:R39"/>
    <mergeCell ref="S39:T39"/>
    <mergeCell ref="U39:V39"/>
    <mergeCell ref="W39:X39"/>
    <mergeCell ref="Q40:R40"/>
    <mergeCell ref="S40:T40"/>
    <mergeCell ref="U40:V40"/>
    <mergeCell ref="W40:X40"/>
    <mergeCell ref="Q37:R37"/>
    <mergeCell ref="S37:T37"/>
    <mergeCell ref="U37:V37"/>
    <mergeCell ref="W37:X37"/>
    <mergeCell ref="Q38:R38"/>
    <mergeCell ref="S38:T38"/>
    <mergeCell ref="U38:V38"/>
    <mergeCell ref="W38:X38"/>
    <mergeCell ref="Q43:R43"/>
    <mergeCell ref="S43:T43"/>
    <mergeCell ref="U43:V43"/>
    <mergeCell ref="W43:X43"/>
    <mergeCell ref="Q44:R44"/>
    <mergeCell ref="S44:T44"/>
    <mergeCell ref="U44:V44"/>
    <mergeCell ref="W44:X44"/>
    <mergeCell ref="Q41:R41"/>
    <mergeCell ref="S41:T41"/>
    <mergeCell ref="U41:V41"/>
    <mergeCell ref="W41:X41"/>
    <mergeCell ref="Q42:R42"/>
    <mergeCell ref="S42:T42"/>
    <mergeCell ref="U42:V42"/>
    <mergeCell ref="W42:X42"/>
    <mergeCell ref="Q47:R47"/>
    <mergeCell ref="S47:T47"/>
    <mergeCell ref="U47:V47"/>
    <mergeCell ref="W47:X47"/>
    <mergeCell ref="Q48:R48"/>
    <mergeCell ref="S48:T48"/>
    <mergeCell ref="U48:V48"/>
    <mergeCell ref="W48:X48"/>
    <mergeCell ref="Q45:R45"/>
    <mergeCell ref="S45:T45"/>
    <mergeCell ref="U45:V45"/>
    <mergeCell ref="W45:X45"/>
    <mergeCell ref="Q46:R46"/>
    <mergeCell ref="S46:T46"/>
    <mergeCell ref="U46:V46"/>
    <mergeCell ref="W46:X46"/>
    <mergeCell ref="D59:E59"/>
    <mergeCell ref="D60:E60"/>
    <mergeCell ref="D61:E61"/>
    <mergeCell ref="D62:E62"/>
    <mergeCell ref="D63:E63"/>
    <mergeCell ref="D64:E64"/>
    <mergeCell ref="D53:E53"/>
    <mergeCell ref="D54:E54"/>
    <mergeCell ref="D55:E55"/>
    <mergeCell ref="D56:E56"/>
    <mergeCell ref="D57:E57"/>
    <mergeCell ref="D58:E58"/>
  </mergeCells>
  <hyperlinks>
    <hyperlink ref="O4" r:id="rId1" xr:uid="{BF0D9B40-FC39-4A0D-8CB2-EF1312F4567B}"/>
    <hyperlink ref="L4" r:id="rId2" xr:uid="{7B36208D-9BB3-4962-B594-78A900A16161}"/>
    <hyperlink ref="O5" r:id="rId3" xr:uid="{F34CAE5D-46FF-477E-8398-897E4A76628B}"/>
    <hyperlink ref="L5" r:id="rId4" xr:uid="{BA7827EB-8FF7-421E-BC61-2F8008D20CB9}"/>
    <hyperlink ref="J5" r:id="rId5" xr:uid="{9279A3BF-969D-4B6D-B143-0F1F5F87165A}"/>
    <hyperlink ref="J6" r:id="rId6" xr:uid="{60ED8661-6F76-46F6-A5DE-89DE5F5144B1}"/>
    <hyperlink ref="L6" r:id="rId7" xr:uid="{18F78320-9F5D-41E2-9584-FB3D4B49A8D9}"/>
    <hyperlink ref="O6" r:id="rId8" xr:uid="{D8015C01-EA52-47FC-96C7-183F47435E4D}"/>
    <hyperlink ref="L7" r:id="rId9" xr:uid="{383D0CCA-7FA8-4AD2-A520-16952D947A6A}"/>
    <hyperlink ref="J7" r:id="rId10" display="https://github.com/hiroeorz/omron-fins-simulator/tree/master" xr:uid="{4767A813-9960-417C-9464-3CABCE809664}"/>
    <hyperlink ref="O7" r:id="rId11" xr:uid="{52CC39EF-D4AC-4AEE-B1D6-2F1CBB6E36D7}"/>
    <hyperlink ref="L8" r:id="rId12" xr:uid="{CBE6EC95-B19F-4FF9-ACFD-9DFEE905DFCD}"/>
    <hyperlink ref="O8" r:id="rId13" xr:uid="{B17899ED-5093-4E48-9610-83729A760408}"/>
    <hyperlink ref="J9" r:id="rId14" xr:uid="{03A644CB-2CF5-43C7-872C-31BEE1073274}"/>
    <hyperlink ref="L9" r:id="rId15" xr:uid="{CE2DB9B7-BDC5-413B-912E-EFD738BCA389}"/>
    <hyperlink ref="O9" r:id="rId16" xr:uid="{E9306EDE-4CF6-4838-BABC-C7E64E086E3F}"/>
    <hyperlink ref="J10" r:id="rId17" xr:uid="{E1A35EB2-9CDB-41FF-859E-D9FE56C9C1CB}"/>
    <hyperlink ref="L10" r:id="rId18" xr:uid="{67ED647B-D36F-4598-99AF-DD96D5F3CBDE}"/>
    <hyperlink ref="O10" r:id="rId19" xr:uid="{5C5B7373-4269-4608-B1F7-4DBBFEA87C9C}"/>
    <hyperlink ref="J12:J13" r:id="rId20" display="Prosys OPCUA Server" xr:uid="{B8304537-9DC4-411E-A27F-BF23B604F471}"/>
    <hyperlink ref="L13" r:id="rId21" xr:uid="{7C5B95CA-F230-44E3-8EAD-67A3AB71F8D5}"/>
    <hyperlink ref="O13" r:id="rId22" xr:uid="{6C4DD56B-9A5E-4A8F-8FE7-59AF0EA69D3C}"/>
    <hyperlink ref="J17" r:id="rId23" xr:uid="{0DDBA90A-CB38-4BE4-B4EE-789A0FDCF8EB}"/>
    <hyperlink ref="J16" r:id="rId24" xr:uid="{71A96BB9-D77C-4319-9D90-EDAAA779A8AA}"/>
    <hyperlink ref="L16" r:id="rId25" display=" FreyrScada IEC 60870-5 Server Simulator" xr:uid="{85B5DCE0-DB3C-4411-AE38-11D80F388FD9}"/>
    <hyperlink ref="L17" r:id="rId26" xr:uid="{6A0279BE-CDB9-452F-BE47-3E32B7BDEE27}"/>
    <hyperlink ref="O17" r:id="rId27" xr:uid="{1360A2AE-F0ED-4022-8429-F5807A061964}"/>
    <hyperlink ref="O16" r:id="rId28" xr:uid="{1DCC901E-CFD0-47CF-8FAF-5591205CA711}"/>
    <hyperlink ref="J18" r:id="rId29" xr:uid="{71C213EB-CC73-4205-9067-0DAAA4D23619}"/>
    <hyperlink ref="L18" r:id="rId30" xr:uid="{0D3B258F-0B51-463F-91A7-F1CCA9D7F9C7}"/>
    <hyperlink ref="O18" r:id="rId31" xr:uid="{9F09A17A-04AB-4A03-A865-37CFE1E0A931}"/>
    <hyperlink ref="J19" r:id="rId32" xr:uid="{F6E869FC-9280-4E12-8B52-DCB22B32E8C8}"/>
    <hyperlink ref="L19" r:id="rId33" xr:uid="{E0212B9B-E3D5-48F0-A668-E32CCD6255FD}"/>
    <hyperlink ref="O19" r:id="rId34" xr:uid="{E165E9C3-1D0A-4C0B-AA22-4130603935F0}"/>
    <hyperlink ref="J21" r:id="rId35" xr:uid="{AB231C5F-93FE-4A77-B408-FAC098889BF9}"/>
    <hyperlink ref="L21" r:id="rId36" xr:uid="{8125EFB0-5C3A-4C21-8D62-BDE15A6826F2}"/>
    <hyperlink ref="O21" r:id="rId37" xr:uid="{216B2874-FB5A-49B6-99A5-104EE457ACB1}"/>
    <hyperlink ref="J22" r:id="rId38" xr:uid="{4876F964-73EB-4BD7-87DD-B6A7C1FC640F}"/>
    <hyperlink ref="L22" r:id="rId39" xr:uid="{4656DF5C-C0E3-4D42-874B-5B6D54879A5F}"/>
    <hyperlink ref="O22" r:id="rId40" location="ethersploitip" xr:uid="{4DBEF6CB-9F54-4740-B672-E60E008C5713}"/>
    <hyperlink ref="O23" r:id="rId41" xr:uid="{2201BD60-FB2E-4557-83C8-9AEFA019201E}"/>
    <hyperlink ref="J23" r:id="rId42" display="SIMATIC S7 PLC" xr:uid="{7420F4CE-3DDD-4D5E-8F0A-03C296AAD090}"/>
    <hyperlink ref="L23" r:id="rId43" display="Metasploit" xr:uid="{CABADABD-C496-4C84-9771-118EB2BEAC80}"/>
    <hyperlink ref="J24" r:id="rId44" display="github.com/hiroeorz/omron-fins-simulator/blob/master/omron_plc.rb" xr:uid="{5EDEAF72-1508-42C6-A5F8-0051E2983099}"/>
    <hyperlink ref="L24" r:id="rId45" xr:uid="{FB1C4F48-DA47-4792-A527-12172E782ADB}"/>
    <hyperlink ref="J25" r:id="rId46" xr:uid="{37B664CD-FFF4-4990-89DA-62EDAEC54860}"/>
    <hyperlink ref="L25" r:id="rId47" xr:uid="{A5A6E747-3461-4746-802D-A92807138060}"/>
    <hyperlink ref="O25" r:id="rId48" xr:uid="{33E3DDE5-3E86-4CCE-82D8-88A1058E6A16}"/>
    <hyperlink ref="J26" r:id="rId49" xr:uid="{CAF8C896-4AB5-417B-B07C-3495BD8798D9}"/>
    <hyperlink ref="L26" r:id="rId50" xr:uid="{6422B48F-E115-4220-A8D4-978D8C92579F}"/>
    <hyperlink ref="O26" r:id="rId51" xr:uid="{E83BB312-CEE0-4B54-8992-FFFFF36BABB6}"/>
    <hyperlink ref="L11" r:id="rId52" xr:uid="{C1903306-7A6B-4A33-A277-CE2ED642538A}"/>
    <hyperlink ref="O11" r:id="rId53" xr:uid="{52EB169C-4224-4EDC-BA04-4FAD5BA6CF8C}"/>
    <hyperlink ref="J11" r:id="rId54" xr:uid="{6D5B39E5-AE03-4818-B146-D18630736C1F}"/>
    <hyperlink ref="J12" r:id="rId55" xr:uid="{B754703D-C0FB-460A-9D65-07130DC261E5}"/>
    <hyperlink ref="L12" r:id="rId56" xr:uid="{9EDE5DC2-EB2F-499F-A5F1-B1D121D8C24D}"/>
    <hyperlink ref="O12" r:id="rId57" xr:uid="{0839145E-FBD2-4169-9C75-A51194E5988A}"/>
    <hyperlink ref="L15" r:id="rId58" xr:uid="{E67975BE-F26C-4E95-AFB1-6521E9DD80F7}"/>
    <hyperlink ref="O15" r:id="rId59" xr:uid="{1D4F56C4-C3A5-42E5-B199-F783C1F2B831}"/>
    <hyperlink ref="O27" r:id="rId60" xr:uid="{36633D0C-AA6E-43E8-9A12-B819D65F5645}"/>
    <hyperlink ref="J27" r:id="rId61" xr:uid="{210B82D7-4670-4468-9BE7-26F435A5C3EA}"/>
    <hyperlink ref="L27" r:id="rId62" xr:uid="{B0C430F6-D227-49B5-AEE3-626CD91DB788}"/>
    <hyperlink ref="O28" r:id="rId63" xr:uid="{91AD4161-2314-42D8-91E7-9CDABA14561F}"/>
    <hyperlink ref="J29" r:id="rId64" xr:uid="{408BD7F7-E0D2-4774-B28E-9F5F273FF2E9}"/>
    <hyperlink ref="L29" r:id="rId65" xr:uid="{5C50EFE3-19D8-4755-BD5E-8BD153090FB2}"/>
    <hyperlink ref="L28" r:id="rId66" xr:uid="{E31C8DD3-479F-48B0-90F8-4D71148793D8}"/>
    <hyperlink ref="J28" r:id="rId67" display="Siemens S7 PLC" xr:uid="{72F99071-053A-4127-8AC5-B7B6CB6EF697}"/>
    <hyperlink ref="J30" r:id="rId68" xr:uid="{ECAB9423-F3FE-4DE0-9F2B-D3A2AD29971C}"/>
    <hyperlink ref="O30" r:id="rId69" display="Procedimiento" xr:uid="{8884742F-83E2-4526-BFA1-55FF802E5B05}"/>
    <hyperlink ref="O43" r:id="rId70" xr:uid="{68021CB3-0D13-40E7-9BF7-1296BC65009C}"/>
    <hyperlink ref="L43" r:id="rId71" display="Metasploit" xr:uid="{82E39BBA-EF53-4ED0-973F-24C8863B163F}"/>
    <hyperlink ref="J43" r:id="rId72" xr:uid="{EA3A1712-5B48-4989-8E77-7B85A86658A8}"/>
    <hyperlink ref="J34" r:id="rId73" xr:uid="{98A465ED-F7D1-4B70-BFF4-8C12FE3B99FC}"/>
    <hyperlink ref="O34" r:id="rId74" xr:uid="{BF81AABB-8563-4AB2-AACE-59DABE7DBD22}"/>
    <hyperlink ref="L34" r:id="rId75" xr:uid="{885D1704-6CC5-470A-96BA-820B5B31E8DD}"/>
    <hyperlink ref="J35" r:id="rId76" display="SIMATIC S7 PLC" xr:uid="{ED7B660A-195B-4BCD-BA09-F940D03E4A30}"/>
    <hyperlink ref="L35" r:id="rId77" display="Metasploit" xr:uid="{C1D1AFBF-EABB-49DC-A002-1ECFECF1AC17}"/>
    <hyperlink ref="O35" r:id="rId78" xr:uid="{DC4A1D20-6CC7-4D5B-9E9C-3ED08470433C}"/>
    <hyperlink ref="O41" r:id="rId79" xr:uid="{1490D48B-65A4-45D3-AF57-3467E1734883}"/>
    <hyperlink ref="O40" r:id="rId80" xr:uid="{F684B449-CA8C-4F65-94F7-E1EF5FE43F35}"/>
    <hyperlink ref="J45" r:id="rId81" xr:uid="{E9F9F4AA-AA30-44AE-82E3-F776A3D41BCB}"/>
    <hyperlink ref="L45" r:id="rId82" xr:uid="{183BDB7A-696B-410B-A03B-781D552995D0}"/>
    <hyperlink ref="O45" r:id="rId83" xr:uid="{94B0CB2F-FF41-4F9A-B962-E17FC3E8707E}"/>
    <hyperlink ref="J32" r:id="rId84" xr:uid="{C4885014-749B-477B-8412-82CA402EECF8}"/>
    <hyperlink ref="L32" r:id="rId85" xr:uid="{2F9F3E9E-3082-41BA-868F-73A5F08B14F4}"/>
    <hyperlink ref="O32" r:id="rId86" xr:uid="{05FAE3BF-1234-4A65-B27D-2100EAB79F5B}"/>
    <hyperlink ref="J46" r:id="rId87" xr:uid="{9347CDC3-7E94-4745-B789-1815F170C890}"/>
    <hyperlink ref="L46" r:id="rId88" xr:uid="{CDFB64CE-C7CA-49BB-A929-87BA965EE846}"/>
    <hyperlink ref="O46" r:id="rId89" xr:uid="{F814A757-3682-40AB-A88C-B98184DDED66}"/>
    <hyperlink ref="L30" r:id="rId90" display="Metasploit" xr:uid="{791C9013-BCED-452A-BA60-35F64E2DF9F2}"/>
    <hyperlink ref="J33" r:id="rId91" xr:uid="{E7EE7FD0-1D86-4F90-A74C-DA770D014250}"/>
    <hyperlink ref="L33" r:id="rId92" xr:uid="{4666D1CB-AD64-4DD2-9EDC-DF1EECAFB22C}"/>
    <hyperlink ref="O33" r:id="rId93" xr:uid="{0B44C136-D6BC-4048-B876-B44242F130B8}"/>
    <hyperlink ref="J31" r:id="rId94" xr:uid="{FFBDB840-EA1E-4063-ADE7-E936AF38BD9F}"/>
    <hyperlink ref="L31" r:id="rId95" display="Metasploit" xr:uid="{09B41704-20CC-4869-9AE2-E705204DA227}"/>
    <hyperlink ref="O31" r:id="rId96" xr:uid="{A1AC5FB4-2E11-41D3-90E4-EF777179C87E}"/>
    <hyperlink ref="L44" r:id="rId97" xr:uid="{15B24CBE-7804-4B92-86CC-03EB525C6752}"/>
    <hyperlink ref="J44" r:id="rId98" display="Siemens S7 PLC" xr:uid="{CAAF15EC-8B07-48BF-B8FD-EAEC8E08B2B3}"/>
    <hyperlink ref="O44" r:id="rId99" xr:uid="{E99682C1-2B5F-400F-9995-031B358E44E4}"/>
    <hyperlink ref="J42" r:id="rId100" xr:uid="{0122CA9E-AEA9-4A90-8C54-0A8130F645E0}"/>
    <hyperlink ref="L42" r:id="rId101" display="Metasploit" xr:uid="{B2610769-E435-4C67-B036-6CBE0D3C5A5B}"/>
    <hyperlink ref="O42" r:id="rId102" xr:uid="{6145858F-703A-4E8D-B6B4-A7526C6D77C2}"/>
    <hyperlink ref="L36" r:id="rId103" display="Metasploit: vnc_keyboard_exec.rb" xr:uid="{5132920F-2071-4232-9F46-34FAF3245084}"/>
    <hyperlink ref="O36" r:id="rId104" xr:uid="{F712DAC6-111A-4D67-9C4B-7924E9C7BF1F}"/>
    <hyperlink ref="O38" r:id="rId105" xr:uid="{1C0B7A7E-5EFA-49C0-A067-368C32ACA588}"/>
    <hyperlink ref="L38" r:id="rId106" display="Metasploit: vnc_keyboard_exec.rb" xr:uid="{18C715DF-7F73-40BA-84B4-A26E92BC8790}"/>
    <hyperlink ref="J37" r:id="rId107" xr:uid="{A4767BD6-0944-4148-B0FC-E0C666470E19}"/>
    <hyperlink ref="L37" r:id="rId108" display="Metasploit: vnc_keyboard_exec.rb" xr:uid="{C19911C0-06C8-4A90-B44D-1E4531DA9FF3}"/>
    <hyperlink ref="O37" r:id="rId109" xr:uid="{69A4C73E-9C52-4326-B570-6EA5A76B65A0}"/>
    <hyperlink ref="J39" r:id="rId110" xr:uid="{08A4EC26-C781-4D2D-91E1-3A8E9FEC39E6}"/>
    <hyperlink ref="L39" r:id="rId111" display="Metasploit: vnc_keyboard_exec.rb" xr:uid="{45B90989-4C0B-4E97-9E44-4300417AD20C}"/>
    <hyperlink ref="O39" r:id="rId112" xr:uid="{0AE5C2D1-50D9-464C-894D-8B37D13DC9D8}"/>
    <hyperlink ref="L20" r:id="rId113" display="Ethersploit-IP_x0009_" xr:uid="{2095D01A-B74F-4151-BDAA-018D9B6106C1}"/>
    <hyperlink ref="J20" r:id="rId114" xr:uid="{1659F8CC-61E0-4A4C-990C-F96BA921F343}"/>
    <hyperlink ref="O20" r:id="rId115" xr:uid="{04C8F78B-33B3-436E-AA02-682AC42CB3C8}"/>
    <hyperlink ref="O14" r:id="rId116" xr:uid="{23B02485-018B-467C-9394-21B802C8439C}"/>
    <hyperlink ref="L14" r:id="rId117" display="FreyrSCADA DNP3 Client (Master)" xr:uid="{6549425F-8D07-4EEF-B386-48A6B0336EDD}"/>
    <hyperlink ref="J14" r:id="rId118" display="FreyrSCADA DNP3 Server (Outstation)" xr:uid="{E01531B8-557F-4C5D-AEB5-E4D90FAE182D}"/>
  </hyperlinks>
  <pageMargins left="0.7" right="0.7" top="0.75" bottom="0.75" header="0.3" footer="0.3"/>
  <pageSetup orientation="portrait" r:id="rId119"/>
  <drawing r:id="rId1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2080-1C12-4226-B661-5A404044D02A}">
  <dimension ref="B1:AB82"/>
  <sheetViews>
    <sheetView topLeftCell="I26" zoomScale="50" zoomScaleNormal="50" zoomScaleSheetLayoutView="50" workbookViewId="0">
      <selection activeCell="AA4" sqref="AA4:AB4"/>
    </sheetView>
  </sheetViews>
  <sheetFormatPr baseColWidth="10" defaultColWidth="45.28515625" defaultRowHeight="73.5" customHeight="1" x14ac:dyDescent="0.25"/>
  <cols>
    <col min="1" max="1" width="26.7109375" customWidth="1"/>
    <col min="2" max="2" width="45.5703125" customWidth="1"/>
    <col min="3" max="3" width="50.28515625" customWidth="1"/>
    <col min="4" max="4" width="39.85546875" customWidth="1"/>
    <col min="5" max="5" width="19.85546875" customWidth="1"/>
    <col min="6" max="6" width="13" customWidth="1"/>
    <col min="7" max="7" width="15.28515625" customWidth="1"/>
    <col min="8" max="8" width="14.42578125" customWidth="1"/>
    <col min="9" max="9" width="45.85546875" customWidth="1"/>
    <col min="11" max="11" width="35" customWidth="1"/>
    <col min="13" max="13" width="21.85546875" customWidth="1"/>
    <col min="14" max="14" width="21.5703125" customWidth="1"/>
    <col min="15" max="15" width="16.42578125" customWidth="1"/>
    <col min="16" max="16" width="49.140625" customWidth="1"/>
    <col min="17" max="17" width="29.85546875" customWidth="1"/>
    <col min="18" max="18" width="0.28515625" hidden="1" customWidth="1"/>
    <col min="19" max="19" width="53.28515625" customWidth="1"/>
    <col min="20" max="20" width="1" customWidth="1"/>
    <col min="21" max="21" width="31.7109375" customWidth="1"/>
    <col min="22" max="22" width="0.28515625" hidden="1" customWidth="1"/>
    <col min="24" max="24" width="11.5703125" customWidth="1"/>
    <col min="25" max="25" width="34.85546875" customWidth="1"/>
    <col min="26" max="26" width="1.28515625" hidden="1" customWidth="1"/>
    <col min="28" max="28" width="11.7109375" customWidth="1"/>
  </cols>
  <sheetData>
    <row r="1" spans="2:28" ht="38.25" customHeight="1" x14ac:dyDescent="0.25">
      <c r="P1" s="74" t="s">
        <v>266</v>
      </c>
      <c r="Q1" s="473" t="s">
        <v>265</v>
      </c>
      <c r="R1" s="473"/>
      <c r="S1" s="473"/>
      <c r="T1" s="473"/>
      <c r="U1" s="473"/>
      <c r="V1" s="473"/>
      <c r="W1" s="473"/>
      <c r="X1" s="473"/>
      <c r="Y1" s="473"/>
      <c r="Z1" s="473"/>
      <c r="AA1" s="473"/>
      <c r="AB1" s="473"/>
    </row>
    <row r="2" spans="2:28" ht="42.75" customHeight="1" x14ac:dyDescent="0.25">
      <c r="P2" s="74" t="s">
        <v>258</v>
      </c>
      <c r="Q2" s="474" t="s">
        <v>707</v>
      </c>
      <c r="R2" s="474"/>
      <c r="S2" s="474"/>
      <c r="T2" s="474"/>
      <c r="U2" s="474" t="s">
        <v>708</v>
      </c>
      <c r="V2" s="474"/>
      <c r="W2" s="474"/>
      <c r="X2" s="474"/>
      <c r="Y2" s="474" t="s">
        <v>232</v>
      </c>
      <c r="Z2" s="474"/>
      <c r="AA2" s="474"/>
      <c r="AB2" s="474"/>
    </row>
    <row r="3" spans="2:28" ht="73.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475" t="s">
        <v>251</v>
      </c>
      <c r="R3" s="476"/>
      <c r="S3" s="475" t="s">
        <v>694</v>
      </c>
      <c r="T3" s="476"/>
      <c r="U3" s="475" t="s">
        <v>251</v>
      </c>
      <c r="V3" s="476"/>
      <c r="W3" s="475" t="s">
        <v>694</v>
      </c>
      <c r="X3" s="476"/>
      <c r="Y3" s="475" t="s">
        <v>251</v>
      </c>
      <c r="Z3" s="476"/>
      <c r="AA3" s="475" t="s">
        <v>694</v>
      </c>
      <c r="AB3" s="476"/>
    </row>
    <row r="4" spans="2:28" ht="171"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469" t="s">
        <v>256</v>
      </c>
      <c r="R4" s="470"/>
      <c r="S4" s="467" t="s">
        <v>846</v>
      </c>
      <c r="T4" s="467"/>
      <c r="U4" s="469" t="s">
        <v>256</v>
      </c>
      <c r="V4" s="470"/>
      <c r="W4" s="467" t="s">
        <v>846</v>
      </c>
      <c r="X4" s="467"/>
      <c r="Y4" s="469" t="s">
        <v>256</v>
      </c>
      <c r="Z4" s="470"/>
      <c r="AA4" s="467" t="s">
        <v>851</v>
      </c>
      <c r="AB4" s="467"/>
    </row>
    <row r="5" spans="2:28" ht="73.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469" t="s">
        <v>256</v>
      </c>
      <c r="R5" s="470"/>
      <c r="S5" s="467" t="s">
        <v>638</v>
      </c>
      <c r="T5" s="467"/>
      <c r="U5" s="469" t="s">
        <v>256</v>
      </c>
      <c r="V5" s="470"/>
      <c r="W5" s="467" t="s">
        <v>638</v>
      </c>
      <c r="X5" s="467"/>
      <c r="Y5" s="469" t="s">
        <v>256</v>
      </c>
      <c r="Z5" s="470"/>
      <c r="AA5" s="467" t="s">
        <v>645</v>
      </c>
      <c r="AB5" s="467"/>
    </row>
    <row r="6" spans="2:28" ht="126.75"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464" t="s">
        <v>255</v>
      </c>
      <c r="R6" s="465"/>
      <c r="S6" s="466" t="s">
        <v>21</v>
      </c>
      <c r="T6" s="466"/>
      <c r="U6" s="469" t="s">
        <v>256</v>
      </c>
      <c r="V6" s="470"/>
      <c r="W6" s="452" t="s">
        <v>271</v>
      </c>
      <c r="X6" s="453"/>
      <c r="Y6" s="469" t="s">
        <v>256</v>
      </c>
      <c r="Z6" s="470"/>
      <c r="AA6" s="466" t="s">
        <v>702</v>
      </c>
      <c r="AB6" s="466"/>
    </row>
    <row r="7" spans="2:28" ht="73.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464" t="s">
        <v>255</v>
      </c>
      <c r="R7" s="465"/>
      <c r="S7" s="466" t="s">
        <v>21</v>
      </c>
      <c r="T7" s="466"/>
      <c r="U7" s="464" t="s">
        <v>255</v>
      </c>
      <c r="V7" s="465"/>
      <c r="W7" s="466" t="s">
        <v>21</v>
      </c>
      <c r="X7" s="466"/>
      <c r="Y7" s="464" t="s">
        <v>255</v>
      </c>
      <c r="Z7" s="465"/>
      <c r="AA7" s="466" t="s">
        <v>21</v>
      </c>
      <c r="AB7" s="466"/>
    </row>
    <row r="8" spans="2:28" ht="73.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469" t="s">
        <v>256</v>
      </c>
      <c r="R8" s="470"/>
      <c r="S8" s="467" t="s">
        <v>643</v>
      </c>
      <c r="T8" s="467"/>
      <c r="U8" s="469" t="s">
        <v>256</v>
      </c>
      <c r="V8" s="470"/>
      <c r="W8" s="467" t="s">
        <v>643</v>
      </c>
      <c r="X8" s="467"/>
      <c r="Y8" s="469" t="s">
        <v>256</v>
      </c>
      <c r="Z8" s="470"/>
      <c r="AA8" s="467" t="s">
        <v>700</v>
      </c>
      <c r="AB8" s="467"/>
    </row>
    <row r="9" spans="2:28" ht="73.5"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711</v>
      </c>
      <c r="Q9" s="464" t="s">
        <v>255</v>
      </c>
      <c r="R9" s="465"/>
      <c r="S9" s="466" t="s">
        <v>21</v>
      </c>
      <c r="T9" s="466"/>
      <c r="U9" s="464" t="s">
        <v>255</v>
      </c>
      <c r="V9" s="465"/>
      <c r="W9" s="466" t="s">
        <v>21</v>
      </c>
      <c r="X9" s="466"/>
      <c r="Y9" s="464" t="s">
        <v>255</v>
      </c>
      <c r="Z9" s="465"/>
      <c r="AA9" s="467" t="s">
        <v>21</v>
      </c>
      <c r="AB9" s="467"/>
    </row>
    <row r="10" spans="2:28" ht="73.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464" t="s">
        <v>255</v>
      </c>
      <c r="R10" s="465"/>
      <c r="S10" s="466" t="s">
        <v>21</v>
      </c>
      <c r="T10" s="466"/>
      <c r="U10" s="464" t="s">
        <v>255</v>
      </c>
      <c r="V10" s="465"/>
      <c r="W10" s="466" t="s">
        <v>21</v>
      </c>
      <c r="X10" s="466"/>
      <c r="Y10" s="469" t="s">
        <v>256</v>
      </c>
      <c r="Z10" s="470"/>
      <c r="AA10" s="466" t="s">
        <v>703</v>
      </c>
      <c r="AB10" s="466"/>
    </row>
    <row r="11" spans="2:28" ht="73.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699</v>
      </c>
      <c r="Q11" s="464" t="s">
        <v>255</v>
      </c>
      <c r="R11" s="465"/>
      <c r="S11" s="466" t="s">
        <v>21</v>
      </c>
      <c r="T11" s="466"/>
      <c r="U11" s="464" t="s">
        <v>255</v>
      </c>
      <c r="V11" s="465"/>
      <c r="W11" s="466" t="s">
        <v>21</v>
      </c>
      <c r="X11" s="466"/>
      <c r="Y11" s="464" t="s">
        <v>255</v>
      </c>
      <c r="Z11" s="465"/>
      <c r="AA11" s="467" t="s">
        <v>21</v>
      </c>
      <c r="AB11" s="467"/>
    </row>
    <row r="12" spans="2:28" ht="73.5"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469" t="s">
        <v>256</v>
      </c>
      <c r="R12" s="470"/>
      <c r="S12" s="471">
        <v>2018489</v>
      </c>
      <c r="T12" s="472"/>
      <c r="U12" s="469" t="s">
        <v>256</v>
      </c>
      <c r="V12" s="470"/>
      <c r="W12" s="471">
        <v>2018489</v>
      </c>
      <c r="X12" s="472"/>
      <c r="Y12" s="469" t="s">
        <v>256</v>
      </c>
      <c r="Z12" s="470"/>
      <c r="AA12" s="471" t="s">
        <v>701</v>
      </c>
      <c r="AB12" s="472"/>
    </row>
    <row r="13" spans="2:28" ht="73.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464" t="s">
        <v>255</v>
      </c>
      <c r="R13" s="465"/>
      <c r="S13" s="466" t="s">
        <v>21</v>
      </c>
      <c r="T13" s="466"/>
      <c r="U13" s="464" t="s">
        <v>255</v>
      </c>
      <c r="V13" s="465"/>
      <c r="W13" s="466" t="s">
        <v>21</v>
      </c>
      <c r="X13" s="466"/>
      <c r="Y13" s="464" t="s">
        <v>255</v>
      </c>
      <c r="Z13" s="465"/>
      <c r="AA13" s="467" t="s">
        <v>21</v>
      </c>
      <c r="AB13" s="467"/>
    </row>
    <row r="14" spans="2:28" ht="71.25" customHeight="1" x14ac:dyDescent="0.25">
      <c r="B14" s="82" t="s">
        <v>4</v>
      </c>
      <c r="C14" s="63" t="s">
        <v>10</v>
      </c>
      <c r="D14" s="63" t="s">
        <v>109</v>
      </c>
      <c r="E14" s="63" t="s">
        <v>187</v>
      </c>
      <c r="F14" s="63" t="s">
        <v>21</v>
      </c>
      <c r="G14" s="63" t="s">
        <v>21</v>
      </c>
      <c r="H14" s="30">
        <v>27</v>
      </c>
      <c r="I14" s="80" t="s">
        <v>284</v>
      </c>
      <c r="J14" s="32" t="s">
        <v>285</v>
      </c>
      <c r="K14" s="30" t="s">
        <v>32</v>
      </c>
      <c r="L14" s="32" t="s">
        <v>286</v>
      </c>
      <c r="M14" s="30" t="s">
        <v>163</v>
      </c>
      <c r="N14" s="30" t="s">
        <v>287</v>
      </c>
      <c r="O14" s="32" t="s">
        <v>12</v>
      </c>
      <c r="P14" s="130" t="s">
        <v>294</v>
      </c>
      <c r="Q14" s="464" t="s">
        <v>255</v>
      </c>
      <c r="R14" s="465"/>
      <c r="S14" s="76" t="s">
        <v>21</v>
      </c>
      <c r="T14" s="76"/>
      <c r="U14" s="464" t="s">
        <v>255</v>
      </c>
      <c r="V14" s="465"/>
      <c r="W14" s="452" t="s">
        <v>21</v>
      </c>
      <c r="X14" s="453"/>
      <c r="Y14" s="464" t="s">
        <v>255</v>
      </c>
      <c r="Z14" s="465"/>
      <c r="AA14" s="467" t="s">
        <v>21</v>
      </c>
      <c r="AB14" s="467"/>
    </row>
    <row r="15" spans="2:28" ht="126.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464" t="s">
        <v>255</v>
      </c>
      <c r="R15" s="465"/>
      <c r="S15" s="466" t="s">
        <v>21</v>
      </c>
      <c r="T15" s="466"/>
      <c r="U15" s="464" t="s">
        <v>255</v>
      </c>
      <c r="V15" s="465"/>
      <c r="W15" s="466" t="s">
        <v>21</v>
      </c>
      <c r="X15" s="466"/>
      <c r="Y15" s="464" t="s">
        <v>255</v>
      </c>
      <c r="Z15" s="465"/>
      <c r="AA15" s="467" t="s">
        <v>21</v>
      </c>
      <c r="AB15" s="467"/>
    </row>
    <row r="16" spans="2:28" ht="118.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464" t="s">
        <v>255</v>
      </c>
      <c r="R16" s="465"/>
      <c r="S16" s="466" t="s">
        <v>21</v>
      </c>
      <c r="T16" s="466"/>
      <c r="U16" s="469" t="s">
        <v>256</v>
      </c>
      <c r="V16" s="470"/>
      <c r="W16" s="466" t="s">
        <v>272</v>
      </c>
      <c r="X16" s="466"/>
      <c r="Y16" s="469" t="s">
        <v>256</v>
      </c>
      <c r="Z16" s="470"/>
      <c r="AA16" s="466" t="s">
        <v>704</v>
      </c>
      <c r="AB16" s="466"/>
    </row>
    <row r="17" spans="2:28" ht="73.5"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464" t="s">
        <v>255</v>
      </c>
      <c r="R17" s="465"/>
      <c r="S17" s="466" t="s">
        <v>21</v>
      </c>
      <c r="T17" s="466"/>
      <c r="U17" s="464" t="s">
        <v>255</v>
      </c>
      <c r="V17" s="465"/>
      <c r="W17" s="466" t="s">
        <v>21</v>
      </c>
      <c r="X17" s="466"/>
      <c r="Y17" s="464" t="s">
        <v>255</v>
      </c>
      <c r="Z17" s="465"/>
      <c r="AA17" s="467" t="s">
        <v>21</v>
      </c>
      <c r="AB17" s="467"/>
    </row>
    <row r="18" spans="2:28" ht="73.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464" t="s">
        <v>255</v>
      </c>
      <c r="R18" s="465"/>
      <c r="S18" s="466" t="s">
        <v>21</v>
      </c>
      <c r="T18" s="466"/>
      <c r="U18" s="464" t="s">
        <v>255</v>
      </c>
      <c r="V18" s="465"/>
      <c r="W18" s="466" t="s">
        <v>21</v>
      </c>
      <c r="X18" s="466"/>
      <c r="Y18" s="464" t="s">
        <v>255</v>
      </c>
      <c r="Z18" s="465"/>
      <c r="AA18" s="467" t="s">
        <v>21</v>
      </c>
      <c r="AB18" s="467"/>
    </row>
    <row r="19" spans="2:28" ht="73.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464" t="s">
        <v>255</v>
      </c>
      <c r="R19" s="465"/>
      <c r="S19" s="466" t="s">
        <v>21</v>
      </c>
      <c r="T19" s="466"/>
      <c r="U19" s="464" t="s">
        <v>255</v>
      </c>
      <c r="V19" s="465"/>
      <c r="W19" s="466" t="s">
        <v>21</v>
      </c>
      <c r="X19" s="466"/>
      <c r="Y19" s="464" t="s">
        <v>255</v>
      </c>
      <c r="Z19" s="465"/>
      <c r="AA19" s="467" t="s">
        <v>21</v>
      </c>
      <c r="AB19" s="467"/>
    </row>
    <row r="20" spans="2:28" ht="73.5" customHeight="1" x14ac:dyDescent="0.25">
      <c r="B20" s="20" t="s">
        <v>7</v>
      </c>
      <c r="C20" s="21" t="s">
        <v>177</v>
      </c>
      <c r="D20" s="21" t="s">
        <v>188</v>
      </c>
      <c r="E20" s="21" t="s">
        <v>187</v>
      </c>
      <c r="F20" s="24" t="s">
        <v>21</v>
      </c>
      <c r="G20" s="24" t="s">
        <v>21</v>
      </c>
      <c r="H20" s="21">
        <v>54</v>
      </c>
      <c r="I20" s="24" t="s">
        <v>288</v>
      </c>
      <c r="J20" s="81" t="s">
        <v>289</v>
      </c>
      <c r="K20" s="21" t="s">
        <v>291</v>
      </c>
      <c r="L20" s="23" t="s">
        <v>290</v>
      </c>
      <c r="M20" s="21" t="s">
        <v>123</v>
      </c>
      <c r="N20" s="21" t="s">
        <v>186</v>
      </c>
      <c r="O20" s="23" t="s">
        <v>12</v>
      </c>
      <c r="P20" s="152" t="s">
        <v>293</v>
      </c>
      <c r="Q20" s="464" t="s">
        <v>255</v>
      </c>
      <c r="R20" s="465"/>
      <c r="S20" s="452" t="s">
        <v>21</v>
      </c>
      <c r="T20" s="453"/>
      <c r="U20" s="464" t="s">
        <v>255</v>
      </c>
      <c r="V20" s="465"/>
      <c r="W20" s="452" t="s">
        <v>21</v>
      </c>
      <c r="X20" s="453"/>
      <c r="Y20" s="464" t="s">
        <v>255</v>
      </c>
      <c r="Z20" s="465"/>
      <c r="AA20" s="452" t="s">
        <v>21</v>
      </c>
      <c r="AB20" s="453"/>
    </row>
    <row r="21" spans="2:28" ht="73.5"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464" t="s">
        <v>255</v>
      </c>
      <c r="R21" s="465"/>
      <c r="S21" s="466" t="s">
        <v>21</v>
      </c>
      <c r="T21" s="466"/>
      <c r="U21" s="464" t="s">
        <v>255</v>
      </c>
      <c r="V21" s="465"/>
      <c r="W21" s="466" t="s">
        <v>21</v>
      </c>
      <c r="X21" s="466"/>
      <c r="Y21" s="464" t="s">
        <v>255</v>
      </c>
      <c r="Z21" s="465"/>
      <c r="AA21" s="467" t="s">
        <v>21</v>
      </c>
      <c r="AB21" s="467"/>
    </row>
    <row r="22" spans="2:28" ht="73.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464" t="s">
        <v>255</v>
      </c>
      <c r="R22" s="465"/>
      <c r="S22" s="466"/>
      <c r="T22" s="466"/>
      <c r="U22" s="464" t="s">
        <v>255</v>
      </c>
      <c r="V22" s="465"/>
      <c r="W22" s="466"/>
      <c r="X22" s="466"/>
      <c r="Y22" s="469" t="s">
        <v>256</v>
      </c>
      <c r="Z22" s="470"/>
      <c r="AA22" s="466">
        <v>2101417</v>
      </c>
      <c r="AB22" s="466"/>
    </row>
    <row r="23" spans="2:28" ht="73.5"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464" t="s">
        <v>255</v>
      </c>
      <c r="R23" s="465"/>
      <c r="S23" s="466" t="s">
        <v>21</v>
      </c>
      <c r="T23" s="466"/>
      <c r="U23" s="464" t="s">
        <v>255</v>
      </c>
      <c r="V23" s="465"/>
      <c r="W23" s="466" t="s">
        <v>21</v>
      </c>
      <c r="X23" s="466"/>
      <c r="Y23" s="464" t="s">
        <v>255</v>
      </c>
      <c r="Z23" s="465"/>
      <c r="AA23" s="467" t="s">
        <v>21</v>
      </c>
      <c r="AB23" s="467"/>
    </row>
    <row r="24" spans="2:28" ht="73.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464" t="s">
        <v>255</v>
      </c>
      <c r="R24" s="465"/>
      <c r="S24" s="466" t="s">
        <v>21</v>
      </c>
      <c r="T24" s="466"/>
      <c r="U24" s="464" t="s">
        <v>255</v>
      </c>
      <c r="V24" s="465"/>
      <c r="W24" s="466" t="s">
        <v>21</v>
      </c>
      <c r="X24" s="466"/>
      <c r="Y24" s="464" t="s">
        <v>255</v>
      </c>
      <c r="Z24" s="465"/>
      <c r="AA24" s="467" t="s">
        <v>21</v>
      </c>
      <c r="AB24" s="467"/>
    </row>
    <row r="25" spans="2:28" ht="73.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464" t="s">
        <v>255</v>
      </c>
      <c r="R25" s="465"/>
      <c r="S25" s="466" t="s">
        <v>21</v>
      </c>
      <c r="T25" s="466"/>
      <c r="U25" s="469" t="s">
        <v>256</v>
      </c>
      <c r="V25" s="470"/>
      <c r="W25" s="466" t="s">
        <v>639</v>
      </c>
      <c r="X25" s="466"/>
      <c r="Y25" s="469" t="s">
        <v>256</v>
      </c>
      <c r="Z25" s="470"/>
      <c r="AA25" s="466" t="s">
        <v>639</v>
      </c>
      <c r="AB25" s="466"/>
    </row>
    <row r="26" spans="2:28" ht="73.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464" t="s">
        <v>255</v>
      </c>
      <c r="R26" s="465"/>
      <c r="S26" s="466" t="s">
        <v>21</v>
      </c>
      <c r="T26" s="466"/>
      <c r="U26" s="469" t="s">
        <v>256</v>
      </c>
      <c r="V26" s="470"/>
      <c r="W26" s="466" t="s">
        <v>705</v>
      </c>
      <c r="X26" s="466"/>
      <c r="Y26" s="469" t="s">
        <v>256</v>
      </c>
      <c r="Z26" s="470"/>
      <c r="AA26" s="466" t="s">
        <v>705</v>
      </c>
      <c r="AB26" s="466"/>
    </row>
    <row r="27" spans="2:28" ht="73.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710</v>
      </c>
      <c r="Q27" s="464" t="s">
        <v>255</v>
      </c>
      <c r="R27" s="465"/>
      <c r="S27" s="466" t="s">
        <v>21</v>
      </c>
      <c r="T27" s="466"/>
      <c r="U27" s="464" t="s">
        <v>255</v>
      </c>
      <c r="V27" s="465"/>
      <c r="W27" s="466" t="s">
        <v>21</v>
      </c>
      <c r="X27" s="466"/>
      <c r="Y27" s="464" t="s">
        <v>255</v>
      </c>
      <c r="Z27" s="465"/>
      <c r="AA27" s="467" t="s">
        <v>21</v>
      </c>
      <c r="AB27" s="467"/>
    </row>
    <row r="28" spans="2:28" ht="73.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464" t="s">
        <v>255</v>
      </c>
      <c r="R28" s="465"/>
      <c r="S28" s="466" t="s">
        <v>21</v>
      </c>
      <c r="T28" s="466"/>
      <c r="U28" s="464" t="s">
        <v>255</v>
      </c>
      <c r="V28" s="465"/>
      <c r="W28" s="466" t="s">
        <v>21</v>
      </c>
      <c r="X28" s="466"/>
      <c r="Y28" s="464" t="s">
        <v>255</v>
      </c>
      <c r="Z28" s="465"/>
      <c r="AA28" s="467" t="s">
        <v>21</v>
      </c>
      <c r="AB28" s="467"/>
    </row>
    <row r="29" spans="2:28" ht="73.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464" t="s">
        <v>255</v>
      </c>
      <c r="R29" s="465"/>
      <c r="S29" s="466" t="s">
        <v>21</v>
      </c>
      <c r="T29" s="466"/>
      <c r="U29" s="464" t="s">
        <v>255</v>
      </c>
      <c r="V29" s="465"/>
      <c r="W29" s="466" t="s">
        <v>21</v>
      </c>
      <c r="X29" s="466"/>
      <c r="Y29" s="464" t="s">
        <v>255</v>
      </c>
      <c r="Z29" s="465"/>
      <c r="AA29" s="467" t="s">
        <v>21</v>
      </c>
      <c r="AB29" s="467"/>
    </row>
    <row r="30" spans="2:28" ht="73.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464" t="s">
        <v>255</v>
      </c>
      <c r="R30" s="465"/>
      <c r="S30" s="466" t="s">
        <v>21</v>
      </c>
      <c r="T30" s="466"/>
      <c r="U30" s="464" t="s">
        <v>255</v>
      </c>
      <c r="V30" s="465"/>
      <c r="W30" s="466" t="s">
        <v>21</v>
      </c>
      <c r="X30" s="466"/>
      <c r="Y30" s="464" t="s">
        <v>255</v>
      </c>
      <c r="Z30" s="465"/>
      <c r="AA30" s="467" t="s">
        <v>21</v>
      </c>
      <c r="AB30" s="467"/>
    </row>
    <row r="31" spans="2:28" ht="73.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464" t="s">
        <v>255</v>
      </c>
      <c r="R31" s="465"/>
      <c r="S31" s="466" t="s">
        <v>21</v>
      </c>
      <c r="T31" s="466"/>
      <c r="U31" s="464" t="s">
        <v>255</v>
      </c>
      <c r="V31" s="465"/>
      <c r="W31" s="466" t="s">
        <v>21</v>
      </c>
      <c r="X31" s="466"/>
      <c r="Y31" s="464" t="s">
        <v>255</v>
      </c>
      <c r="Z31" s="465"/>
      <c r="AA31" s="467" t="s">
        <v>21</v>
      </c>
      <c r="AB31" s="467"/>
    </row>
    <row r="32" spans="2:28" ht="73.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464" t="s">
        <v>255</v>
      </c>
      <c r="R32" s="465"/>
      <c r="S32" s="466" t="s">
        <v>21</v>
      </c>
      <c r="T32" s="466"/>
      <c r="U32" s="464" t="s">
        <v>255</v>
      </c>
      <c r="V32" s="465"/>
      <c r="W32" s="466" t="s">
        <v>21</v>
      </c>
      <c r="X32" s="466"/>
      <c r="Y32" s="464" t="s">
        <v>255</v>
      </c>
      <c r="Z32" s="465"/>
      <c r="AA32" s="467" t="s">
        <v>21</v>
      </c>
      <c r="AB32" s="467"/>
    </row>
    <row r="33" spans="2:2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464" t="s">
        <v>255</v>
      </c>
      <c r="R33" s="465"/>
      <c r="S33" s="466" t="s">
        <v>21</v>
      </c>
      <c r="T33" s="466"/>
      <c r="U33" s="464" t="s">
        <v>255</v>
      </c>
      <c r="V33" s="465"/>
      <c r="W33" s="466" t="s">
        <v>21</v>
      </c>
      <c r="X33" s="466"/>
      <c r="Y33" s="464" t="s">
        <v>255</v>
      </c>
      <c r="Z33" s="465"/>
      <c r="AA33" s="467" t="s">
        <v>21</v>
      </c>
      <c r="AB33" s="467"/>
    </row>
    <row r="34" spans="2:28" ht="73.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464" t="s">
        <v>255</v>
      </c>
      <c r="R34" s="465"/>
      <c r="S34" s="466" t="s">
        <v>21</v>
      </c>
      <c r="T34" s="466"/>
      <c r="U34" s="464" t="s">
        <v>255</v>
      </c>
      <c r="V34" s="465"/>
      <c r="W34" s="466" t="s">
        <v>21</v>
      </c>
      <c r="X34" s="466"/>
      <c r="Y34" s="464" t="s">
        <v>255</v>
      </c>
      <c r="Z34" s="465"/>
      <c r="AA34" s="467" t="s">
        <v>21</v>
      </c>
      <c r="AB34" s="467"/>
    </row>
    <row r="35" spans="2:28" ht="73.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468" t="s">
        <v>256</v>
      </c>
      <c r="R35" s="468"/>
      <c r="S35" s="466">
        <v>2101411</v>
      </c>
      <c r="T35" s="466"/>
      <c r="U35" s="468" t="s">
        <v>256</v>
      </c>
      <c r="V35" s="468"/>
      <c r="W35" s="466">
        <v>2101411</v>
      </c>
      <c r="X35" s="466"/>
      <c r="Y35" s="468" t="s">
        <v>256</v>
      </c>
      <c r="Z35" s="468"/>
      <c r="AA35" s="467" t="s">
        <v>653</v>
      </c>
      <c r="AB35" s="467"/>
    </row>
    <row r="36" spans="2:28" ht="73.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468" t="s">
        <v>256</v>
      </c>
      <c r="R36" s="468"/>
      <c r="S36" s="452" t="s">
        <v>270</v>
      </c>
      <c r="T36" s="453"/>
      <c r="U36" s="468" t="s">
        <v>256</v>
      </c>
      <c r="V36" s="468"/>
      <c r="W36" s="452" t="s">
        <v>270</v>
      </c>
      <c r="X36" s="453"/>
      <c r="Y36" s="468" t="s">
        <v>256</v>
      </c>
      <c r="Z36" s="468"/>
      <c r="AA36" s="456" t="s">
        <v>810</v>
      </c>
      <c r="AB36" s="457"/>
    </row>
    <row r="37" spans="2:28" ht="73.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468" t="s">
        <v>256</v>
      </c>
      <c r="R37" s="468"/>
      <c r="S37" s="466" t="s">
        <v>269</v>
      </c>
      <c r="T37" s="466"/>
      <c r="U37" s="468" t="s">
        <v>256</v>
      </c>
      <c r="V37" s="468"/>
      <c r="W37" s="466" t="s">
        <v>269</v>
      </c>
      <c r="X37" s="466"/>
      <c r="Y37" s="468" t="s">
        <v>256</v>
      </c>
      <c r="Z37" s="468"/>
      <c r="AA37" s="456" t="s">
        <v>706</v>
      </c>
      <c r="AB37" s="457"/>
    </row>
    <row r="38" spans="2:28" ht="73.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468" t="s">
        <v>256</v>
      </c>
      <c r="R38" s="468"/>
      <c r="S38" s="466" t="s">
        <v>270</v>
      </c>
      <c r="T38" s="466"/>
      <c r="U38" s="468" t="s">
        <v>256</v>
      </c>
      <c r="V38" s="468"/>
      <c r="W38" s="466" t="s">
        <v>270</v>
      </c>
      <c r="X38" s="466"/>
      <c r="Y38" s="468" t="s">
        <v>256</v>
      </c>
      <c r="Z38" s="468"/>
      <c r="AA38" s="456" t="s">
        <v>814</v>
      </c>
      <c r="AB38" s="457"/>
    </row>
    <row r="39" spans="2:28" ht="73.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468" t="s">
        <v>256</v>
      </c>
      <c r="R39" s="468"/>
      <c r="S39" s="466" t="s">
        <v>269</v>
      </c>
      <c r="T39" s="466"/>
      <c r="U39" s="468" t="s">
        <v>256</v>
      </c>
      <c r="V39" s="468"/>
      <c r="W39" s="466" t="s">
        <v>269</v>
      </c>
      <c r="X39" s="466"/>
      <c r="Y39" s="468" t="s">
        <v>256</v>
      </c>
      <c r="Z39" s="468"/>
      <c r="AA39" s="456" t="s">
        <v>815</v>
      </c>
      <c r="AB39" s="457"/>
    </row>
    <row r="40" spans="2:28" ht="73.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468" t="s">
        <v>256</v>
      </c>
      <c r="R40" s="468"/>
      <c r="S40" s="466">
        <v>2026917</v>
      </c>
      <c r="T40" s="466"/>
      <c r="U40" s="468" t="s">
        <v>256</v>
      </c>
      <c r="V40" s="468"/>
      <c r="W40" s="466">
        <v>2026917</v>
      </c>
      <c r="X40" s="466"/>
      <c r="Y40" s="468" t="s">
        <v>256</v>
      </c>
      <c r="Z40" s="468"/>
      <c r="AA40" s="466">
        <v>2026917</v>
      </c>
      <c r="AB40" s="466"/>
    </row>
    <row r="41" spans="2:28" ht="73.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464" t="s">
        <v>255</v>
      </c>
      <c r="R41" s="465"/>
      <c r="S41" s="466" t="s">
        <v>21</v>
      </c>
      <c r="T41" s="466"/>
      <c r="U41" s="464" t="s">
        <v>255</v>
      </c>
      <c r="V41" s="465"/>
      <c r="W41" s="466" t="s">
        <v>21</v>
      </c>
      <c r="X41" s="466"/>
      <c r="Y41" s="464" t="s">
        <v>255</v>
      </c>
      <c r="Z41" s="465"/>
      <c r="AA41" s="467" t="s">
        <v>21</v>
      </c>
      <c r="AB41" s="467"/>
    </row>
    <row r="42" spans="2:28" ht="73.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464" t="s">
        <v>255</v>
      </c>
      <c r="R42" s="465"/>
      <c r="S42" s="466" t="s">
        <v>21</v>
      </c>
      <c r="T42" s="466"/>
      <c r="U42" s="464" t="s">
        <v>255</v>
      </c>
      <c r="V42" s="465"/>
      <c r="W42" s="466" t="s">
        <v>21</v>
      </c>
      <c r="X42" s="466"/>
      <c r="Y42" s="464" t="s">
        <v>255</v>
      </c>
      <c r="Z42" s="465"/>
      <c r="AA42" s="467" t="s">
        <v>21</v>
      </c>
      <c r="AB42" s="467"/>
    </row>
    <row r="43" spans="2:28" ht="73.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464" t="s">
        <v>255</v>
      </c>
      <c r="R43" s="465"/>
      <c r="S43" s="466" t="s">
        <v>21</v>
      </c>
      <c r="T43" s="466"/>
      <c r="U43" s="464" t="s">
        <v>255</v>
      </c>
      <c r="V43" s="465"/>
      <c r="W43" s="466" t="s">
        <v>21</v>
      </c>
      <c r="X43" s="466"/>
      <c r="Y43" s="464" t="s">
        <v>255</v>
      </c>
      <c r="Z43" s="465"/>
      <c r="AA43" s="467" t="s">
        <v>21</v>
      </c>
      <c r="AB43" s="467"/>
    </row>
    <row r="44" spans="2:28" ht="73.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464" t="s">
        <v>255</v>
      </c>
      <c r="R44" s="465"/>
      <c r="S44" s="466" t="s">
        <v>21</v>
      </c>
      <c r="T44" s="466"/>
      <c r="U44" s="464" t="s">
        <v>255</v>
      </c>
      <c r="V44" s="465"/>
      <c r="W44" s="466" t="s">
        <v>21</v>
      </c>
      <c r="X44" s="466"/>
      <c r="Y44" s="464" t="s">
        <v>255</v>
      </c>
      <c r="Z44" s="465"/>
      <c r="AA44" s="467" t="s">
        <v>21</v>
      </c>
      <c r="AB44" s="467"/>
    </row>
    <row r="45" spans="2:28" ht="7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709</v>
      </c>
      <c r="Q45" s="464" t="s">
        <v>255</v>
      </c>
      <c r="R45" s="465"/>
      <c r="S45" s="466" t="s">
        <v>21</v>
      </c>
      <c r="T45" s="466"/>
      <c r="U45" s="464" t="s">
        <v>255</v>
      </c>
      <c r="V45" s="465"/>
      <c r="W45" s="466" t="s">
        <v>21</v>
      </c>
      <c r="X45" s="466"/>
      <c r="Y45" s="464" t="s">
        <v>255</v>
      </c>
      <c r="Z45" s="465"/>
      <c r="AA45" s="467" t="s">
        <v>21</v>
      </c>
      <c r="AB45" s="467"/>
    </row>
    <row r="46" spans="2:28" ht="73.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464" t="s">
        <v>255</v>
      </c>
      <c r="R46" s="465"/>
      <c r="S46" s="466" t="s">
        <v>21</v>
      </c>
      <c r="T46" s="466"/>
      <c r="U46" s="464" t="s">
        <v>255</v>
      </c>
      <c r="V46" s="465"/>
      <c r="W46" s="466" t="s">
        <v>21</v>
      </c>
      <c r="X46" s="466"/>
      <c r="Y46" s="464" t="s">
        <v>255</v>
      </c>
      <c r="Z46" s="465"/>
      <c r="AA46" s="467" t="s">
        <v>21</v>
      </c>
      <c r="AB46" s="467"/>
    </row>
    <row r="48" spans="2:28" ht="73.5" customHeight="1" x14ac:dyDescent="0.25">
      <c r="B48" s="85" t="s">
        <v>266</v>
      </c>
      <c r="C48" s="91" t="s">
        <v>302</v>
      </c>
    </row>
    <row r="49" spans="2:12" ht="73.5" customHeight="1" x14ac:dyDescent="0.25">
      <c r="B49" s="85" t="s">
        <v>258</v>
      </c>
      <c r="C49" s="91" t="s">
        <v>303</v>
      </c>
    </row>
    <row r="51" spans="2:12" ht="23.25" customHeight="1" x14ac:dyDescent="0.25"/>
    <row r="52" spans="2:12" ht="23.25" customHeight="1" x14ac:dyDescent="0.35">
      <c r="B52" s="100" t="s">
        <v>317</v>
      </c>
      <c r="I52" s="100" t="s">
        <v>318</v>
      </c>
    </row>
    <row r="53" spans="2:12" ht="23.25" customHeight="1" x14ac:dyDescent="0.35">
      <c r="B53" s="93" t="s">
        <v>312</v>
      </c>
      <c r="C53" s="93" t="s">
        <v>313</v>
      </c>
      <c r="D53" s="93" t="s">
        <v>324</v>
      </c>
      <c r="E53" s="180"/>
      <c r="I53" s="93" t="s">
        <v>312</v>
      </c>
      <c r="J53" s="93" t="s">
        <v>313</v>
      </c>
      <c r="K53" s="93" t="s">
        <v>325</v>
      </c>
      <c r="L53" s="93" t="s">
        <v>314</v>
      </c>
    </row>
    <row r="54" spans="2:12" ht="23.25" customHeight="1" x14ac:dyDescent="0.35">
      <c r="B54" s="92" t="s">
        <v>16</v>
      </c>
      <c r="C54" s="97">
        <v>3</v>
      </c>
      <c r="D54" s="88">
        <v>1</v>
      </c>
      <c r="E54" s="181"/>
      <c r="I54" s="92" t="s">
        <v>16</v>
      </c>
      <c r="J54" s="97">
        <v>3</v>
      </c>
      <c r="K54" s="209">
        <v>1</v>
      </c>
      <c r="L54" s="97">
        <v>4</v>
      </c>
    </row>
    <row r="55" spans="2:12" ht="23.25" customHeight="1" x14ac:dyDescent="0.35">
      <c r="B55" s="92" t="s">
        <v>17</v>
      </c>
      <c r="C55" s="97">
        <v>0</v>
      </c>
      <c r="D55" s="88">
        <v>1</v>
      </c>
      <c r="E55" s="181"/>
      <c r="I55" s="92" t="s">
        <v>17</v>
      </c>
      <c r="J55" s="97">
        <v>0</v>
      </c>
      <c r="K55" s="97">
        <v>1</v>
      </c>
      <c r="L55" s="97">
        <v>1</v>
      </c>
    </row>
    <row r="56" spans="2:12" ht="23.25" customHeight="1" x14ac:dyDescent="0.35">
      <c r="B56" s="92" t="s">
        <v>18</v>
      </c>
      <c r="C56" s="97">
        <v>1</v>
      </c>
      <c r="D56" s="88">
        <v>0</v>
      </c>
      <c r="E56" s="181"/>
      <c r="I56" s="92" t="s">
        <v>18</v>
      </c>
      <c r="J56" s="97">
        <v>1</v>
      </c>
      <c r="K56" s="97">
        <v>0</v>
      </c>
      <c r="L56" s="97">
        <v>1</v>
      </c>
    </row>
    <row r="57" spans="2:12" ht="23.25" customHeight="1" x14ac:dyDescent="0.35">
      <c r="B57" s="92" t="s">
        <v>4</v>
      </c>
      <c r="C57" s="97">
        <v>1</v>
      </c>
      <c r="D57" s="88">
        <v>11</v>
      </c>
      <c r="E57" s="181"/>
      <c r="I57" s="92" t="s">
        <v>4</v>
      </c>
      <c r="J57" s="97">
        <v>2</v>
      </c>
      <c r="K57" s="97">
        <v>10</v>
      </c>
      <c r="L57" s="97">
        <v>12</v>
      </c>
    </row>
    <row r="58" spans="2:12" ht="23.25" customHeight="1" x14ac:dyDescent="0.35">
      <c r="B58" s="92" t="s">
        <v>15</v>
      </c>
      <c r="C58" s="97">
        <v>1</v>
      </c>
      <c r="D58" s="88">
        <v>3</v>
      </c>
      <c r="E58" s="181"/>
      <c r="I58" s="92" t="s">
        <v>15</v>
      </c>
      <c r="J58" s="97">
        <v>1</v>
      </c>
      <c r="K58" s="97">
        <v>3</v>
      </c>
      <c r="L58" s="97">
        <v>4</v>
      </c>
    </row>
    <row r="59" spans="2:12" ht="23.25" customHeight="1" x14ac:dyDescent="0.35">
      <c r="B59" s="92" t="s">
        <v>6</v>
      </c>
      <c r="C59" s="97">
        <v>1</v>
      </c>
      <c r="D59" s="88">
        <v>2</v>
      </c>
      <c r="E59" s="181"/>
      <c r="I59" s="92" t="s">
        <v>6</v>
      </c>
      <c r="J59" s="97">
        <v>1</v>
      </c>
      <c r="K59" s="97">
        <v>2</v>
      </c>
      <c r="L59" s="97">
        <v>4</v>
      </c>
    </row>
    <row r="60" spans="2:12" ht="23.25" customHeight="1" x14ac:dyDescent="0.35">
      <c r="B60" s="92" t="s">
        <v>1</v>
      </c>
      <c r="C60" s="97">
        <v>4</v>
      </c>
      <c r="D60" s="88">
        <v>0</v>
      </c>
      <c r="E60" s="181"/>
      <c r="I60" s="92" t="s">
        <v>1</v>
      </c>
      <c r="J60" s="97">
        <v>4</v>
      </c>
      <c r="K60" s="97">
        <v>0</v>
      </c>
      <c r="L60" s="97">
        <v>4</v>
      </c>
    </row>
    <row r="61" spans="2:12" ht="23.25" customHeight="1" x14ac:dyDescent="0.35">
      <c r="B61" s="92" t="s">
        <v>292</v>
      </c>
      <c r="C61" s="97">
        <v>1</v>
      </c>
      <c r="D61" s="88">
        <v>6</v>
      </c>
      <c r="E61" s="181"/>
      <c r="I61" s="92" t="s">
        <v>292</v>
      </c>
      <c r="J61" s="97">
        <v>2</v>
      </c>
      <c r="K61" s="97">
        <v>5</v>
      </c>
      <c r="L61" s="97">
        <v>7</v>
      </c>
    </row>
    <row r="62" spans="2:12" ht="23.25" customHeight="1" x14ac:dyDescent="0.35">
      <c r="B62" s="92" t="s">
        <v>22</v>
      </c>
      <c r="C62" s="97">
        <v>0</v>
      </c>
      <c r="D62" s="88">
        <v>3</v>
      </c>
      <c r="E62" s="181"/>
      <c r="I62" s="92" t="s">
        <v>22</v>
      </c>
      <c r="J62" s="97">
        <v>0</v>
      </c>
      <c r="K62" s="97">
        <v>3</v>
      </c>
      <c r="L62" s="97">
        <v>3</v>
      </c>
    </row>
    <row r="63" spans="2:12" ht="23.25" customHeight="1" x14ac:dyDescent="0.35">
      <c r="B63" s="92" t="s">
        <v>49</v>
      </c>
      <c r="C63" s="97">
        <v>2</v>
      </c>
      <c r="D63" s="88">
        <v>2</v>
      </c>
      <c r="E63" s="181"/>
      <c r="I63" s="92" t="s">
        <v>49</v>
      </c>
      <c r="J63" s="97">
        <v>2</v>
      </c>
      <c r="K63" s="97">
        <v>2</v>
      </c>
      <c r="L63" s="97">
        <v>4</v>
      </c>
    </row>
    <row r="64" spans="2:12" ht="23.25" customHeight="1" x14ac:dyDescent="0.35">
      <c r="B64" s="98"/>
      <c r="C64" s="99">
        <f>SUM(C54:C63)</f>
        <v>14</v>
      </c>
      <c r="D64" s="99">
        <f>SUM(D54:D63)</f>
        <v>29</v>
      </c>
      <c r="I64" s="98"/>
      <c r="J64" s="99">
        <f>SUM(J54:J63)</f>
        <v>16</v>
      </c>
      <c r="K64" s="99">
        <f>SUM(K54:K63)</f>
        <v>27</v>
      </c>
      <c r="L64" s="99">
        <f>SUM(L54:L63)</f>
        <v>44</v>
      </c>
    </row>
    <row r="65" spans="2:13" ht="23.25" customHeight="1" x14ac:dyDescent="0.35">
      <c r="B65" s="98"/>
      <c r="C65" s="98"/>
      <c r="D65" s="98"/>
      <c r="I65" s="98"/>
      <c r="J65" s="98"/>
      <c r="K65" s="98"/>
    </row>
    <row r="66" spans="2:13" ht="23.25" customHeight="1" x14ac:dyDescent="0.35">
      <c r="B66" s="98"/>
      <c r="C66" s="98"/>
      <c r="D66" s="98"/>
      <c r="I66" s="98"/>
      <c r="J66" s="98"/>
      <c r="K66" s="98"/>
    </row>
    <row r="67" spans="2:13" ht="23.25" customHeight="1" x14ac:dyDescent="0.35">
      <c r="B67" s="96" t="s">
        <v>315</v>
      </c>
      <c r="C67" s="96" t="s">
        <v>313</v>
      </c>
      <c r="D67" s="98"/>
      <c r="I67" s="96" t="s">
        <v>315</v>
      </c>
      <c r="J67" s="96" t="s">
        <v>313</v>
      </c>
      <c r="K67" s="98"/>
    </row>
    <row r="68" spans="2:13" ht="23.25" customHeight="1" x14ac:dyDescent="0.35">
      <c r="B68" s="92" t="s">
        <v>316</v>
      </c>
      <c r="C68" s="97">
        <v>4</v>
      </c>
      <c r="D68" s="98"/>
      <c r="I68" s="92" t="s">
        <v>316</v>
      </c>
      <c r="J68" s="97">
        <v>4</v>
      </c>
      <c r="K68" s="462" t="s">
        <v>319</v>
      </c>
      <c r="L68" s="463"/>
      <c r="M68" s="463"/>
    </row>
    <row r="69" spans="2:13" ht="23.25" customHeight="1" x14ac:dyDescent="0.35">
      <c r="B69" s="92" t="s">
        <v>713</v>
      </c>
      <c r="C69" s="97">
        <v>0</v>
      </c>
      <c r="D69" s="98"/>
      <c r="I69" s="92" t="s">
        <v>713</v>
      </c>
      <c r="J69" s="97">
        <v>0</v>
      </c>
      <c r="K69" s="462"/>
      <c r="L69" s="463"/>
      <c r="M69" s="463"/>
    </row>
    <row r="70" spans="2:13" ht="23.25" customHeight="1" x14ac:dyDescent="0.35">
      <c r="B70" s="92" t="s">
        <v>160</v>
      </c>
      <c r="C70" s="97">
        <v>0</v>
      </c>
      <c r="D70" s="98"/>
      <c r="I70" s="92" t="s">
        <v>160</v>
      </c>
      <c r="J70" s="97">
        <v>0</v>
      </c>
      <c r="K70" s="462"/>
      <c r="L70" s="463"/>
      <c r="M70" s="463"/>
    </row>
    <row r="71" spans="2:13" ht="23.25" customHeight="1" x14ac:dyDescent="0.35">
      <c r="B71" s="92" t="s">
        <v>149</v>
      </c>
      <c r="C71" s="97">
        <v>0</v>
      </c>
      <c r="D71" s="98"/>
      <c r="I71" s="92" t="s">
        <v>149</v>
      </c>
      <c r="J71" s="97">
        <v>0</v>
      </c>
      <c r="K71" s="462"/>
      <c r="L71" s="463"/>
      <c r="M71" s="463"/>
    </row>
    <row r="72" spans="2:13" ht="23.25" customHeight="1" x14ac:dyDescent="0.35">
      <c r="B72" s="92" t="s">
        <v>156</v>
      </c>
      <c r="C72" s="97">
        <v>0</v>
      </c>
      <c r="D72" s="98"/>
      <c r="I72" s="92" t="s">
        <v>156</v>
      </c>
      <c r="J72" s="97">
        <v>0</v>
      </c>
      <c r="K72" s="462"/>
      <c r="L72" s="463"/>
      <c r="M72" s="463"/>
    </row>
    <row r="73" spans="2:13" ht="23.25" customHeight="1" x14ac:dyDescent="0.35">
      <c r="B73" s="92" t="s">
        <v>287</v>
      </c>
      <c r="C73" s="97">
        <v>0</v>
      </c>
      <c r="D73" s="98"/>
      <c r="I73" s="92" t="s">
        <v>287</v>
      </c>
      <c r="J73" s="97">
        <v>0</v>
      </c>
      <c r="K73" s="98"/>
    </row>
    <row r="74" spans="2:13" ht="23.25" customHeight="1" x14ac:dyDescent="0.35">
      <c r="B74" s="92" t="s">
        <v>72</v>
      </c>
      <c r="C74" s="97">
        <v>1</v>
      </c>
      <c r="D74" s="98"/>
      <c r="I74" s="92" t="s">
        <v>72</v>
      </c>
      <c r="J74" s="97">
        <v>2</v>
      </c>
      <c r="K74" s="98"/>
    </row>
    <row r="75" spans="2:13" ht="23.25" customHeight="1" x14ac:dyDescent="0.35">
      <c r="B75" s="92" t="s">
        <v>5</v>
      </c>
      <c r="C75" s="97">
        <v>0</v>
      </c>
      <c r="D75" s="98"/>
      <c r="I75" s="92" t="s">
        <v>5</v>
      </c>
      <c r="J75" s="97">
        <v>0</v>
      </c>
      <c r="K75" s="98"/>
    </row>
    <row r="76" spans="2:13" ht="23.25" customHeight="1" x14ac:dyDescent="0.35">
      <c r="B76" s="92" t="s">
        <v>77</v>
      </c>
      <c r="C76" s="97">
        <v>0</v>
      </c>
      <c r="D76" s="98"/>
      <c r="I76" s="92" t="s">
        <v>77</v>
      </c>
      <c r="J76" s="97">
        <v>0</v>
      </c>
      <c r="K76" s="98"/>
    </row>
    <row r="77" spans="2:13" ht="23.25" customHeight="1" x14ac:dyDescent="0.35">
      <c r="B77" s="92" t="s">
        <v>2</v>
      </c>
      <c r="C77" s="97">
        <v>0</v>
      </c>
      <c r="D77" s="98"/>
      <c r="I77" s="92" t="s">
        <v>2</v>
      </c>
      <c r="J77" s="97">
        <v>0</v>
      </c>
      <c r="K77" s="98"/>
    </row>
    <row r="78" spans="2:13" ht="23.25" customHeight="1" x14ac:dyDescent="0.35">
      <c r="B78" s="92" t="s">
        <v>25</v>
      </c>
      <c r="C78" s="97">
        <v>1</v>
      </c>
      <c r="D78" s="98"/>
      <c r="I78" s="92" t="s">
        <v>25</v>
      </c>
      <c r="J78" s="97">
        <v>1</v>
      </c>
      <c r="K78" s="98"/>
    </row>
    <row r="79" spans="2:13" ht="23.25" customHeight="1" x14ac:dyDescent="0.35">
      <c r="B79" s="92" t="s">
        <v>87</v>
      </c>
      <c r="C79" s="97">
        <v>0</v>
      </c>
      <c r="D79" s="98"/>
      <c r="I79" s="92" t="s">
        <v>87</v>
      </c>
      <c r="J79" s="97">
        <v>0</v>
      </c>
      <c r="K79" s="98"/>
    </row>
    <row r="80" spans="2:13" ht="23.25" customHeight="1" x14ac:dyDescent="0.35">
      <c r="B80" s="98"/>
      <c r="C80" s="99">
        <f>SUM(C68:C79)</f>
        <v>6</v>
      </c>
      <c r="D80" s="98"/>
      <c r="I80" s="98"/>
      <c r="J80" s="99">
        <v>7</v>
      </c>
      <c r="K80" s="98"/>
    </row>
    <row r="81" spans="4:11" ht="23.25" customHeight="1" x14ac:dyDescent="0.35">
      <c r="D81" s="98"/>
      <c r="K81" s="98"/>
    </row>
    <row r="82" spans="4:11" ht="23.25" customHeight="1" x14ac:dyDescent="0.25"/>
  </sheetData>
  <mergeCells count="268">
    <mergeCell ref="Q1:AB1"/>
    <mergeCell ref="Q2:T2"/>
    <mergeCell ref="U2:X2"/>
    <mergeCell ref="Y2:AB2"/>
    <mergeCell ref="Q3:R3"/>
    <mergeCell ref="S3:T3"/>
    <mergeCell ref="U3:V3"/>
    <mergeCell ref="W3:X3"/>
    <mergeCell ref="Y3:Z3"/>
    <mergeCell ref="AA3:AB3"/>
    <mergeCell ref="Q5:R5"/>
    <mergeCell ref="S5:T5"/>
    <mergeCell ref="U5:V5"/>
    <mergeCell ref="W5:X5"/>
    <mergeCell ref="Y5:Z5"/>
    <mergeCell ref="AA5:AB5"/>
    <mergeCell ref="Q4:R4"/>
    <mergeCell ref="S4:T4"/>
    <mergeCell ref="U4:V4"/>
    <mergeCell ref="W4:X4"/>
    <mergeCell ref="Y4:Z4"/>
    <mergeCell ref="AA4:AB4"/>
    <mergeCell ref="Q7:R7"/>
    <mergeCell ref="S7:T7"/>
    <mergeCell ref="U7:V7"/>
    <mergeCell ref="W7:X7"/>
    <mergeCell ref="Y7:Z7"/>
    <mergeCell ref="AA7:AB7"/>
    <mergeCell ref="Q6:R6"/>
    <mergeCell ref="S6:T6"/>
    <mergeCell ref="U6:V6"/>
    <mergeCell ref="W6:X6"/>
    <mergeCell ref="Y6:Z6"/>
    <mergeCell ref="AA6:AB6"/>
    <mergeCell ref="Q9:R9"/>
    <mergeCell ref="S9:T9"/>
    <mergeCell ref="U9:V9"/>
    <mergeCell ref="W9:X9"/>
    <mergeCell ref="Y9:Z9"/>
    <mergeCell ref="AA9:AB9"/>
    <mergeCell ref="Q8:R8"/>
    <mergeCell ref="S8:T8"/>
    <mergeCell ref="U8:V8"/>
    <mergeCell ref="W8:X8"/>
    <mergeCell ref="Y8:Z8"/>
    <mergeCell ref="AA8:AB8"/>
    <mergeCell ref="Q11:R11"/>
    <mergeCell ref="S11:T11"/>
    <mergeCell ref="U11:V11"/>
    <mergeCell ref="W11:X11"/>
    <mergeCell ref="Y11:Z11"/>
    <mergeCell ref="AA11:AB11"/>
    <mergeCell ref="Q10:R10"/>
    <mergeCell ref="S10:T10"/>
    <mergeCell ref="U10:V10"/>
    <mergeCell ref="W10:X10"/>
    <mergeCell ref="Y10:Z10"/>
    <mergeCell ref="AA10:AB10"/>
    <mergeCell ref="Q13:R13"/>
    <mergeCell ref="S13:T13"/>
    <mergeCell ref="U13:V13"/>
    <mergeCell ref="W13:X13"/>
    <mergeCell ref="Y13:Z13"/>
    <mergeCell ref="AA13:AB13"/>
    <mergeCell ref="Q12:R12"/>
    <mergeCell ref="S12:T12"/>
    <mergeCell ref="U12:V12"/>
    <mergeCell ref="W12:X12"/>
    <mergeCell ref="Y12:Z12"/>
    <mergeCell ref="AA12:AB12"/>
    <mergeCell ref="Q14:R14"/>
    <mergeCell ref="U14:V14"/>
    <mergeCell ref="W14:X14"/>
    <mergeCell ref="Y14:Z14"/>
    <mergeCell ref="AA14:AB14"/>
    <mergeCell ref="Q15:R15"/>
    <mergeCell ref="S15:T15"/>
    <mergeCell ref="U15:V15"/>
    <mergeCell ref="W15:X15"/>
    <mergeCell ref="Y15:Z15"/>
    <mergeCell ref="Q17:R17"/>
    <mergeCell ref="S17:T17"/>
    <mergeCell ref="U17:V17"/>
    <mergeCell ref="W17:X17"/>
    <mergeCell ref="Y17:Z17"/>
    <mergeCell ref="AA17:AB17"/>
    <mergeCell ref="AA15:AB15"/>
    <mergeCell ref="Q16:R16"/>
    <mergeCell ref="S16:T16"/>
    <mergeCell ref="U16:V16"/>
    <mergeCell ref="W16:X16"/>
    <mergeCell ref="Y16:Z16"/>
    <mergeCell ref="AA16:AB16"/>
    <mergeCell ref="Q19:R19"/>
    <mergeCell ref="S19:T19"/>
    <mergeCell ref="U19:V19"/>
    <mergeCell ref="W19:X19"/>
    <mergeCell ref="Y19:Z19"/>
    <mergeCell ref="AA19:AB19"/>
    <mergeCell ref="Q18:R18"/>
    <mergeCell ref="S18:T18"/>
    <mergeCell ref="U18:V18"/>
    <mergeCell ref="W18:X18"/>
    <mergeCell ref="Y18:Z18"/>
    <mergeCell ref="AA18:AB18"/>
    <mergeCell ref="Q20:R20"/>
    <mergeCell ref="S20:T20"/>
    <mergeCell ref="U20:V20"/>
    <mergeCell ref="W20:X20"/>
    <mergeCell ref="Y20:Z20"/>
    <mergeCell ref="AA20:AB20"/>
    <mergeCell ref="Q22:R22"/>
    <mergeCell ref="S22:T22"/>
    <mergeCell ref="U22:V22"/>
    <mergeCell ref="W22:X22"/>
    <mergeCell ref="Y22:Z22"/>
    <mergeCell ref="AA22:AB22"/>
    <mergeCell ref="Q21:R21"/>
    <mergeCell ref="S21:T21"/>
    <mergeCell ref="U21:V21"/>
    <mergeCell ref="W21:X21"/>
    <mergeCell ref="Y21:Z21"/>
    <mergeCell ref="AA21:AB21"/>
    <mergeCell ref="Q24:R24"/>
    <mergeCell ref="S24:T24"/>
    <mergeCell ref="U24:V24"/>
    <mergeCell ref="W24:X24"/>
    <mergeCell ref="Y24:Z24"/>
    <mergeCell ref="AA24:AB24"/>
    <mergeCell ref="Q23:R23"/>
    <mergeCell ref="S23:T23"/>
    <mergeCell ref="U23:V23"/>
    <mergeCell ref="W23:X23"/>
    <mergeCell ref="Y23:Z23"/>
    <mergeCell ref="AA23:AB23"/>
    <mergeCell ref="Q26:R26"/>
    <mergeCell ref="S26:T26"/>
    <mergeCell ref="U26:V26"/>
    <mergeCell ref="W26:X26"/>
    <mergeCell ref="Y26:Z26"/>
    <mergeCell ref="AA26:AB26"/>
    <mergeCell ref="Q25:R25"/>
    <mergeCell ref="S25:T25"/>
    <mergeCell ref="U25:V25"/>
    <mergeCell ref="W25:X25"/>
    <mergeCell ref="Y25:Z25"/>
    <mergeCell ref="AA25:AB25"/>
    <mergeCell ref="Q28:R28"/>
    <mergeCell ref="S28:T28"/>
    <mergeCell ref="U28:V28"/>
    <mergeCell ref="W28:X28"/>
    <mergeCell ref="Y28:Z28"/>
    <mergeCell ref="AA28:AB28"/>
    <mergeCell ref="Q27:R27"/>
    <mergeCell ref="S27:T27"/>
    <mergeCell ref="U27:V27"/>
    <mergeCell ref="W27:X27"/>
    <mergeCell ref="Y27:Z27"/>
    <mergeCell ref="AA27:AB27"/>
    <mergeCell ref="Q30:R30"/>
    <mergeCell ref="S30:T30"/>
    <mergeCell ref="U30:V30"/>
    <mergeCell ref="W30:X30"/>
    <mergeCell ref="Y30:Z30"/>
    <mergeCell ref="AA30:AB30"/>
    <mergeCell ref="Q29:R29"/>
    <mergeCell ref="S29:T29"/>
    <mergeCell ref="U29:V29"/>
    <mergeCell ref="W29:X29"/>
    <mergeCell ref="Y29:Z29"/>
    <mergeCell ref="AA29:AB29"/>
    <mergeCell ref="Q32:R32"/>
    <mergeCell ref="S32:T32"/>
    <mergeCell ref="U32:V32"/>
    <mergeCell ref="W32:X32"/>
    <mergeCell ref="Y32:Z32"/>
    <mergeCell ref="AA32:AB32"/>
    <mergeCell ref="Q31:R31"/>
    <mergeCell ref="S31:T31"/>
    <mergeCell ref="U31:V31"/>
    <mergeCell ref="W31:X31"/>
    <mergeCell ref="Y31:Z31"/>
    <mergeCell ref="AA31:AB31"/>
    <mergeCell ref="Q34:R34"/>
    <mergeCell ref="S34:T34"/>
    <mergeCell ref="U34:V34"/>
    <mergeCell ref="W34:X34"/>
    <mergeCell ref="Y34:Z34"/>
    <mergeCell ref="AA34:AB34"/>
    <mergeCell ref="Q33:R33"/>
    <mergeCell ref="S33:T33"/>
    <mergeCell ref="U33:V33"/>
    <mergeCell ref="W33:X33"/>
    <mergeCell ref="Y33:Z33"/>
    <mergeCell ref="AA33:AB33"/>
    <mergeCell ref="Q36:R36"/>
    <mergeCell ref="S36:T36"/>
    <mergeCell ref="U36:V36"/>
    <mergeCell ref="W36:X36"/>
    <mergeCell ref="Y36:Z36"/>
    <mergeCell ref="AA36:AB36"/>
    <mergeCell ref="Q35:R35"/>
    <mergeCell ref="S35:T35"/>
    <mergeCell ref="U35:V35"/>
    <mergeCell ref="W35:X35"/>
    <mergeCell ref="Y35:Z35"/>
    <mergeCell ref="AA35:AB35"/>
    <mergeCell ref="Q38:R38"/>
    <mergeCell ref="S38:T38"/>
    <mergeCell ref="U38:V38"/>
    <mergeCell ref="W38:X38"/>
    <mergeCell ref="Y38:Z38"/>
    <mergeCell ref="AA38:AB38"/>
    <mergeCell ref="Q37:R37"/>
    <mergeCell ref="S37:T37"/>
    <mergeCell ref="U37:V37"/>
    <mergeCell ref="W37:X37"/>
    <mergeCell ref="Y37:Z37"/>
    <mergeCell ref="AA37:AB37"/>
    <mergeCell ref="Q40:R40"/>
    <mergeCell ref="S40:T40"/>
    <mergeCell ref="U40:V40"/>
    <mergeCell ref="W40:X40"/>
    <mergeCell ref="Y40:Z40"/>
    <mergeCell ref="AA40:AB40"/>
    <mergeCell ref="Q39:R39"/>
    <mergeCell ref="S39:T39"/>
    <mergeCell ref="U39:V39"/>
    <mergeCell ref="W39:X39"/>
    <mergeCell ref="Y39:Z39"/>
    <mergeCell ref="AA39:AB39"/>
    <mergeCell ref="Q42:R42"/>
    <mergeCell ref="S42:T42"/>
    <mergeCell ref="U42:V42"/>
    <mergeCell ref="W42:X42"/>
    <mergeCell ref="Y42:Z42"/>
    <mergeCell ref="AA42:AB42"/>
    <mergeCell ref="Q41:R41"/>
    <mergeCell ref="S41:T41"/>
    <mergeCell ref="U41:V41"/>
    <mergeCell ref="W41:X41"/>
    <mergeCell ref="Y41:Z41"/>
    <mergeCell ref="AA41:AB41"/>
    <mergeCell ref="Q44:R44"/>
    <mergeCell ref="S44:T44"/>
    <mergeCell ref="U44:V44"/>
    <mergeCell ref="W44:X44"/>
    <mergeCell ref="Y44:Z44"/>
    <mergeCell ref="AA44:AB44"/>
    <mergeCell ref="Q43:R43"/>
    <mergeCell ref="S43:T43"/>
    <mergeCell ref="U43:V43"/>
    <mergeCell ref="W43:X43"/>
    <mergeCell ref="Y43:Z43"/>
    <mergeCell ref="AA43:AB43"/>
    <mergeCell ref="K68:M72"/>
    <mergeCell ref="Q46:R46"/>
    <mergeCell ref="S46:T46"/>
    <mergeCell ref="U46:V46"/>
    <mergeCell ref="W46:X46"/>
    <mergeCell ref="Y46:Z46"/>
    <mergeCell ref="AA46:AB46"/>
    <mergeCell ref="Q45:R45"/>
    <mergeCell ref="S45:T45"/>
    <mergeCell ref="U45:V45"/>
    <mergeCell ref="W45:X45"/>
    <mergeCell ref="Y45:Z45"/>
    <mergeCell ref="AA45:AB45"/>
  </mergeCells>
  <hyperlinks>
    <hyperlink ref="O4" r:id="rId1" xr:uid="{26F701BF-7AC7-49B7-82F5-E790F40521B7}"/>
    <hyperlink ref="L4" r:id="rId2" xr:uid="{9CB10F9A-0DC0-4615-933F-A6F0497872FC}"/>
    <hyperlink ref="O5" r:id="rId3" xr:uid="{2E6B5348-649E-46EF-AB3A-99F7EA23F2D7}"/>
    <hyperlink ref="L5" r:id="rId4" xr:uid="{AE13CC56-A3DB-44AD-A6A4-BB9D549C0F23}"/>
    <hyperlink ref="J5" r:id="rId5" xr:uid="{128E6D27-A468-4A48-BD43-65D59241D089}"/>
    <hyperlink ref="J6" r:id="rId6" xr:uid="{B8A287D0-BA86-4295-9495-7A14BF46FB0B}"/>
    <hyperlink ref="L6" r:id="rId7" xr:uid="{6329890E-F7C2-4D41-968D-7B71EBC8BBA2}"/>
    <hyperlink ref="O6" r:id="rId8" xr:uid="{D54116F2-9615-4793-9FF2-26CEAF422789}"/>
    <hyperlink ref="L7" r:id="rId9" xr:uid="{1B3378D2-0358-497F-BE16-A13BCAFBCB56}"/>
    <hyperlink ref="J7" r:id="rId10" display="https://github.com/hiroeorz/omron-fins-simulator/tree/master" xr:uid="{CAB366E1-32A6-4A50-AC68-43301C4696FD}"/>
    <hyperlink ref="O7" r:id="rId11" xr:uid="{831D9997-F654-49B5-BB37-B1FFE0C864FE}"/>
    <hyperlink ref="L8" r:id="rId12" xr:uid="{48D2049F-3BF8-4A1E-97AC-0E65CC5C486C}"/>
    <hyperlink ref="O8" r:id="rId13" xr:uid="{E830CDDB-EBA1-4A4D-9E7D-9DF8E248CF0B}"/>
    <hyperlink ref="J9" r:id="rId14" xr:uid="{B32C7004-38AB-4641-B4E9-C36D8CC14F54}"/>
    <hyperlink ref="L9" r:id="rId15" xr:uid="{F1D72C09-C3FA-4241-9957-798E3AFFE290}"/>
    <hyperlink ref="O9" r:id="rId16" xr:uid="{CAB09BDE-BE04-4243-A06F-36BF3F510E72}"/>
    <hyperlink ref="J10" r:id="rId17" xr:uid="{5A8B8089-84FE-4B97-ACBF-D654604F20A2}"/>
    <hyperlink ref="L10" r:id="rId18" xr:uid="{C0BE0E26-872E-435C-A3ED-BC8766F18DCC}"/>
    <hyperlink ref="O10" r:id="rId19" xr:uid="{6D8DE948-EA34-4A17-9BF4-B20AE58DDFD0}"/>
    <hyperlink ref="J12:J13" r:id="rId20" display="Prosys OPCUA Server" xr:uid="{3FF5CE7A-48E2-4527-9F3C-75E683815D4E}"/>
    <hyperlink ref="L13" r:id="rId21" xr:uid="{63ADE668-BE21-4200-8EC3-97442FF7913A}"/>
    <hyperlink ref="O13" r:id="rId22" xr:uid="{59AC228E-2187-4BAB-B099-AE04B018C2AD}"/>
    <hyperlink ref="J17" r:id="rId23" xr:uid="{3A2F96C3-8BEC-4690-9A30-B37577ED3763}"/>
    <hyperlink ref="J16" r:id="rId24" xr:uid="{1C1C992C-30C1-4AA6-BD7A-C5E97A741BCE}"/>
    <hyperlink ref="L16" r:id="rId25" display=" FreyrScada IEC 60870-5 Server Simulator" xr:uid="{CBC11550-C302-488C-B773-4660960A182B}"/>
    <hyperlink ref="L17" r:id="rId26" xr:uid="{51414BEA-1090-447B-B685-4E81CE98C240}"/>
    <hyperlink ref="O17" r:id="rId27" xr:uid="{4D1D13C0-0419-43C0-AE55-C9E0C893AEE5}"/>
    <hyperlink ref="O16" r:id="rId28" xr:uid="{CC74ED1F-3139-4CC8-8A08-A1206E00B0F4}"/>
    <hyperlink ref="J18" r:id="rId29" xr:uid="{4C7B5CC4-581E-4791-A346-7DABBBA976ED}"/>
    <hyperlink ref="L18" r:id="rId30" xr:uid="{DBE576C6-D20F-4404-8846-CF2C43382001}"/>
    <hyperlink ref="O18" r:id="rId31" xr:uid="{C9F44F54-50B0-4E80-A073-B441C6BAD364}"/>
    <hyperlink ref="J19" r:id="rId32" xr:uid="{6781269C-65F2-4446-9DFB-3A51AEEEC536}"/>
    <hyperlink ref="L19" r:id="rId33" xr:uid="{BCED6B2A-1860-4998-8051-6CFD9B4EE223}"/>
    <hyperlink ref="O19" r:id="rId34" xr:uid="{E0CAFCEB-1532-4896-801C-0E024C1DFEEE}"/>
    <hyperlink ref="J21" r:id="rId35" xr:uid="{05F9C5E8-C2F2-4F3E-9313-F3E40D7CD04E}"/>
    <hyperlink ref="L21" r:id="rId36" xr:uid="{C0BEA07B-6020-4480-A843-8DFAECCF6436}"/>
    <hyperlink ref="O21" r:id="rId37" xr:uid="{8DAEB0F1-79B7-4F61-9D6F-25EB829394AA}"/>
    <hyperlink ref="J22" r:id="rId38" xr:uid="{F041416E-1DDE-4952-B6F8-7D7EB8CF80D7}"/>
    <hyperlink ref="L22" r:id="rId39" xr:uid="{9E033DAE-8A6B-4DF4-BB89-DBF94CA077FC}"/>
    <hyperlink ref="O22" r:id="rId40" location="ethersploitip" xr:uid="{3984132D-B4C2-4B53-A2D5-72E5908889D0}"/>
    <hyperlink ref="O23" r:id="rId41" xr:uid="{75884E7A-2189-40FF-932A-8E5FC133A454}"/>
    <hyperlink ref="J23" r:id="rId42" display="SIMATIC S7 PLC" xr:uid="{F30DEB0A-C28E-44AB-A53D-5D8D54AF68DA}"/>
    <hyperlink ref="L23" r:id="rId43" display="Metasploit" xr:uid="{D1C23251-EBA6-419F-9D0C-2B1CC5EA1385}"/>
    <hyperlink ref="J24" r:id="rId44" display="github.com/hiroeorz/omron-fins-simulator/blob/master/omron_plc.rb" xr:uid="{8D3EDA58-34B8-4B41-9527-0079EED2F364}"/>
    <hyperlink ref="L24" r:id="rId45" xr:uid="{3A9AF70C-E63F-4105-8A5F-12DE86F78F76}"/>
    <hyperlink ref="J25" r:id="rId46" xr:uid="{40AB3F77-90BD-4E91-82B6-65ACF8C609BB}"/>
    <hyperlink ref="L25" r:id="rId47" xr:uid="{DE49329B-2390-4A44-AE07-FA279E1FC680}"/>
    <hyperlink ref="O25" r:id="rId48" xr:uid="{BEB58B6A-7DF4-4B28-8F64-EB6665F7E89C}"/>
    <hyperlink ref="J26" r:id="rId49" xr:uid="{3F5E27F0-777A-4086-AB81-7CABA74B4B57}"/>
    <hyperlink ref="L26" r:id="rId50" xr:uid="{F2F480D6-B255-465B-8A65-9154DF68651F}"/>
    <hyperlink ref="O26" r:id="rId51" xr:uid="{2171FA26-3453-4535-86F9-B3B839DD7BA7}"/>
    <hyperlink ref="L11" r:id="rId52" xr:uid="{220B1449-399C-41A3-B8E3-E0AEEA967726}"/>
    <hyperlink ref="O11" r:id="rId53" xr:uid="{2061BAD3-166A-4F88-9982-94F93CA1A33E}"/>
    <hyperlink ref="J11" r:id="rId54" xr:uid="{DA181C0A-387A-4525-91C9-2E312BAA109B}"/>
    <hyperlink ref="J12" r:id="rId55" xr:uid="{737A308F-F06F-491E-9D40-0E6A6946244B}"/>
    <hyperlink ref="L12" r:id="rId56" xr:uid="{0501B312-7975-4734-B12F-CD373EBB5B60}"/>
    <hyperlink ref="O12" r:id="rId57" xr:uid="{4A7A7FA9-7BCC-4546-99E1-6A769B76FD32}"/>
    <hyperlink ref="L15" r:id="rId58" xr:uid="{6F847598-BE8C-4E4A-B668-719609FA2F55}"/>
    <hyperlink ref="O15" r:id="rId59" xr:uid="{14060443-95CF-4EE0-A986-5D82D6C11CC7}"/>
    <hyperlink ref="O27" r:id="rId60" xr:uid="{FF67009F-2920-4BE3-A3BE-92224ABA5A6D}"/>
    <hyperlink ref="J27" r:id="rId61" xr:uid="{8911BF22-22F5-4C4E-896E-909E53C0F991}"/>
    <hyperlink ref="L27" r:id="rId62" xr:uid="{B558EE6D-5CC1-42A7-A57F-4DE291965CDF}"/>
    <hyperlink ref="O28" r:id="rId63" xr:uid="{3A596E93-099E-4F3D-9F8F-290F6EAD84ED}"/>
    <hyperlink ref="J29" r:id="rId64" xr:uid="{5EFED531-7419-4A20-806E-2271AFC7B144}"/>
    <hyperlink ref="L29" r:id="rId65" xr:uid="{CFF26281-6A61-4FA5-B457-12557C9C03AD}"/>
    <hyperlink ref="L28" r:id="rId66" xr:uid="{125B789A-3FDF-4A67-AAE1-0D2B89648300}"/>
    <hyperlink ref="J28" r:id="rId67" display="Siemens S7 PLC" xr:uid="{BEFBCBEF-2140-437D-8210-A7CF9BF8170F}"/>
    <hyperlink ref="J30" r:id="rId68" xr:uid="{11F749EB-8DF6-487F-B45D-A5FB67A8FD48}"/>
    <hyperlink ref="O30" r:id="rId69" display="Procedimiento" xr:uid="{4DAD4207-8923-43AA-800D-CB3A949F46F0}"/>
    <hyperlink ref="O43" r:id="rId70" xr:uid="{5A43CA5E-4B43-4472-8D27-74A89F7EF538}"/>
    <hyperlink ref="L43" r:id="rId71" display="Metasploit" xr:uid="{7BC5489E-DA72-4521-9ECB-CB7E30A38D1F}"/>
    <hyperlink ref="J43" r:id="rId72" xr:uid="{05F5D623-1466-4EB3-A574-C86FC87A9D48}"/>
    <hyperlink ref="J34" r:id="rId73" xr:uid="{A65BBD47-E877-45C8-9843-64B859F92D97}"/>
    <hyperlink ref="O34" r:id="rId74" xr:uid="{E5D0986A-857B-4C22-A8D0-7B9094F95985}"/>
    <hyperlink ref="L34" r:id="rId75" xr:uid="{04F6F7CD-F039-4EB9-A8F3-964ABA45AB3A}"/>
    <hyperlink ref="J35" r:id="rId76" display="SIMATIC S7 PLC" xr:uid="{A6A693FF-5877-4C67-8601-137AD30DCD49}"/>
    <hyperlink ref="L35" r:id="rId77" display="Metasploit" xr:uid="{15FA85AA-A3C8-4389-98C6-07216CC89A21}"/>
    <hyperlink ref="O35" r:id="rId78" xr:uid="{87E5B456-977E-4143-8821-EA308B99F719}"/>
    <hyperlink ref="O41" r:id="rId79" xr:uid="{6D83D856-5AF8-4272-B7E6-1D230CA9511C}"/>
    <hyperlink ref="O40" r:id="rId80" xr:uid="{187E843B-A317-4BF9-8926-E678AA70613D}"/>
    <hyperlink ref="J45" r:id="rId81" xr:uid="{FC0D057A-269D-4A6B-89E5-3A1B4D2EC10C}"/>
    <hyperlink ref="L45" r:id="rId82" xr:uid="{B144E8A1-24C2-49A1-9646-9DBB29165C1D}"/>
    <hyperlink ref="O45" r:id="rId83" xr:uid="{985FBDA6-9D48-4783-99A2-BA2B4190C160}"/>
    <hyperlink ref="J32" r:id="rId84" xr:uid="{38153C4C-551D-4985-AF8F-74B1902547AB}"/>
    <hyperlink ref="L32" r:id="rId85" xr:uid="{2D60C384-6828-4F8E-9F99-B4859EE0744B}"/>
    <hyperlink ref="O32" r:id="rId86" xr:uid="{1E33F14F-90B9-4E1D-AB66-4292DCEDD1F5}"/>
    <hyperlink ref="J46" r:id="rId87" xr:uid="{9D6A2913-8F26-4655-9DC5-DCC79DBB92A2}"/>
    <hyperlink ref="L46" r:id="rId88" xr:uid="{A521F55B-C695-4F63-BC16-10FD7849D10D}"/>
    <hyperlink ref="O46" r:id="rId89" xr:uid="{29B499B8-ADE9-453D-91CB-4B0323A65B6A}"/>
    <hyperlink ref="L30" r:id="rId90" display="Metasploit" xr:uid="{D3FB82B6-7D5D-4E35-832A-7F7FF8BAA349}"/>
    <hyperlink ref="J33" r:id="rId91" xr:uid="{C3D65320-4A2D-4C05-A976-3D46E97178A7}"/>
    <hyperlink ref="L33" r:id="rId92" xr:uid="{713CBB08-EBB1-43DE-9BE1-170921E5A10F}"/>
    <hyperlink ref="O33" r:id="rId93" xr:uid="{0EAB8D76-9E28-48F6-B778-DD03C1D5FE40}"/>
    <hyperlink ref="J31" r:id="rId94" xr:uid="{BC587F8D-5BB1-492A-956F-0D318E916D01}"/>
    <hyperlink ref="L31" r:id="rId95" display="Metasploit" xr:uid="{2242A347-7C13-4CCA-B620-2C656B1A4476}"/>
    <hyperlink ref="O31" r:id="rId96" xr:uid="{FF39A29F-18AA-4AD8-9A9C-C341F84A7A61}"/>
    <hyperlink ref="L44" r:id="rId97" xr:uid="{0EE5B1F5-40E5-422E-A354-E0DEC2471C7C}"/>
    <hyperlink ref="J44" r:id="rId98" display="Siemens S7 PLC" xr:uid="{1AFC4167-DB0C-4AF0-B96C-93C624759DA5}"/>
    <hyperlink ref="O44" r:id="rId99" xr:uid="{E47A1819-9F88-467A-A6CE-865253F9789A}"/>
    <hyperlink ref="J42" r:id="rId100" xr:uid="{7FEFAEDD-9567-4B8C-83D0-F262F198D2D2}"/>
    <hyperlink ref="L42" r:id="rId101" display="Metasploit" xr:uid="{076D5280-ABF5-4404-9C0C-D01EC05D7060}"/>
    <hyperlink ref="O42" r:id="rId102" xr:uid="{00415C55-C2EC-44CB-9D05-DAEB6F15BDE6}"/>
    <hyperlink ref="L36" r:id="rId103" display="Metasploit: vnc_keyboard_exec.rb" xr:uid="{FB0B9F40-6D50-4D4E-824D-6012CBB92FAE}"/>
    <hyperlink ref="O36" r:id="rId104" xr:uid="{84A7BB70-20FA-40A1-8820-BD41F1CE7C54}"/>
    <hyperlink ref="O38" r:id="rId105" xr:uid="{90749FAE-F51C-423C-9223-FBA0BA4BE696}"/>
    <hyperlink ref="L38" r:id="rId106" display="Metasploit: vnc_keyboard_exec.rb" xr:uid="{D3264829-3A95-468B-AB5C-F8E7E7ECC113}"/>
    <hyperlink ref="J37" r:id="rId107" xr:uid="{CD859DC8-27C4-43E1-A5D4-58798B824C5A}"/>
    <hyperlink ref="L37" r:id="rId108" display="Metasploit: vnc_keyboard_exec.rb" xr:uid="{074D329B-3883-47E7-9385-052430BBDBD4}"/>
    <hyperlink ref="O37" r:id="rId109" xr:uid="{9BC90153-292A-494E-BF61-F25A81D4F4BF}"/>
    <hyperlink ref="J39" r:id="rId110" xr:uid="{3D9886B6-DBE1-48A2-9D5E-312A047F66D0}"/>
    <hyperlink ref="L39" r:id="rId111" display="Metasploit: vnc_keyboard_exec.rb" xr:uid="{B9B51252-FEC1-4BD3-894D-56C3C47385F7}"/>
    <hyperlink ref="O39" r:id="rId112" xr:uid="{B925F665-018C-4F67-882B-37066997E88C}"/>
    <hyperlink ref="O14" r:id="rId113" xr:uid="{2D95F51B-29EF-40C6-9974-78994C322E63}"/>
    <hyperlink ref="L14" r:id="rId114" display="FreyrSCADA DNP3 Client (Master)" xr:uid="{11A1C201-B979-4D88-BBE1-4BD7F81E0030}"/>
    <hyperlink ref="J14" r:id="rId115" display="FreyrSCADA DNP3 Server (Outstation)" xr:uid="{1EDC21A6-D927-4A06-AEF2-388F64D4B224}"/>
    <hyperlink ref="L20" r:id="rId116" display="Ethersploit-IP_x0009_" xr:uid="{AD970EDD-2312-4060-98C6-5CA352234809}"/>
    <hyperlink ref="J20" r:id="rId117" xr:uid="{9659D110-D61D-4FCC-BA3B-F0E4845ED0B6}"/>
    <hyperlink ref="O20" r:id="rId118" xr:uid="{39026964-574D-4B71-9E5F-9B6DDFF452CF}"/>
  </hyperlinks>
  <pageMargins left="0.7" right="0.7" top="0.75" bottom="0.75" header="0.3" footer="0.3"/>
  <pageSetup orientation="portrait" r:id="rId119"/>
  <drawing r:id="rId1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D1EB-DBCD-4B01-A480-744956FB2650}">
  <dimension ref="B1:T85"/>
  <sheetViews>
    <sheetView zoomScale="50" zoomScaleNormal="50" workbookViewId="0">
      <selection activeCell="R19" sqref="R19"/>
    </sheetView>
  </sheetViews>
  <sheetFormatPr baseColWidth="10" defaultRowHeight="15" x14ac:dyDescent="0.25"/>
  <cols>
    <col min="2" max="2" width="45.140625" customWidth="1"/>
    <col min="3" max="3" width="47" customWidth="1"/>
    <col min="4" max="4" width="30.7109375" customWidth="1"/>
    <col min="5" max="5" width="17.5703125" customWidth="1"/>
    <col min="6" max="6" width="17.7109375" customWidth="1"/>
    <col min="7" max="7" width="19.28515625" customWidth="1"/>
    <col min="9" max="9" width="31.42578125" customWidth="1"/>
    <col min="10" max="10" width="46.85546875" customWidth="1"/>
    <col min="11" max="11" width="18.28515625" customWidth="1"/>
    <col min="12" max="12" width="42" customWidth="1"/>
    <col min="14" max="14" width="14.7109375" customWidth="1"/>
    <col min="15" max="15" width="18.5703125" customWidth="1"/>
    <col min="16" max="16" width="35" customWidth="1"/>
    <col min="17" max="17" width="41.85546875" customWidth="1"/>
    <col min="18" max="18" width="44.7109375" customWidth="1"/>
    <col min="20" max="20" width="22.42578125" customWidth="1"/>
  </cols>
  <sheetData>
    <row r="1" spans="2:20" x14ac:dyDescent="0.25">
      <c r="Q1" s="477" t="s">
        <v>277</v>
      </c>
      <c r="R1" s="478"/>
    </row>
    <row r="2" spans="2:20" x14ac:dyDescent="0.25">
      <c r="Q2" s="479" t="s">
        <v>278</v>
      </c>
      <c r="R2" s="480"/>
      <c r="T2" s="77"/>
    </row>
    <row r="3" spans="2:20" ht="31.5" customHeight="1" x14ac:dyDescent="0.25">
      <c r="B3" s="65" t="s">
        <v>95</v>
      </c>
      <c r="C3" s="65" t="s">
        <v>100</v>
      </c>
      <c r="D3" s="65" t="s">
        <v>101</v>
      </c>
      <c r="E3" s="65" t="s">
        <v>102</v>
      </c>
      <c r="F3" s="65" t="s">
        <v>103</v>
      </c>
      <c r="G3" s="65" t="s">
        <v>190</v>
      </c>
      <c r="H3" s="65" t="s">
        <v>56</v>
      </c>
      <c r="I3" s="65" t="s">
        <v>27</v>
      </c>
      <c r="J3" s="65" t="s">
        <v>30</v>
      </c>
      <c r="K3" s="65" t="s">
        <v>28</v>
      </c>
      <c r="L3" s="65" t="s">
        <v>29</v>
      </c>
      <c r="M3" s="65" t="s">
        <v>28</v>
      </c>
      <c r="N3" s="65" t="s">
        <v>20</v>
      </c>
      <c r="O3" s="65" t="s">
        <v>12</v>
      </c>
      <c r="P3" s="65" t="s">
        <v>104</v>
      </c>
      <c r="Q3" s="75" t="s">
        <v>251</v>
      </c>
      <c r="R3" s="75" t="s">
        <v>257</v>
      </c>
      <c r="T3" s="78"/>
    </row>
    <row r="4" spans="2:20" ht="45" customHeight="1" x14ac:dyDescent="0.25">
      <c r="B4" s="12" t="s">
        <v>16</v>
      </c>
      <c r="C4" s="2" t="s">
        <v>26</v>
      </c>
      <c r="D4" s="2" t="s">
        <v>105</v>
      </c>
      <c r="E4" s="2" t="s">
        <v>187</v>
      </c>
      <c r="F4" s="4" t="s">
        <v>21</v>
      </c>
      <c r="G4" s="13" t="s">
        <v>15</v>
      </c>
      <c r="H4" s="2">
        <v>3</v>
      </c>
      <c r="I4" s="4" t="s">
        <v>61</v>
      </c>
      <c r="J4" s="2" t="s">
        <v>121</v>
      </c>
      <c r="K4" s="2" t="s">
        <v>122</v>
      </c>
      <c r="L4" s="3" t="s">
        <v>52</v>
      </c>
      <c r="M4" s="2" t="s">
        <v>34</v>
      </c>
      <c r="N4" s="2" t="s">
        <v>33</v>
      </c>
      <c r="O4" s="1" t="s">
        <v>12</v>
      </c>
      <c r="P4" s="105" t="s">
        <v>191</v>
      </c>
      <c r="Q4" s="72" t="s">
        <v>255</v>
      </c>
      <c r="R4" s="51" t="s">
        <v>21</v>
      </c>
    </row>
    <row r="5" spans="2:20" ht="50.25" customHeight="1" x14ac:dyDescent="0.25">
      <c r="B5" s="12" t="s">
        <v>16</v>
      </c>
      <c r="C5" s="2" t="s">
        <v>26</v>
      </c>
      <c r="D5" s="2" t="s">
        <v>105</v>
      </c>
      <c r="E5" s="2" t="s">
        <v>187</v>
      </c>
      <c r="F5" s="4" t="s">
        <v>21</v>
      </c>
      <c r="G5" s="13" t="s">
        <v>15</v>
      </c>
      <c r="H5" s="2">
        <v>6</v>
      </c>
      <c r="I5" s="10" t="s">
        <v>53</v>
      </c>
      <c r="J5" s="1" t="s">
        <v>125</v>
      </c>
      <c r="K5" s="2" t="s">
        <v>126</v>
      </c>
      <c r="L5" s="1" t="s">
        <v>54</v>
      </c>
      <c r="M5" s="2" t="s">
        <v>34</v>
      </c>
      <c r="N5" s="2" t="s">
        <v>55</v>
      </c>
      <c r="O5" s="1" t="s">
        <v>12</v>
      </c>
      <c r="P5" s="105" t="s">
        <v>192</v>
      </c>
      <c r="Q5" s="72" t="s">
        <v>255</v>
      </c>
      <c r="R5" s="51" t="s">
        <v>21</v>
      </c>
    </row>
    <row r="6" spans="2:20" ht="54" customHeight="1" x14ac:dyDescent="0.25">
      <c r="B6" s="13" t="s">
        <v>16</v>
      </c>
      <c r="C6" s="4" t="s">
        <v>78</v>
      </c>
      <c r="D6" s="2" t="s">
        <v>106</v>
      </c>
      <c r="E6" s="2" t="s">
        <v>187</v>
      </c>
      <c r="F6" s="4" t="s">
        <v>21</v>
      </c>
      <c r="G6" s="4" t="s">
        <v>21</v>
      </c>
      <c r="H6" s="2">
        <v>7</v>
      </c>
      <c r="I6" s="10" t="s">
        <v>161</v>
      </c>
      <c r="J6" s="1" t="s">
        <v>145</v>
      </c>
      <c r="K6" s="2" t="s">
        <v>134</v>
      </c>
      <c r="L6" s="1" t="s">
        <v>151</v>
      </c>
      <c r="M6" s="2" t="s">
        <v>134</v>
      </c>
      <c r="N6" s="4" t="s">
        <v>147</v>
      </c>
      <c r="O6" s="3" t="s">
        <v>12</v>
      </c>
      <c r="P6" s="105" t="s">
        <v>193</v>
      </c>
      <c r="Q6" s="72" t="s">
        <v>255</v>
      </c>
      <c r="R6" s="51" t="s">
        <v>21</v>
      </c>
    </row>
    <row r="7" spans="2:20" ht="76.5" customHeight="1" x14ac:dyDescent="0.25">
      <c r="B7" s="53" t="s">
        <v>17</v>
      </c>
      <c r="C7" s="14" t="s">
        <v>46</v>
      </c>
      <c r="D7" s="14" t="s">
        <v>107</v>
      </c>
      <c r="E7" s="14" t="s">
        <v>187</v>
      </c>
      <c r="F7" s="14" t="s">
        <v>21</v>
      </c>
      <c r="G7" s="53" t="s">
        <v>19</v>
      </c>
      <c r="H7" s="14">
        <v>8</v>
      </c>
      <c r="I7" s="14" t="s">
        <v>175</v>
      </c>
      <c r="J7" s="54" t="s">
        <v>171</v>
      </c>
      <c r="K7" s="14" t="s">
        <v>163</v>
      </c>
      <c r="L7" s="54" t="s">
        <v>172</v>
      </c>
      <c r="M7" s="14" t="s">
        <v>122</v>
      </c>
      <c r="N7" s="14" t="s">
        <v>176</v>
      </c>
      <c r="O7" s="54" t="s">
        <v>12</v>
      </c>
      <c r="P7" s="112" t="s">
        <v>194</v>
      </c>
      <c r="Q7" s="72" t="s">
        <v>255</v>
      </c>
      <c r="R7" s="51" t="s">
        <v>21</v>
      </c>
    </row>
    <row r="8" spans="2:20" ht="48.75" customHeight="1" x14ac:dyDescent="0.25">
      <c r="B8" s="55" t="s">
        <v>18</v>
      </c>
      <c r="C8" s="15" t="s">
        <v>127</v>
      </c>
      <c r="D8" s="15" t="s">
        <v>110</v>
      </c>
      <c r="E8" s="15" t="s">
        <v>187</v>
      </c>
      <c r="F8" s="17" t="s">
        <v>21</v>
      </c>
      <c r="G8" s="17" t="s">
        <v>21</v>
      </c>
      <c r="H8" s="15">
        <v>10</v>
      </c>
      <c r="I8" s="16" t="s">
        <v>128</v>
      </c>
      <c r="J8" s="17" t="s">
        <v>129</v>
      </c>
      <c r="K8" s="15" t="s">
        <v>124</v>
      </c>
      <c r="L8" s="27" t="s">
        <v>130</v>
      </c>
      <c r="M8" s="15" t="s">
        <v>62</v>
      </c>
      <c r="N8" s="15" t="s">
        <v>131</v>
      </c>
      <c r="O8" s="27" t="s">
        <v>12</v>
      </c>
      <c r="P8" s="120" t="s">
        <v>210</v>
      </c>
      <c r="Q8" s="72" t="s">
        <v>255</v>
      </c>
      <c r="R8" s="51" t="s">
        <v>21</v>
      </c>
    </row>
    <row r="9" spans="2:20" ht="54" customHeight="1" x14ac:dyDescent="0.25">
      <c r="B9" s="31" t="s">
        <v>4</v>
      </c>
      <c r="C9" s="28" t="s">
        <v>139</v>
      </c>
      <c r="D9" s="28" t="s">
        <v>108</v>
      </c>
      <c r="E9" s="28" t="s">
        <v>187</v>
      </c>
      <c r="F9" s="30" t="s">
        <v>21</v>
      </c>
      <c r="G9" s="30" t="s">
        <v>21</v>
      </c>
      <c r="H9" s="28">
        <v>14</v>
      </c>
      <c r="I9" s="30" t="s">
        <v>140</v>
      </c>
      <c r="J9" s="29" t="s">
        <v>141</v>
      </c>
      <c r="K9" s="28" t="s">
        <v>134</v>
      </c>
      <c r="L9" s="29" t="s">
        <v>142</v>
      </c>
      <c r="M9" s="28" t="s">
        <v>123</v>
      </c>
      <c r="N9" s="28" t="s">
        <v>143</v>
      </c>
      <c r="O9" s="32" t="s">
        <v>12</v>
      </c>
      <c r="P9" s="123" t="s">
        <v>711</v>
      </c>
      <c r="Q9" s="83" t="s">
        <v>301</v>
      </c>
      <c r="R9" s="208" t="s">
        <v>300</v>
      </c>
    </row>
    <row r="10" spans="2:20" ht="52.5" customHeight="1" x14ac:dyDescent="0.25">
      <c r="B10" s="31" t="s">
        <v>4</v>
      </c>
      <c r="C10" s="28" t="s">
        <v>139</v>
      </c>
      <c r="D10" s="28" t="s">
        <v>108</v>
      </c>
      <c r="E10" s="28" t="s">
        <v>187</v>
      </c>
      <c r="F10" s="30" t="s">
        <v>21</v>
      </c>
      <c r="G10" s="30" t="s">
        <v>21</v>
      </c>
      <c r="H10" s="28">
        <v>15</v>
      </c>
      <c r="I10" s="30" t="s">
        <v>144</v>
      </c>
      <c r="J10" s="29" t="s">
        <v>145</v>
      </c>
      <c r="K10" s="28" t="s">
        <v>134</v>
      </c>
      <c r="L10" s="29" t="s">
        <v>146</v>
      </c>
      <c r="M10" s="28" t="s">
        <v>123</v>
      </c>
      <c r="N10" s="28" t="s">
        <v>147</v>
      </c>
      <c r="O10" s="32" t="s">
        <v>12</v>
      </c>
      <c r="P10" s="123" t="s">
        <v>195</v>
      </c>
      <c r="Q10" s="72" t="s">
        <v>255</v>
      </c>
      <c r="R10" s="51" t="s">
        <v>21</v>
      </c>
    </row>
    <row r="11" spans="2:20" ht="97.5" customHeight="1" x14ac:dyDescent="0.25">
      <c r="B11" s="31" t="s">
        <v>4</v>
      </c>
      <c r="C11" s="28" t="s">
        <v>10</v>
      </c>
      <c r="D11" s="28" t="s">
        <v>109</v>
      </c>
      <c r="E11" s="28" t="s">
        <v>187</v>
      </c>
      <c r="F11" s="30" t="s">
        <v>21</v>
      </c>
      <c r="G11" s="30" t="s">
        <v>21</v>
      </c>
      <c r="H11" s="28">
        <v>18</v>
      </c>
      <c r="I11" s="30" t="s">
        <v>148</v>
      </c>
      <c r="J11" s="29" t="s">
        <v>180</v>
      </c>
      <c r="K11" s="28" t="s">
        <v>163</v>
      </c>
      <c r="L11" s="29" t="s">
        <v>181</v>
      </c>
      <c r="M11" s="28" t="s">
        <v>123</v>
      </c>
      <c r="N11" s="28" t="s">
        <v>149</v>
      </c>
      <c r="O11" s="32" t="s">
        <v>12</v>
      </c>
      <c r="P11" s="123" t="s">
        <v>699</v>
      </c>
      <c r="Q11" s="72" t="s">
        <v>255</v>
      </c>
      <c r="R11" s="51" t="s">
        <v>21</v>
      </c>
    </row>
    <row r="12" spans="2:20" ht="51" customHeight="1" x14ac:dyDescent="0.25">
      <c r="B12" s="31" t="s">
        <v>4</v>
      </c>
      <c r="C12" s="28" t="s">
        <v>10</v>
      </c>
      <c r="D12" s="28" t="s">
        <v>109</v>
      </c>
      <c r="E12" s="28" t="s">
        <v>187</v>
      </c>
      <c r="F12" s="30" t="s">
        <v>21</v>
      </c>
      <c r="G12" s="30" t="s">
        <v>21</v>
      </c>
      <c r="H12" s="28">
        <v>19</v>
      </c>
      <c r="I12" s="30" t="s">
        <v>132</v>
      </c>
      <c r="J12" s="29" t="s">
        <v>133</v>
      </c>
      <c r="K12" s="28" t="s">
        <v>134</v>
      </c>
      <c r="L12" s="29" t="s">
        <v>182</v>
      </c>
      <c r="M12" s="28" t="s">
        <v>123</v>
      </c>
      <c r="N12" s="28" t="s">
        <v>135</v>
      </c>
      <c r="O12" s="32" t="s">
        <v>12</v>
      </c>
      <c r="P12" s="123" t="s">
        <v>196</v>
      </c>
      <c r="Q12" s="72" t="s">
        <v>255</v>
      </c>
      <c r="R12" s="51" t="s">
        <v>21</v>
      </c>
    </row>
    <row r="13" spans="2:20" ht="58.5" customHeight="1" thickBot="1" x14ac:dyDescent="0.3">
      <c r="B13" s="33" t="s">
        <v>4</v>
      </c>
      <c r="C13" s="28" t="s">
        <v>10</v>
      </c>
      <c r="D13" s="28" t="s">
        <v>109</v>
      </c>
      <c r="E13" s="28" t="s">
        <v>187</v>
      </c>
      <c r="F13" s="30" t="s">
        <v>21</v>
      </c>
      <c r="G13" s="30" t="s">
        <v>21</v>
      </c>
      <c r="H13" s="28">
        <v>19</v>
      </c>
      <c r="I13" s="30" t="s">
        <v>59</v>
      </c>
      <c r="J13" s="29" t="s">
        <v>133</v>
      </c>
      <c r="K13" s="28" t="s">
        <v>136</v>
      </c>
      <c r="L13" s="29" t="s">
        <v>137</v>
      </c>
      <c r="M13" s="28" t="s">
        <v>123</v>
      </c>
      <c r="N13" s="28" t="s">
        <v>135</v>
      </c>
      <c r="O13" s="32" t="s">
        <v>12</v>
      </c>
      <c r="P13" s="123" t="s">
        <v>197</v>
      </c>
      <c r="Q13" s="72" t="s">
        <v>255</v>
      </c>
      <c r="R13" s="51" t="s">
        <v>21</v>
      </c>
    </row>
    <row r="14" spans="2:20" ht="51" customHeight="1" x14ac:dyDescent="0.25">
      <c r="B14" s="82" t="s">
        <v>4</v>
      </c>
      <c r="C14" s="63" t="s">
        <v>10</v>
      </c>
      <c r="D14" s="63" t="s">
        <v>109</v>
      </c>
      <c r="E14" s="63" t="s">
        <v>187</v>
      </c>
      <c r="F14" s="63" t="s">
        <v>21</v>
      </c>
      <c r="G14" s="63" t="s">
        <v>21</v>
      </c>
      <c r="H14" s="30">
        <v>27</v>
      </c>
      <c r="I14" s="80" t="s">
        <v>284</v>
      </c>
      <c r="J14" s="32" t="s">
        <v>285</v>
      </c>
      <c r="K14" s="30" t="s">
        <v>32</v>
      </c>
      <c r="L14" s="32" t="s">
        <v>286</v>
      </c>
      <c r="M14" s="30" t="s">
        <v>163</v>
      </c>
      <c r="N14" s="30" t="s">
        <v>287</v>
      </c>
      <c r="O14" s="32" t="s">
        <v>12</v>
      </c>
      <c r="P14" s="130" t="s">
        <v>294</v>
      </c>
      <c r="Q14" s="72" t="s">
        <v>255</v>
      </c>
      <c r="R14" s="51" t="s">
        <v>21</v>
      </c>
    </row>
    <row r="15" spans="2:20" ht="48.75" customHeight="1" x14ac:dyDescent="0.25">
      <c r="B15" s="31" t="s">
        <v>4</v>
      </c>
      <c r="C15" s="30" t="s">
        <v>10</v>
      </c>
      <c r="D15" s="30" t="s">
        <v>109</v>
      </c>
      <c r="E15" s="28" t="s">
        <v>187</v>
      </c>
      <c r="F15" s="30" t="s">
        <v>21</v>
      </c>
      <c r="G15" s="30" t="s">
        <v>21</v>
      </c>
      <c r="H15" s="30">
        <v>17</v>
      </c>
      <c r="I15" s="30" t="s">
        <v>178</v>
      </c>
      <c r="J15" s="32" t="s">
        <v>171</v>
      </c>
      <c r="K15" s="30" t="s">
        <v>136</v>
      </c>
      <c r="L15" s="32" t="s">
        <v>179</v>
      </c>
      <c r="M15" s="30" t="s">
        <v>123</v>
      </c>
      <c r="N15" s="30" t="s">
        <v>189</v>
      </c>
      <c r="O15" s="32" t="s">
        <v>12</v>
      </c>
      <c r="P15" s="132" t="s">
        <v>198</v>
      </c>
      <c r="Q15" s="79" t="s">
        <v>256</v>
      </c>
      <c r="R15" s="51" t="s">
        <v>279</v>
      </c>
    </row>
    <row r="16" spans="2:20" ht="71.25" customHeight="1" x14ac:dyDescent="0.25">
      <c r="B16" s="44" t="s">
        <v>15</v>
      </c>
      <c r="C16" s="41" t="s">
        <v>38</v>
      </c>
      <c r="D16" s="41" t="s">
        <v>111</v>
      </c>
      <c r="E16" s="41" t="s">
        <v>187</v>
      </c>
      <c r="F16" s="61" t="s">
        <v>21</v>
      </c>
      <c r="G16" s="61" t="s">
        <v>21</v>
      </c>
      <c r="H16" s="41">
        <v>31</v>
      </c>
      <c r="I16" s="45" t="s">
        <v>150</v>
      </c>
      <c r="J16" s="43" t="s">
        <v>145</v>
      </c>
      <c r="K16" s="41" t="s">
        <v>134</v>
      </c>
      <c r="L16" s="43" t="s">
        <v>184</v>
      </c>
      <c r="M16" s="41" t="s">
        <v>134</v>
      </c>
      <c r="N16" s="41" t="s">
        <v>147</v>
      </c>
      <c r="O16" s="43" t="s">
        <v>12</v>
      </c>
      <c r="P16" s="135" t="s">
        <v>199</v>
      </c>
      <c r="Q16" s="72" t="s">
        <v>255</v>
      </c>
      <c r="R16" s="51" t="s">
        <v>21</v>
      </c>
    </row>
    <row r="17" spans="2:18" ht="69" customHeight="1" x14ac:dyDescent="0.25">
      <c r="B17" s="46" t="s">
        <v>15</v>
      </c>
      <c r="C17" s="41" t="s">
        <v>24</v>
      </c>
      <c r="D17" s="41" t="s">
        <v>112</v>
      </c>
      <c r="E17" s="41" t="s">
        <v>187</v>
      </c>
      <c r="F17" s="42" t="s">
        <v>21</v>
      </c>
      <c r="G17" s="46" t="s">
        <v>16</v>
      </c>
      <c r="H17" s="41">
        <v>32</v>
      </c>
      <c r="I17" s="42" t="s">
        <v>152</v>
      </c>
      <c r="J17" s="43" t="s">
        <v>180</v>
      </c>
      <c r="K17" s="41" t="s">
        <v>163</v>
      </c>
      <c r="L17" s="43" t="s">
        <v>183</v>
      </c>
      <c r="M17" s="41" t="s">
        <v>62</v>
      </c>
      <c r="N17" s="41" t="s">
        <v>149</v>
      </c>
      <c r="O17" s="47" t="s">
        <v>12</v>
      </c>
      <c r="P17" s="135" t="s">
        <v>200</v>
      </c>
      <c r="Q17" s="72" t="s">
        <v>255</v>
      </c>
      <c r="R17" s="51" t="s">
        <v>21</v>
      </c>
    </row>
    <row r="18" spans="2:18" ht="50.25" customHeight="1" x14ac:dyDescent="0.25">
      <c r="B18" s="18" t="s">
        <v>6</v>
      </c>
      <c r="C18" s="5" t="s">
        <v>39</v>
      </c>
      <c r="D18" s="5" t="s">
        <v>115</v>
      </c>
      <c r="E18" s="5" t="s">
        <v>187</v>
      </c>
      <c r="F18" s="7" t="s">
        <v>21</v>
      </c>
      <c r="G18" s="7" t="s">
        <v>21</v>
      </c>
      <c r="H18" s="5">
        <v>40</v>
      </c>
      <c r="I18" s="11" t="s">
        <v>154</v>
      </c>
      <c r="J18" s="6" t="s">
        <v>138</v>
      </c>
      <c r="K18" s="5" t="s">
        <v>185</v>
      </c>
      <c r="L18" s="6" t="s">
        <v>155</v>
      </c>
      <c r="M18" s="5" t="s">
        <v>124</v>
      </c>
      <c r="N18" s="5" t="s">
        <v>156</v>
      </c>
      <c r="O18" s="6" t="s">
        <v>12</v>
      </c>
      <c r="P18" s="143" t="s">
        <v>201</v>
      </c>
      <c r="Q18" s="72" t="s">
        <v>255</v>
      </c>
      <c r="R18" s="51" t="s">
        <v>21</v>
      </c>
    </row>
    <row r="19" spans="2:18" ht="48.75" customHeight="1" x14ac:dyDescent="0.25">
      <c r="B19" s="18" t="s">
        <v>6</v>
      </c>
      <c r="C19" s="5" t="s">
        <v>157</v>
      </c>
      <c r="D19" s="5" t="s">
        <v>113</v>
      </c>
      <c r="E19" s="5" t="s">
        <v>187</v>
      </c>
      <c r="F19" s="7" t="s">
        <v>21</v>
      </c>
      <c r="G19" s="7" t="s">
        <v>21</v>
      </c>
      <c r="H19" s="5">
        <v>42</v>
      </c>
      <c r="I19" s="11" t="s">
        <v>158</v>
      </c>
      <c r="J19" s="6" t="s">
        <v>141</v>
      </c>
      <c r="K19" s="5" t="s">
        <v>136</v>
      </c>
      <c r="L19" s="6" t="s">
        <v>159</v>
      </c>
      <c r="M19" s="5" t="s">
        <v>62</v>
      </c>
      <c r="N19" s="5" t="s">
        <v>160</v>
      </c>
      <c r="O19" s="6" t="s">
        <v>12</v>
      </c>
      <c r="P19" s="143" t="s">
        <v>211</v>
      </c>
      <c r="Q19" s="79" t="s">
        <v>256</v>
      </c>
      <c r="R19" s="390" t="s">
        <v>712</v>
      </c>
    </row>
    <row r="20" spans="2:18" ht="47.25" customHeight="1" x14ac:dyDescent="0.25">
      <c r="B20" s="20" t="s">
        <v>7</v>
      </c>
      <c r="C20" s="21" t="s">
        <v>177</v>
      </c>
      <c r="D20" s="21" t="s">
        <v>188</v>
      </c>
      <c r="E20" s="21" t="s">
        <v>187</v>
      </c>
      <c r="F20" s="24" t="s">
        <v>21</v>
      </c>
      <c r="G20" s="24" t="s">
        <v>21</v>
      </c>
      <c r="H20" s="21">
        <v>54</v>
      </c>
      <c r="I20" s="24" t="s">
        <v>288</v>
      </c>
      <c r="J20" s="81" t="s">
        <v>289</v>
      </c>
      <c r="K20" s="21" t="s">
        <v>291</v>
      </c>
      <c r="L20" s="23" t="s">
        <v>290</v>
      </c>
      <c r="M20" s="21" t="s">
        <v>123</v>
      </c>
      <c r="N20" s="21" t="s">
        <v>186</v>
      </c>
      <c r="O20" s="23" t="s">
        <v>12</v>
      </c>
      <c r="P20" s="152" t="s">
        <v>293</v>
      </c>
      <c r="Q20" s="79" t="s">
        <v>256</v>
      </c>
      <c r="R20" s="51" t="s">
        <v>297</v>
      </c>
    </row>
    <row r="21" spans="2:18" ht="81" customHeight="1" x14ac:dyDescent="0.25">
      <c r="B21" s="20" t="s">
        <v>7</v>
      </c>
      <c r="C21" s="25" t="s">
        <v>8</v>
      </c>
      <c r="D21" s="25" t="s">
        <v>117</v>
      </c>
      <c r="E21" s="25" t="s">
        <v>187</v>
      </c>
      <c r="F21" s="24" t="s">
        <v>21</v>
      </c>
      <c r="G21" s="24" t="s">
        <v>21</v>
      </c>
      <c r="H21" s="25">
        <v>57</v>
      </c>
      <c r="I21" s="24" t="s">
        <v>162</v>
      </c>
      <c r="J21" s="26" t="s">
        <v>153</v>
      </c>
      <c r="K21" s="25" t="s">
        <v>163</v>
      </c>
      <c r="L21" s="23" t="s">
        <v>164</v>
      </c>
      <c r="M21" s="21" t="s">
        <v>163</v>
      </c>
      <c r="N21" s="21" t="s">
        <v>135</v>
      </c>
      <c r="O21" s="23" t="s">
        <v>12</v>
      </c>
      <c r="P21" s="147" t="s">
        <v>202</v>
      </c>
      <c r="Q21" s="72" t="s">
        <v>255</v>
      </c>
      <c r="R21" s="51" t="s">
        <v>21</v>
      </c>
    </row>
    <row r="22" spans="2:18" ht="48.75" customHeight="1" x14ac:dyDescent="0.25">
      <c r="B22" s="20" t="s">
        <v>7</v>
      </c>
      <c r="C22" s="21" t="s">
        <v>11</v>
      </c>
      <c r="D22" s="21" t="s">
        <v>118</v>
      </c>
      <c r="E22" s="25" t="s">
        <v>187</v>
      </c>
      <c r="F22" s="24" t="s">
        <v>21</v>
      </c>
      <c r="G22" s="24" t="s">
        <v>21</v>
      </c>
      <c r="H22" s="21">
        <v>63</v>
      </c>
      <c r="I22" s="24" t="s">
        <v>165</v>
      </c>
      <c r="J22" s="23" t="s">
        <v>166</v>
      </c>
      <c r="K22" s="21" t="s">
        <v>167</v>
      </c>
      <c r="L22" s="23" t="s">
        <v>168</v>
      </c>
      <c r="M22" s="21" t="s">
        <v>123</v>
      </c>
      <c r="N22" s="21" t="s">
        <v>72</v>
      </c>
      <c r="O22" s="23" t="s">
        <v>12</v>
      </c>
      <c r="P22" s="147" t="s">
        <v>203</v>
      </c>
      <c r="Q22" s="72" t="s">
        <v>255</v>
      </c>
      <c r="R22" s="51" t="s">
        <v>21</v>
      </c>
    </row>
    <row r="23" spans="2:18" ht="51" customHeight="1" x14ac:dyDescent="0.25">
      <c r="B23" s="56" t="s">
        <v>7</v>
      </c>
      <c r="C23" s="25" t="s">
        <v>11</v>
      </c>
      <c r="D23" s="21" t="s">
        <v>118</v>
      </c>
      <c r="E23" s="25" t="s">
        <v>187</v>
      </c>
      <c r="F23" s="21" t="s">
        <v>21</v>
      </c>
      <c r="G23" s="21" t="s">
        <v>21</v>
      </c>
      <c r="H23" s="25">
        <v>64</v>
      </c>
      <c r="I23" s="22" t="s">
        <v>58</v>
      </c>
      <c r="J23" s="26" t="s">
        <v>50</v>
      </c>
      <c r="K23" s="25" t="s">
        <v>31</v>
      </c>
      <c r="L23" s="26" t="s">
        <v>169</v>
      </c>
      <c r="M23" s="25" t="s">
        <v>45</v>
      </c>
      <c r="N23" s="25" t="s">
        <v>5</v>
      </c>
      <c r="O23" s="26" t="s">
        <v>12</v>
      </c>
      <c r="P23" s="147" t="s">
        <v>204</v>
      </c>
      <c r="Q23" s="72" t="s">
        <v>255</v>
      </c>
      <c r="R23" s="51" t="s">
        <v>21</v>
      </c>
    </row>
    <row r="24" spans="2:18" ht="41.25" customHeight="1" x14ac:dyDescent="0.25">
      <c r="B24" s="50" t="s">
        <v>22</v>
      </c>
      <c r="C24" s="57" t="s">
        <v>23</v>
      </c>
      <c r="D24" s="57" t="s">
        <v>119</v>
      </c>
      <c r="E24" s="59" t="s">
        <v>187</v>
      </c>
      <c r="F24" s="60" t="s">
        <v>21</v>
      </c>
      <c r="G24" s="60" t="s">
        <v>21</v>
      </c>
      <c r="H24" s="57">
        <v>70</v>
      </c>
      <c r="I24" s="58" t="s">
        <v>170</v>
      </c>
      <c r="J24" s="64" t="s">
        <v>171</v>
      </c>
      <c r="K24" s="57" t="s">
        <v>36</v>
      </c>
      <c r="L24" s="64" t="s">
        <v>172</v>
      </c>
      <c r="M24" s="57" t="s">
        <v>43</v>
      </c>
      <c r="N24" s="57" t="s">
        <v>186</v>
      </c>
      <c r="O24" s="49" t="s">
        <v>12</v>
      </c>
      <c r="P24" s="165" t="s">
        <v>205</v>
      </c>
      <c r="Q24" s="72" t="s">
        <v>255</v>
      </c>
      <c r="R24" s="51" t="s">
        <v>21</v>
      </c>
    </row>
    <row r="25" spans="2:18" ht="61.5" customHeight="1" x14ac:dyDescent="0.25">
      <c r="B25" s="37" t="s">
        <v>49</v>
      </c>
      <c r="C25" s="34" t="s">
        <v>51</v>
      </c>
      <c r="D25" s="34" t="s">
        <v>114</v>
      </c>
      <c r="E25" s="34" t="s">
        <v>187</v>
      </c>
      <c r="F25" s="62" t="s">
        <v>21</v>
      </c>
      <c r="G25" s="62" t="s">
        <v>21</v>
      </c>
      <c r="H25" s="34">
        <v>77</v>
      </c>
      <c r="I25" s="38" t="s">
        <v>173</v>
      </c>
      <c r="J25" s="36" t="s">
        <v>145</v>
      </c>
      <c r="K25" s="34" t="s">
        <v>134</v>
      </c>
      <c r="L25" s="36" t="s">
        <v>151</v>
      </c>
      <c r="M25" s="34" t="s">
        <v>134</v>
      </c>
      <c r="N25" s="34" t="s">
        <v>147</v>
      </c>
      <c r="O25" s="36" t="s">
        <v>12</v>
      </c>
      <c r="P25" s="171" t="s">
        <v>206</v>
      </c>
      <c r="Q25" s="72" t="s">
        <v>255</v>
      </c>
      <c r="R25" s="51" t="s">
        <v>21</v>
      </c>
    </row>
    <row r="26" spans="2:18" ht="52.5" customHeight="1" x14ac:dyDescent="0.25">
      <c r="B26" s="39" t="s">
        <v>49</v>
      </c>
      <c r="C26" s="34" t="s">
        <v>91</v>
      </c>
      <c r="D26" s="34" t="s">
        <v>120</v>
      </c>
      <c r="E26" s="34" t="s">
        <v>187</v>
      </c>
      <c r="F26" s="62" t="s">
        <v>21</v>
      </c>
      <c r="G26" s="62" t="s">
        <v>21</v>
      </c>
      <c r="H26" s="34">
        <v>83</v>
      </c>
      <c r="I26" s="38" t="s">
        <v>174</v>
      </c>
      <c r="J26" s="36" t="s">
        <v>145</v>
      </c>
      <c r="K26" s="34" t="s">
        <v>134</v>
      </c>
      <c r="L26" s="36" t="s">
        <v>151</v>
      </c>
      <c r="M26" s="34" t="s">
        <v>134</v>
      </c>
      <c r="N26" s="34" t="s">
        <v>147</v>
      </c>
      <c r="O26" s="36" t="s">
        <v>12</v>
      </c>
      <c r="P26" s="171" t="s">
        <v>207</v>
      </c>
      <c r="Q26" s="72" t="s">
        <v>255</v>
      </c>
      <c r="R26" s="51" t="s">
        <v>21</v>
      </c>
    </row>
    <row r="27" spans="2:18" ht="54.75" customHeight="1" x14ac:dyDescent="0.25">
      <c r="B27" s="13" t="s">
        <v>16</v>
      </c>
      <c r="C27" s="4" t="s">
        <v>78</v>
      </c>
      <c r="D27" s="4" t="s">
        <v>106</v>
      </c>
      <c r="E27" s="4" t="s">
        <v>187</v>
      </c>
      <c r="F27" s="4" t="s">
        <v>21</v>
      </c>
      <c r="G27" s="2" t="s">
        <v>21</v>
      </c>
      <c r="H27" s="2">
        <v>7</v>
      </c>
      <c r="I27" s="10" t="s">
        <v>82</v>
      </c>
      <c r="J27" s="1" t="s">
        <v>81</v>
      </c>
      <c r="K27" s="2" t="s">
        <v>36</v>
      </c>
      <c r="L27" s="1" t="s">
        <v>80</v>
      </c>
      <c r="M27" s="2" t="s">
        <v>36</v>
      </c>
      <c r="N27" s="4" t="s">
        <v>77</v>
      </c>
      <c r="O27" s="3" t="s">
        <v>12</v>
      </c>
      <c r="P27" s="105" t="s">
        <v>710</v>
      </c>
      <c r="Q27" s="79" t="s">
        <v>256</v>
      </c>
      <c r="R27" s="51" t="s">
        <v>687</v>
      </c>
    </row>
    <row r="28" spans="2:18" ht="63.75" customHeight="1" x14ac:dyDescent="0.25">
      <c r="B28" s="31" t="s">
        <v>4</v>
      </c>
      <c r="C28" s="30" t="s">
        <v>3</v>
      </c>
      <c r="D28" s="30" t="s">
        <v>108</v>
      </c>
      <c r="E28" s="30" t="s">
        <v>187</v>
      </c>
      <c r="F28" s="28" t="s">
        <v>21</v>
      </c>
      <c r="G28" s="28" t="s">
        <v>21</v>
      </c>
      <c r="H28" s="28">
        <v>11</v>
      </c>
      <c r="I28" s="30" t="s">
        <v>74</v>
      </c>
      <c r="J28" s="32" t="s">
        <v>63</v>
      </c>
      <c r="K28" s="30" t="s">
        <v>36</v>
      </c>
      <c r="L28" s="32" t="s">
        <v>47</v>
      </c>
      <c r="M28" s="30" t="s">
        <v>34</v>
      </c>
      <c r="N28" s="30" t="s">
        <v>5</v>
      </c>
      <c r="O28" s="32" t="s">
        <v>13</v>
      </c>
      <c r="P28" s="123" t="s">
        <v>213</v>
      </c>
      <c r="Q28" s="72" t="s">
        <v>255</v>
      </c>
      <c r="R28" s="51" t="s">
        <v>21</v>
      </c>
    </row>
    <row r="29" spans="2:18" ht="52.5" customHeight="1" x14ac:dyDescent="0.25">
      <c r="B29" s="31" t="s">
        <v>4</v>
      </c>
      <c r="C29" s="30" t="s">
        <v>3</v>
      </c>
      <c r="D29" s="30" t="s">
        <v>108</v>
      </c>
      <c r="E29" s="30" t="s">
        <v>187</v>
      </c>
      <c r="F29" s="28" t="s">
        <v>21</v>
      </c>
      <c r="G29" s="28" t="s">
        <v>21</v>
      </c>
      <c r="H29" s="28">
        <v>11</v>
      </c>
      <c r="I29" s="30" t="s">
        <v>75</v>
      </c>
      <c r="J29" s="32" t="s">
        <v>9</v>
      </c>
      <c r="K29" s="30" t="s">
        <v>34</v>
      </c>
      <c r="L29" s="32" t="s">
        <v>48</v>
      </c>
      <c r="M29" s="30" t="s">
        <v>34</v>
      </c>
      <c r="N29" s="30" t="s">
        <v>2</v>
      </c>
      <c r="O29" s="32" t="s">
        <v>13</v>
      </c>
      <c r="P29" s="123" t="s">
        <v>214</v>
      </c>
      <c r="Q29" s="79" t="s">
        <v>256</v>
      </c>
      <c r="R29" s="51" t="s">
        <v>280</v>
      </c>
    </row>
    <row r="30" spans="2:18" ht="58.5" customHeight="1" x14ac:dyDescent="0.25">
      <c r="B30" s="31" t="s">
        <v>4</v>
      </c>
      <c r="C30" s="30" t="s">
        <v>3</v>
      </c>
      <c r="D30" s="30" t="s">
        <v>108</v>
      </c>
      <c r="E30" s="30" t="s">
        <v>187</v>
      </c>
      <c r="F30" s="28" t="s">
        <v>21</v>
      </c>
      <c r="G30" s="28" t="s">
        <v>21</v>
      </c>
      <c r="H30" s="28">
        <v>11</v>
      </c>
      <c r="I30" s="30" t="s">
        <v>76</v>
      </c>
      <c r="J30" s="32" t="s">
        <v>9</v>
      </c>
      <c r="K30" s="30" t="s">
        <v>34</v>
      </c>
      <c r="L30" s="32" t="s">
        <v>92</v>
      </c>
      <c r="M30" s="30" t="s">
        <v>34</v>
      </c>
      <c r="N30" s="30" t="s">
        <v>2</v>
      </c>
      <c r="O30" s="32" t="s">
        <v>14</v>
      </c>
      <c r="P30" s="123" t="s">
        <v>215</v>
      </c>
      <c r="Q30" s="79" t="s">
        <v>256</v>
      </c>
      <c r="R30" s="48">
        <v>1111006</v>
      </c>
    </row>
    <row r="31" spans="2:18" ht="45" customHeight="1" x14ac:dyDescent="0.25">
      <c r="B31" s="33" t="s">
        <v>4</v>
      </c>
      <c r="C31" s="28" t="s">
        <v>10</v>
      </c>
      <c r="D31" s="28" t="s">
        <v>109</v>
      </c>
      <c r="E31" s="30" t="s">
        <v>187</v>
      </c>
      <c r="F31" s="28" t="s">
        <v>21</v>
      </c>
      <c r="G31" s="28" t="s">
        <v>21</v>
      </c>
      <c r="H31" s="28">
        <v>21</v>
      </c>
      <c r="I31" s="30" t="s">
        <v>60</v>
      </c>
      <c r="J31" s="32" t="s">
        <v>9</v>
      </c>
      <c r="K31" s="30" t="s">
        <v>34</v>
      </c>
      <c r="L31" s="32" t="s">
        <v>35</v>
      </c>
      <c r="M31" s="30" t="s">
        <v>34</v>
      </c>
      <c r="N31" s="30" t="s">
        <v>2</v>
      </c>
      <c r="O31" s="32" t="s">
        <v>12</v>
      </c>
      <c r="P31" s="123" t="s">
        <v>217</v>
      </c>
      <c r="Q31" s="79" t="s">
        <v>256</v>
      </c>
      <c r="R31" s="48">
        <v>1111006</v>
      </c>
    </row>
    <row r="32" spans="2:18" ht="119.25" customHeight="1" x14ac:dyDescent="0.25">
      <c r="B32" s="33" t="s">
        <v>4</v>
      </c>
      <c r="C32" s="28" t="s">
        <v>10</v>
      </c>
      <c r="D32" s="28" t="s">
        <v>109</v>
      </c>
      <c r="E32" s="30" t="s">
        <v>187</v>
      </c>
      <c r="F32" s="28" t="s">
        <v>21</v>
      </c>
      <c r="G32" s="28" t="s">
        <v>21</v>
      </c>
      <c r="H32" s="28">
        <v>27</v>
      </c>
      <c r="I32" s="30" t="s">
        <v>90</v>
      </c>
      <c r="J32" s="29" t="s">
        <v>81</v>
      </c>
      <c r="K32" s="28" t="s">
        <v>36</v>
      </c>
      <c r="L32" s="29" t="s">
        <v>80</v>
      </c>
      <c r="M32" s="28" t="s">
        <v>36</v>
      </c>
      <c r="N32" s="28" t="s">
        <v>79</v>
      </c>
      <c r="O32" s="32" t="s">
        <v>12</v>
      </c>
      <c r="P32" s="123" t="s">
        <v>216</v>
      </c>
      <c r="Q32" s="79" t="s">
        <v>256</v>
      </c>
      <c r="R32" s="51" t="s">
        <v>282</v>
      </c>
    </row>
    <row r="33" spans="2:18" ht="73.5" customHeight="1" x14ac:dyDescent="0.25">
      <c r="B33" s="44" t="s">
        <v>15</v>
      </c>
      <c r="C33" s="41" t="s">
        <v>38</v>
      </c>
      <c r="D33" s="41" t="s">
        <v>111</v>
      </c>
      <c r="E33" s="41" t="s">
        <v>187</v>
      </c>
      <c r="F33" s="61" t="s">
        <v>21</v>
      </c>
      <c r="G33" s="61" t="s">
        <v>21</v>
      </c>
      <c r="H33" s="41">
        <v>39</v>
      </c>
      <c r="I33" s="42" t="s">
        <v>66</v>
      </c>
      <c r="J33" s="43" t="s">
        <v>81</v>
      </c>
      <c r="K33" s="41" t="s">
        <v>36</v>
      </c>
      <c r="L33" s="43" t="s">
        <v>80</v>
      </c>
      <c r="M33" s="41" t="s">
        <v>36</v>
      </c>
      <c r="N33" s="41" t="s">
        <v>79</v>
      </c>
      <c r="O33" s="47" t="s">
        <v>12</v>
      </c>
      <c r="P33" s="135" t="s">
        <v>218</v>
      </c>
      <c r="Q33" s="79" t="s">
        <v>256</v>
      </c>
      <c r="R33" s="51" t="s">
        <v>688</v>
      </c>
    </row>
    <row r="34" spans="2:18" ht="65.25" customHeight="1" x14ac:dyDescent="0.25">
      <c r="B34" s="46" t="s">
        <v>15</v>
      </c>
      <c r="C34" s="42" t="s">
        <v>38</v>
      </c>
      <c r="D34" s="42" t="s">
        <v>111</v>
      </c>
      <c r="E34" s="42" t="s">
        <v>187</v>
      </c>
      <c r="F34" s="41" t="s">
        <v>21</v>
      </c>
      <c r="G34" s="41" t="s">
        <v>21</v>
      </c>
      <c r="H34" s="41">
        <v>39</v>
      </c>
      <c r="I34" s="42" t="s">
        <v>66</v>
      </c>
      <c r="J34" s="47" t="s">
        <v>9</v>
      </c>
      <c r="K34" s="42" t="s">
        <v>34</v>
      </c>
      <c r="L34" s="47" t="s">
        <v>67</v>
      </c>
      <c r="M34" s="42" t="s">
        <v>45</v>
      </c>
      <c r="N34" s="42" t="s">
        <v>2</v>
      </c>
      <c r="O34" s="47" t="s">
        <v>12</v>
      </c>
      <c r="P34" s="135" t="s">
        <v>219</v>
      </c>
      <c r="Q34" s="79" t="s">
        <v>256</v>
      </c>
      <c r="R34" s="48" t="s">
        <v>283</v>
      </c>
    </row>
    <row r="35" spans="2:18" ht="93.75" customHeight="1" x14ac:dyDescent="0.25">
      <c r="B35" s="18" t="s">
        <v>6</v>
      </c>
      <c r="C35" s="5" t="s">
        <v>39</v>
      </c>
      <c r="D35" s="5" t="s">
        <v>115</v>
      </c>
      <c r="E35" s="7" t="s">
        <v>187</v>
      </c>
      <c r="F35" s="5" t="s">
        <v>21</v>
      </c>
      <c r="G35" s="5" t="s">
        <v>21</v>
      </c>
      <c r="H35" s="5">
        <v>47</v>
      </c>
      <c r="I35" s="7" t="s">
        <v>73</v>
      </c>
      <c r="J35" s="6" t="s">
        <v>50</v>
      </c>
      <c r="K35" s="5" t="s">
        <v>31</v>
      </c>
      <c r="L35" s="6" t="s">
        <v>70</v>
      </c>
      <c r="M35" s="5" t="s">
        <v>34</v>
      </c>
      <c r="N35" s="5" t="s">
        <v>72</v>
      </c>
      <c r="O35" s="6" t="s">
        <v>12</v>
      </c>
      <c r="P35" s="143" t="s">
        <v>220</v>
      </c>
      <c r="Q35" s="72" t="s">
        <v>255</v>
      </c>
      <c r="R35" s="51" t="s">
        <v>21</v>
      </c>
    </row>
    <row r="36" spans="2:18" ht="48.75" customHeight="1" x14ac:dyDescent="0.25">
      <c r="B36" s="69" t="s">
        <v>1</v>
      </c>
      <c r="C36" s="67" t="s">
        <v>0</v>
      </c>
      <c r="D36" s="67" t="s">
        <v>116</v>
      </c>
      <c r="E36" s="67" t="s">
        <v>187</v>
      </c>
      <c r="F36" s="71" t="s">
        <v>21</v>
      </c>
      <c r="G36" s="71" t="s">
        <v>21</v>
      </c>
      <c r="H36" s="71">
        <v>48</v>
      </c>
      <c r="I36" s="67" t="s">
        <v>93</v>
      </c>
      <c r="J36" s="68" t="s">
        <v>68</v>
      </c>
      <c r="K36" s="67" t="s">
        <v>41</v>
      </c>
      <c r="L36" s="68" t="s">
        <v>69</v>
      </c>
      <c r="M36" s="67" t="s">
        <v>34</v>
      </c>
      <c r="N36" s="67" t="s">
        <v>37</v>
      </c>
      <c r="O36" s="68" t="s">
        <v>12</v>
      </c>
      <c r="P36" s="174" t="s">
        <v>221</v>
      </c>
      <c r="Q36" s="79" t="s">
        <v>256</v>
      </c>
      <c r="R36" s="51" t="s">
        <v>281</v>
      </c>
    </row>
    <row r="37" spans="2:18" ht="56.25" customHeight="1" x14ac:dyDescent="0.25">
      <c r="B37" s="69" t="s">
        <v>1</v>
      </c>
      <c r="C37" s="67" t="s">
        <v>0</v>
      </c>
      <c r="D37" s="67" t="s">
        <v>116</v>
      </c>
      <c r="E37" s="67" t="s">
        <v>187</v>
      </c>
      <c r="F37" s="71" t="s">
        <v>21</v>
      </c>
      <c r="G37" s="71" t="s">
        <v>21</v>
      </c>
      <c r="H37" s="71">
        <v>48</v>
      </c>
      <c r="I37" s="67" t="s">
        <v>93</v>
      </c>
      <c r="J37" s="68" t="s">
        <v>98</v>
      </c>
      <c r="K37" s="67" t="s">
        <v>96</v>
      </c>
      <c r="L37" s="68" t="s">
        <v>99</v>
      </c>
      <c r="M37" s="67" t="s">
        <v>34</v>
      </c>
      <c r="N37" s="67" t="s">
        <v>40</v>
      </c>
      <c r="O37" s="68" t="s">
        <v>12</v>
      </c>
      <c r="P37" s="174" t="s">
        <v>264</v>
      </c>
      <c r="Q37" s="79" t="s">
        <v>256</v>
      </c>
      <c r="R37" s="51" t="s">
        <v>281</v>
      </c>
    </row>
    <row r="38" spans="2:18" ht="54.75" customHeight="1" x14ac:dyDescent="0.25">
      <c r="B38" s="69" t="s">
        <v>1</v>
      </c>
      <c r="C38" s="67" t="s">
        <v>0</v>
      </c>
      <c r="D38" s="67" t="s">
        <v>116</v>
      </c>
      <c r="E38" s="67" t="s">
        <v>187</v>
      </c>
      <c r="F38" s="71" t="s">
        <v>21</v>
      </c>
      <c r="G38" s="71" t="s">
        <v>21</v>
      </c>
      <c r="H38" s="71">
        <v>48</v>
      </c>
      <c r="I38" s="67" t="s">
        <v>94</v>
      </c>
      <c r="J38" s="68" t="s">
        <v>68</v>
      </c>
      <c r="K38" s="67" t="s">
        <v>41</v>
      </c>
      <c r="L38" s="68" t="s">
        <v>69</v>
      </c>
      <c r="M38" s="67" t="s">
        <v>34</v>
      </c>
      <c r="N38" s="67" t="s">
        <v>37</v>
      </c>
      <c r="O38" s="68" t="s">
        <v>12</v>
      </c>
      <c r="P38" s="174" t="s">
        <v>222</v>
      </c>
      <c r="Q38" s="79" t="s">
        <v>256</v>
      </c>
      <c r="R38" s="51">
        <v>1111202</v>
      </c>
    </row>
    <row r="39" spans="2:18" ht="48.75" customHeight="1" x14ac:dyDescent="0.25">
      <c r="B39" s="69" t="s">
        <v>1</v>
      </c>
      <c r="C39" s="67" t="s">
        <v>0</v>
      </c>
      <c r="D39" s="67" t="s">
        <v>116</v>
      </c>
      <c r="E39" s="67" t="s">
        <v>187</v>
      </c>
      <c r="F39" s="71" t="s">
        <v>21</v>
      </c>
      <c r="G39" s="71" t="s">
        <v>21</v>
      </c>
      <c r="H39" s="71">
        <v>48</v>
      </c>
      <c r="I39" s="67" t="s">
        <v>97</v>
      </c>
      <c r="J39" s="68" t="s">
        <v>98</v>
      </c>
      <c r="K39" s="67" t="s">
        <v>96</v>
      </c>
      <c r="L39" s="68" t="s">
        <v>99</v>
      </c>
      <c r="M39" s="67" t="s">
        <v>34</v>
      </c>
      <c r="N39" s="67" t="s">
        <v>40</v>
      </c>
      <c r="O39" s="68" t="s">
        <v>12</v>
      </c>
      <c r="P39" s="174" t="s">
        <v>223</v>
      </c>
      <c r="Q39" s="72" t="s">
        <v>255</v>
      </c>
      <c r="R39" s="51" t="s">
        <v>21</v>
      </c>
    </row>
    <row r="40" spans="2:18" ht="78.75" customHeight="1" x14ac:dyDescent="0.25">
      <c r="B40" s="56" t="s">
        <v>7</v>
      </c>
      <c r="C40" s="25" t="s">
        <v>8</v>
      </c>
      <c r="D40" s="25" t="s">
        <v>117</v>
      </c>
      <c r="E40" s="21" t="s">
        <v>187</v>
      </c>
      <c r="F40" s="25" t="s">
        <v>21</v>
      </c>
      <c r="G40" s="25" t="s">
        <v>21</v>
      </c>
      <c r="H40" s="25">
        <v>59</v>
      </c>
      <c r="I40" s="21" t="s">
        <v>85</v>
      </c>
      <c r="J40" s="26" t="s">
        <v>89</v>
      </c>
      <c r="K40" s="25" t="s">
        <v>31</v>
      </c>
      <c r="L40" s="26" t="s">
        <v>42</v>
      </c>
      <c r="M40" s="25" t="s">
        <v>43</v>
      </c>
      <c r="N40" s="25" t="s">
        <v>25</v>
      </c>
      <c r="O40" s="26" t="s">
        <v>12</v>
      </c>
      <c r="P40" s="147" t="s">
        <v>224</v>
      </c>
      <c r="Q40" s="72" t="s">
        <v>255</v>
      </c>
      <c r="R40" s="51" t="s">
        <v>21</v>
      </c>
    </row>
    <row r="41" spans="2:18" ht="65.25" customHeight="1" x14ac:dyDescent="0.25">
      <c r="B41" s="56" t="s">
        <v>7</v>
      </c>
      <c r="C41" s="25" t="s">
        <v>11</v>
      </c>
      <c r="D41" s="25" t="s">
        <v>118</v>
      </c>
      <c r="E41" s="21" t="s">
        <v>187</v>
      </c>
      <c r="F41" s="25" t="s">
        <v>21</v>
      </c>
      <c r="G41" s="25" t="s">
        <v>21</v>
      </c>
      <c r="H41" s="25">
        <v>68</v>
      </c>
      <c r="I41" s="21" t="s">
        <v>86</v>
      </c>
      <c r="J41" s="26" t="s">
        <v>89</v>
      </c>
      <c r="K41" s="25" t="s">
        <v>31</v>
      </c>
      <c r="L41" s="23" t="s">
        <v>88</v>
      </c>
      <c r="M41" s="25" t="s">
        <v>43</v>
      </c>
      <c r="N41" s="25" t="s">
        <v>87</v>
      </c>
      <c r="O41" s="26" t="s">
        <v>12</v>
      </c>
      <c r="P41" s="147" t="s">
        <v>225</v>
      </c>
      <c r="Q41" s="72" t="s">
        <v>255</v>
      </c>
      <c r="R41" s="51" t="s">
        <v>21</v>
      </c>
    </row>
    <row r="42" spans="2:18" ht="57.75" customHeight="1" x14ac:dyDescent="0.25">
      <c r="B42" s="56" t="s">
        <v>7</v>
      </c>
      <c r="C42" s="25" t="s">
        <v>11</v>
      </c>
      <c r="D42" s="25" t="s">
        <v>118</v>
      </c>
      <c r="E42" s="21" t="s">
        <v>187</v>
      </c>
      <c r="F42" s="25" t="s">
        <v>21</v>
      </c>
      <c r="G42" s="25" t="s">
        <v>21</v>
      </c>
      <c r="H42" s="25">
        <v>65</v>
      </c>
      <c r="I42" s="21" t="s">
        <v>71</v>
      </c>
      <c r="J42" s="26" t="s">
        <v>9</v>
      </c>
      <c r="K42" s="25" t="s">
        <v>34</v>
      </c>
      <c r="L42" s="26" t="s">
        <v>44</v>
      </c>
      <c r="M42" s="25" t="s">
        <v>43</v>
      </c>
      <c r="N42" s="21" t="s">
        <v>2</v>
      </c>
      <c r="O42" s="26" t="s">
        <v>12</v>
      </c>
      <c r="P42" s="147" t="s">
        <v>226</v>
      </c>
      <c r="Q42" s="79" t="s">
        <v>256</v>
      </c>
      <c r="R42" s="48">
        <v>1111007</v>
      </c>
    </row>
    <row r="43" spans="2:18" ht="61.5" customHeight="1" x14ac:dyDescent="0.25">
      <c r="B43" s="70" t="s">
        <v>22</v>
      </c>
      <c r="C43" s="51" t="s">
        <v>23</v>
      </c>
      <c r="D43" s="51" t="s">
        <v>119</v>
      </c>
      <c r="E43" s="51" t="s">
        <v>187</v>
      </c>
      <c r="F43" s="48" t="s">
        <v>21</v>
      </c>
      <c r="G43" s="48" t="s">
        <v>21</v>
      </c>
      <c r="H43" s="48">
        <v>69</v>
      </c>
      <c r="I43" s="51" t="s">
        <v>57</v>
      </c>
      <c r="J43" s="52" t="s">
        <v>9</v>
      </c>
      <c r="K43" s="51" t="s">
        <v>43</v>
      </c>
      <c r="L43" s="52" t="s">
        <v>44</v>
      </c>
      <c r="M43" s="51" t="s">
        <v>43</v>
      </c>
      <c r="N43" s="51" t="s">
        <v>2</v>
      </c>
      <c r="O43" s="52" t="s">
        <v>12</v>
      </c>
      <c r="P43" s="165" t="s">
        <v>227</v>
      </c>
      <c r="Q43" s="79" t="s">
        <v>256</v>
      </c>
      <c r="R43" s="48">
        <v>1111006</v>
      </c>
    </row>
    <row r="44" spans="2:18" ht="57.75" customHeight="1" x14ac:dyDescent="0.25">
      <c r="B44" s="70" t="s">
        <v>22</v>
      </c>
      <c r="C44" s="48" t="s">
        <v>23</v>
      </c>
      <c r="D44" s="51" t="s">
        <v>119</v>
      </c>
      <c r="E44" s="51" t="s">
        <v>187</v>
      </c>
      <c r="F44" s="48" t="s">
        <v>21</v>
      </c>
      <c r="G44" s="48" t="s">
        <v>21</v>
      </c>
      <c r="H44" s="48">
        <v>71</v>
      </c>
      <c r="I44" s="51" t="s">
        <v>64</v>
      </c>
      <c r="J44" s="52" t="s">
        <v>63</v>
      </c>
      <c r="K44" s="51" t="s">
        <v>36</v>
      </c>
      <c r="L44" s="52" t="s">
        <v>65</v>
      </c>
      <c r="M44" s="51" t="s">
        <v>43</v>
      </c>
      <c r="N44" s="51" t="s">
        <v>5</v>
      </c>
      <c r="O44" s="52" t="s">
        <v>12</v>
      </c>
      <c r="P44" s="165" t="s">
        <v>228</v>
      </c>
      <c r="Q44" s="72" t="s">
        <v>255</v>
      </c>
      <c r="R44" s="51" t="s">
        <v>21</v>
      </c>
    </row>
    <row r="45" spans="2:18" ht="43.5" customHeight="1" x14ac:dyDescent="0.25">
      <c r="B45" s="39" t="s">
        <v>49</v>
      </c>
      <c r="C45" s="34" t="s">
        <v>51</v>
      </c>
      <c r="D45" s="34" t="s">
        <v>114</v>
      </c>
      <c r="E45" s="35" t="s">
        <v>187</v>
      </c>
      <c r="F45" s="34" t="s">
        <v>21</v>
      </c>
      <c r="G45" s="34" t="s">
        <v>21</v>
      </c>
      <c r="H45" s="34">
        <v>82</v>
      </c>
      <c r="I45" s="35" t="s">
        <v>84</v>
      </c>
      <c r="J45" s="36" t="s">
        <v>81</v>
      </c>
      <c r="K45" s="34" t="s">
        <v>36</v>
      </c>
      <c r="L45" s="36" t="s">
        <v>80</v>
      </c>
      <c r="M45" s="34" t="s">
        <v>36</v>
      </c>
      <c r="N45" s="34" t="s">
        <v>79</v>
      </c>
      <c r="O45" s="40" t="s">
        <v>12</v>
      </c>
      <c r="P45" s="168" t="s">
        <v>709</v>
      </c>
      <c r="Q45" s="79" t="s">
        <v>256</v>
      </c>
      <c r="R45" s="51" t="s">
        <v>347</v>
      </c>
    </row>
    <row r="46" spans="2:18" ht="45" customHeight="1" x14ac:dyDescent="0.25">
      <c r="B46" s="39" t="s">
        <v>49</v>
      </c>
      <c r="C46" s="34" t="s">
        <v>91</v>
      </c>
      <c r="D46" s="35" t="s">
        <v>120</v>
      </c>
      <c r="E46" s="35" t="s">
        <v>187</v>
      </c>
      <c r="F46" s="34" t="s">
        <v>21</v>
      </c>
      <c r="G46" s="34" t="s">
        <v>21</v>
      </c>
      <c r="H46" s="34">
        <v>84</v>
      </c>
      <c r="I46" s="35" t="s">
        <v>83</v>
      </c>
      <c r="J46" s="36" t="s">
        <v>81</v>
      </c>
      <c r="K46" s="34" t="s">
        <v>36</v>
      </c>
      <c r="L46" s="36" t="s">
        <v>80</v>
      </c>
      <c r="M46" s="34" t="s">
        <v>36</v>
      </c>
      <c r="N46" s="34" t="s">
        <v>79</v>
      </c>
      <c r="O46" s="40" t="s">
        <v>12</v>
      </c>
      <c r="P46" s="168" t="s">
        <v>229</v>
      </c>
      <c r="Q46" s="79" t="s">
        <v>256</v>
      </c>
      <c r="R46" s="51" t="s">
        <v>348</v>
      </c>
    </row>
    <row r="49" spans="2:5" ht="23.25" x14ac:dyDescent="0.25">
      <c r="B49" s="85" t="s">
        <v>266</v>
      </c>
      <c r="C49" s="19" t="s">
        <v>302</v>
      </c>
    </row>
    <row r="50" spans="2:5" ht="44.25" customHeight="1" x14ac:dyDescent="0.25">
      <c r="B50" s="85" t="s">
        <v>258</v>
      </c>
      <c r="C50" s="19" t="s">
        <v>303</v>
      </c>
    </row>
    <row r="51" spans="2:5" ht="55.5" customHeight="1" x14ac:dyDescent="0.25">
      <c r="B51" s="84" t="s">
        <v>299</v>
      </c>
      <c r="C51" s="30" t="s">
        <v>298</v>
      </c>
    </row>
    <row r="52" spans="2:5" ht="114" customHeight="1" x14ac:dyDescent="0.25"/>
    <row r="55" spans="2:5" ht="21" x14ac:dyDescent="0.35">
      <c r="B55" s="93" t="s">
        <v>312</v>
      </c>
      <c r="C55" s="93" t="s">
        <v>313</v>
      </c>
      <c r="D55" s="93" t="s">
        <v>324</v>
      </c>
      <c r="E55" s="93" t="s">
        <v>314</v>
      </c>
    </row>
    <row r="56" spans="2:5" ht="23.25" x14ac:dyDescent="0.35">
      <c r="B56" s="89" t="s">
        <v>16</v>
      </c>
      <c r="C56" s="90">
        <v>1</v>
      </c>
      <c r="D56" s="97">
        <v>3</v>
      </c>
      <c r="E56" s="90">
        <v>4</v>
      </c>
    </row>
    <row r="57" spans="2:5" ht="23.25" x14ac:dyDescent="0.35">
      <c r="B57" s="89" t="s">
        <v>17</v>
      </c>
      <c r="C57" s="90">
        <v>0</v>
      </c>
      <c r="D57" s="97">
        <v>1</v>
      </c>
      <c r="E57" s="90">
        <v>1</v>
      </c>
    </row>
    <row r="58" spans="2:5" ht="23.25" x14ac:dyDescent="0.35">
      <c r="B58" s="89" t="s">
        <v>18</v>
      </c>
      <c r="C58" s="90">
        <v>0</v>
      </c>
      <c r="D58" s="97">
        <v>1</v>
      </c>
      <c r="E58" s="90">
        <v>1</v>
      </c>
    </row>
    <row r="59" spans="2:5" ht="23.25" x14ac:dyDescent="0.35">
      <c r="B59" s="89" t="s">
        <v>4</v>
      </c>
      <c r="C59" s="90">
        <v>6</v>
      </c>
      <c r="D59" s="97">
        <v>6</v>
      </c>
      <c r="E59" s="90">
        <v>12</v>
      </c>
    </row>
    <row r="60" spans="2:5" ht="23.25" x14ac:dyDescent="0.35">
      <c r="B60" s="89" t="s">
        <v>15</v>
      </c>
      <c r="C60" s="90">
        <v>2</v>
      </c>
      <c r="D60" s="97">
        <v>2</v>
      </c>
      <c r="E60" s="90">
        <v>4</v>
      </c>
    </row>
    <row r="61" spans="2:5" ht="23.25" x14ac:dyDescent="0.35">
      <c r="B61" s="89" t="s">
        <v>6</v>
      </c>
      <c r="C61" s="90">
        <v>1</v>
      </c>
      <c r="D61" s="97">
        <v>2</v>
      </c>
      <c r="E61" s="90">
        <v>3</v>
      </c>
    </row>
    <row r="62" spans="2:5" ht="23.25" x14ac:dyDescent="0.35">
      <c r="B62" s="89" t="s">
        <v>1</v>
      </c>
      <c r="C62" s="90">
        <v>3</v>
      </c>
      <c r="D62" s="97">
        <v>1</v>
      </c>
      <c r="E62" s="90">
        <v>4</v>
      </c>
    </row>
    <row r="63" spans="2:5" ht="23.25" x14ac:dyDescent="0.35">
      <c r="B63" s="89" t="s">
        <v>292</v>
      </c>
      <c r="C63" s="90">
        <v>2</v>
      </c>
      <c r="D63" s="97">
        <v>5</v>
      </c>
      <c r="E63" s="90">
        <v>7</v>
      </c>
    </row>
    <row r="64" spans="2:5" ht="23.25" x14ac:dyDescent="0.35">
      <c r="B64" s="89" t="s">
        <v>22</v>
      </c>
      <c r="C64" s="90">
        <v>1</v>
      </c>
      <c r="D64" s="97">
        <v>2</v>
      </c>
      <c r="E64" s="90">
        <v>3</v>
      </c>
    </row>
    <row r="65" spans="2:5" ht="23.25" x14ac:dyDescent="0.35">
      <c r="B65" s="89" t="s">
        <v>49</v>
      </c>
      <c r="C65" s="90">
        <v>2</v>
      </c>
      <c r="D65" s="97">
        <v>2</v>
      </c>
      <c r="E65" s="90">
        <v>4</v>
      </c>
    </row>
    <row r="66" spans="2:5" ht="21" x14ac:dyDescent="0.35">
      <c r="B66" s="94"/>
      <c r="C66" s="95">
        <f>SUM(C56:C65)</f>
        <v>18</v>
      </c>
      <c r="D66" s="95">
        <f>SUM(D56:D65)</f>
        <v>25</v>
      </c>
      <c r="E66" s="95">
        <f>SUM(E56:E65)</f>
        <v>43</v>
      </c>
    </row>
    <row r="67" spans="2:5" ht="21" x14ac:dyDescent="0.35">
      <c r="B67" s="94"/>
      <c r="C67" s="94"/>
      <c r="D67" s="94"/>
    </row>
    <row r="68" spans="2:5" ht="21" x14ac:dyDescent="0.35">
      <c r="B68" s="94"/>
      <c r="C68" s="94"/>
      <c r="D68" s="94"/>
    </row>
    <row r="69" spans="2:5" ht="21" x14ac:dyDescent="0.35">
      <c r="B69" s="94"/>
      <c r="C69" s="94"/>
      <c r="D69" s="94"/>
    </row>
    <row r="70" spans="2:5" ht="21" x14ac:dyDescent="0.35">
      <c r="B70" s="94"/>
      <c r="C70" s="94"/>
      <c r="D70" s="94"/>
    </row>
    <row r="71" spans="2:5" ht="21" x14ac:dyDescent="0.35">
      <c r="B71" s="93" t="s">
        <v>315</v>
      </c>
      <c r="C71" s="93" t="s">
        <v>313</v>
      </c>
      <c r="D71" s="94"/>
    </row>
    <row r="72" spans="2:5" ht="21" x14ac:dyDescent="0.35">
      <c r="B72" s="89" t="s">
        <v>316</v>
      </c>
      <c r="C72" s="90">
        <v>0</v>
      </c>
      <c r="D72" s="94"/>
    </row>
    <row r="73" spans="2:5" ht="21" x14ac:dyDescent="0.35">
      <c r="B73" s="89" t="s">
        <v>713</v>
      </c>
      <c r="C73" s="90">
        <v>0</v>
      </c>
      <c r="D73" s="94"/>
    </row>
    <row r="74" spans="2:5" ht="21" x14ac:dyDescent="0.35">
      <c r="B74" s="89" t="s">
        <v>160</v>
      </c>
      <c r="C74" s="90">
        <v>2</v>
      </c>
      <c r="D74" s="94"/>
    </row>
    <row r="75" spans="2:5" ht="21" x14ac:dyDescent="0.35">
      <c r="B75" s="89" t="s">
        <v>149</v>
      </c>
      <c r="C75" s="90">
        <v>0</v>
      </c>
      <c r="D75" s="94"/>
    </row>
    <row r="76" spans="2:5" ht="21" x14ac:dyDescent="0.35">
      <c r="B76" s="89" t="s">
        <v>156</v>
      </c>
      <c r="C76" s="90">
        <v>0</v>
      </c>
      <c r="D76" s="94"/>
    </row>
    <row r="77" spans="2:5" ht="21" x14ac:dyDescent="0.35">
      <c r="B77" s="89" t="s">
        <v>287</v>
      </c>
      <c r="C77" s="90">
        <v>1</v>
      </c>
      <c r="D77" s="94"/>
    </row>
    <row r="78" spans="2:5" ht="21" x14ac:dyDescent="0.35">
      <c r="B78" s="89" t="s">
        <v>72</v>
      </c>
      <c r="C78" s="90">
        <v>2</v>
      </c>
      <c r="D78" s="94"/>
    </row>
    <row r="79" spans="2:5" ht="21" x14ac:dyDescent="0.35">
      <c r="B79" s="89" t="s">
        <v>5</v>
      </c>
      <c r="C79" s="90">
        <v>0</v>
      </c>
      <c r="D79" s="94"/>
    </row>
    <row r="80" spans="2:5" ht="21" x14ac:dyDescent="0.35">
      <c r="B80" s="89" t="s">
        <v>77</v>
      </c>
      <c r="C80" s="90">
        <v>5</v>
      </c>
      <c r="D80" s="94"/>
    </row>
    <row r="81" spans="2:4" ht="21" x14ac:dyDescent="0.35">
      <c r="B81" s="89" t="s">
        <v>2</v>
      </c>
      <c r="C81" s="90">
        <v>6</v>
      </c>
      <c r="D81" s="94"/>
    </row>
    <row r="82" spans="2:4" ht="21" x14ac:dyDescent="0.35">
      <c r="B82" s="89" t="s">
        <v>25</v>
      </c>
      <c r="C82" s="90">
        <v>0</v>
      </c>
      <c r="D82" s="94"/>
    </row>
    <row r="83" spans="2:4" ht="21" x14ac:dyDescent="0.35">
      <c r="B83" s="89" t="s">
        <v>87</v>
      </c>
      <c r="C83" s="90">
        <v>0</v>
      </c>
      <c r="D83" s="94"/>
    </row>
    <row r="84" spans="2:4" ht="21" x14ac:dyDescent="0.35">
      <c r="B84" s="94"/>
      <c r="C84" s="95">
        <f>SUM(C72:C83)</f>
        <v>16</v>
      </c>
      <c r="D84" s="94"/>
    </row>
    <row r="85" spans="2:4" ht="21" x14ac:dyDescent="0.35">
      <c r="D85" s="94"/>
    </row>
  </sheetData>
  <mergeCells count="2">
    <mergeCell ref="Q1:R1"/>
    <mergeCell ref="Q2:R2"/>
  </mergeCells>
  <hyperlinks>
    <hyperlink ref="O4" r:id="rId1" xr:uid="{C9716AAB-33F8-4C03-9339-F531CEC4C13E}"/>
    <hyperlink ref="L4" r:id="rId2" xr:uid="{14C1630A-1EE6-449A-96C6-26831282638B}"/>
    <hyperlink ref="O5" r:id="rId3" xr:uid="{0045A1EF-C31E-4D1A-B455-8B962F06E8AF}"/>
    <hyperlink ref="L5" r:id="rId4" xr:uid="{E0D95D74-BAAC-4599-80DD-E7E38D82AE89}"/>
    <hyperlink ref="J5" r:id="rId5" xr:uid="{CA19DA77-4796-489A-9495-25B9040B8508}"/>
    <hyperlink ref="J6" r:id="rId6" xr:uid="{D7C47192-E2CB-4398-A04D-BC74FA859D83}"/>
    <hyperlink ref="L6" r:id="rId7" xr:uid="{C2D0296B-868B-4F07-A1F2-F62DD16A9286}"/>
    <hyperlink ref="O6" r:id="rId8" xr:uid="{5D9045B8-7F5B-451F-9A52-B7AC1CE81B14}"/>
    <hyperlink ref="L7" r:id="rId9" xr:uid="{B9C03C24-A939-463A-AB6B-7747190FBD7C}"/>
    <hyperlink ref="J7" r:id="rId10" display="https://github.com/hiroeorz/omron-fins-simulator/tree/master" xr:uid="{02C3EE12-4649-4030-8153-D3BAA1902ACA}"/>
    <hyperlink ref="O7" r:id="rId11" xr:uid="{E78FD7CC-7D28-4C19-8B9C-8C0D4BA9C6F5}"/>
    <hyperlink ref="L8" r:id="rId12" xr:uid="{62DD941C-30AA-4884-909E-E038092FB11A}"/>
    <hyperlink ref="O8" r:id="rId13" xr:uid="{E77C36B5-E77B-4FB6-B789-089BD15D36FB}"/>
    <hyperlink ref="J9" r:id="rId14" xr:uid="{AFCC64DC-18DC-49EC-BC03-94895122E254}"/>
    <hyperlink ref="L9" r:id="rId15" xr:uid="{63C2FD30-2769-4CE3-A775-64DDAD777DE1}"/>
    <hyperlink ref="O9" r:id="rId16" xr:uid="{969B35F9-F484-469A-93E4-573734B85ED0}"/>
    <hyperlink ref="J10" r:id="rId17" xr:uid="{7B771653-21D3-40A0-AC23-952E09B071B6}"/>
    <hyperlink ref="L10" r:id="rId18" xr:uid="{4B290293-BB0F-4F1B-817F-ACFF64218BC2}"/>
    <hyperlink ref="O10" r:id="rId19" xr:uid="{AD5FA837-2100-42B4-94CA-5FD074415C48}"/>
    <hyperlink ref="J12:J13" r:id="rId20" display="Prosys OPCUA Server" xr:uid="{39ED3D46-EA5A-46EA-9523-E5245B712739}"/>
    <hyperlink ref="L13" r:id="rId21" xr:uid="{CABDC2E6-0E7E-4E3F-B2A1-430E98131F4C}"/>
    <hyperlink ref="O13" r:id="rId22" xr:uid="{6464C3D5-C4E9-472C-8A09-7B1B16C54908}"/>
    <hyperlink ref="J17" r:id="rId23" xr:uid="{3201C538-F737-4308-9907-B23FB35BCA6F}"/>
    <hyperlink ref="J16" r:id="rId24" xr:uid="{175EAB86-F0F3-4458-9856-A1CE88215D23}"/>
    <hyperlink ref="L16" r:id="rId25" display=" FreyrScada IEC 60870-5 Server Simulator" xr:uid="{D4312B68-3FE1-49B2-8C92-231898A4A1F7}"/>
    <hyperlink ref="L17" r:id="rId26" xr:uid="{203BF834-98C7-4CD0-AAA4-9D3A5F62199D}"/>
    <hyperlink ref="O17" r:id="rId27" xr:uid="{65F11F92-415D-4B61-A151-20EAC2D5F291}"/>
    <hyperlink ref="O16" r:id="rId28" xr:uid="{DCDF1CE8-2D0B-4C0D-8E29-F281080F7BB7}"/>
    <hyperlink ref="J18" r:id="rId29" xr:uid="{DDF84566-3FB5-45DD-9D31-37284BF52524}"/>
    <hyperlink ref="L18" r:id="rId30" xr:uid="{E067C31E-3F7D-4152-BD58-43D1F474BF97}"/>
    <hyperlink ref="O18" r:id="rId31" xr:uid="{6154A480-492B-4B3A-90BB-B47F145674EB}"/>
    <hyperlink ref="J19" r:id="rId32" xr:uid="{1094DF9A-7F37-4F67-BC4E-398CA98FF100}"/>
    <hyperlink ref="L19" r:id="rId33" xr:uid="{F741E621-A91E-4B3E-B9D8-C9B114ABC43E}"/>
    <hyperlink ref="O19" r:id="rId34" xr:uid="{7199338A-AFAF-4198-BE8F-4BA672F59EAE}"/>
    <hyperlink ref="J21" r:id="rId35" xr:uid="{FF598C58-4C7E-4EAA-98CE-D2A6A1CDAA16}"/>
    <hyperlink ref="L21" r:id="rId36" xr:uid="{9178A223-BD68-44DE-BAA4-52F6C5974A4F}"/>
    <hyperlink ref="O21" r:id="rId37" xr:uid="{45E4C967-C1A8-4222-A84A-9A086E60A6A2}"/>
    <hyperlink ref="J22" r:id="rId38" xr:uid="{617AEBF0-1FCC-409A-9F63-D4650D036A1C}"/>
    <hyperlink ref="L22" r:id="rId39" xr:uid="{E4DC6745-A0E0-49C7-9417-C34CDCA1D3B0}"/>
    <hyperlink ref="O22" r:id="rId40" location="ethersploitip" xr:uid="{A1A147DB-E88E-4173-852C-A648EADBD65C}"/>
    <hyperlink ref="O23" r:id="rId41" xr:uid="{4E6EEFB7-50B8-4432-9BF0-145134428E64}"/>
    <hyperlink ref="J23" r:id="rId42" display="SIMATIC S7 PLC" xr:uid="{47A41369-8B89-4C3D-B8F5-8DF35672AD53}"/>
    <hyperlink ref="L23" r:id="rId43" display="Metasploit" xr:uid="{E7D8DCB3-6F68-46F7-B72A-298BD257CDF4}"/>
    <hyperlink ref="J24" r:id="rId44" display="github.com/hiroeorz/omron-fins-simulator/blob/master/omron_plc.rb" xr:uid="{659A6919-1E46-426D-A02F-6D8C14FD28EF}"/>
    <hyperlink ref="L24" r:id="rId45" xr:uid="{552FAFBE-9B5B-47B1-A570-5CBE0AC79494}"/>
    <hyperlink ref="J25" r:id="rId46" xr:uid="{70322CEE-2221-46B5-92ED-FA1CE54694BC}"/>
    <hyperlink ref="L25" r:id="rId47" xr:uid="{A0D4AFE6-CF07-4C05-AB92-E1D553659014}"/>
    <hyperlink ref="O25" r:id="rId48" xr:uid="{C3682C25-875D-46DC-8913-DEC4EB98B799}"/>
    <hyperlink ref="J26" r:id="rId49" xr:uid="{D829A5DC-A609-49BF-8D88-6872C99F5C7E}"/>
    <hyperlink ref="L26" r:id="rId50" xr:uid="{B1A5AD98-8A06-439D-907E-F033473D9A83}"/>
    <hyperlink ref="O26" r:id="rId51" xr:uid="{8234089B-D027-403B-8D7A-62D41A2617BD}"/>
    <hyperlink ref="L11" r:id="rId52" xr:uid="{B2E402F7-7C65-4D00-8515-EF52927D8D5B}"/>
    <hyperlink ref="O11" r:id="rId53" xr:uid="{04B72794-DD3B-4B42-B688-378796000870}"/>
    <hyperlink ref="J11" r:id="rId54" xr:uid="{29136393-ECEC-420F-8D25-68D556F99A35}"/>
    <hyperlink ref="J12" r:id="rId55" xr:uid="{4FCE140F-E1BD-4F1A-A7CC-B184E0D1E641}"/>
    <hyperlink ref="L12" r:id="rId56" xr:uid="{6291E217-2B29-438A-AC88-4B85000C3A6D}"/>
    <hyperlink ref="O12" r:id="rId57" xr:uid="{83E5F6DF-BCCF-41FF-B99B-130FA20034E9}"/>
    <hyperlink ref="L15" r:id="rId58" xr:uid="{6E62B557-0A77-4EAF-B6A6-13196A68D72B}"/>
    <hyperlink ref="O15" r:id="rId59" xr:uid="{D178D333-D1CD-4757-BD3A-59C15DB85AF2}"/>
    <hyperlink ref="O27" r:id="rId60" xr:uid="{7A129E0E-E389-45B8-A4AC-9105514CFD8C}"/>
    <hyperlink ref="J27" r:id="rId61" xr:uid="{4A77CBD4-F0C8-442F-A204-6A7CD94A1D1D}"/>
    <hyperlink ref="L27" r:id="rId62" xr:uid="{36AC63A0-C1FA-4D43-8308-57BF82A763BB}"/>
    <hyperlink ref="O28" r:id="rId63" xr:uid="{1608BAC2-6D90-44E6-AA7B-F27D5BF1FAE2}"/>
    <hyperlink ref="J29" r:id="rId64" xr:uid="{BEB1F3C8-993C-425D-A255-14611092E56C}"/>
    <hyperlink ref="L29" r:id="rId65" xr:uid="{2F692A73-24F8-44D7-BE3E-D91DE899DA73}"/>
    <hyperlink ref="L28" r:id="rId66" xr:uid="{CACFFA92-82D6-40C0-BC97-C9C24A496C16}"/>
    <hyperlink ref="J28" r:id="rId67" display="Siemens S7 PLC" xr:uid="{A23F96A7-0A47-41CA-A3A6-D4125D469211}"/>
    <hyperlink ref="J30" r:id="rId68" xr:uid="{0720B97D-2923-4B43-9FDD-A0D1242F9598}"/>
    <hyperlink ref="O30" r:id="rId69" display="Procedimiento" xr:uid="{124207A4-DA1F-4C39-BA7E-6E8A0E446F43}"/>
    <hyperlink ref="O43" r:id="rId70" xr:uid="{B9C6808B-125C-4855-BA16-993A4ABA1FC0}"/>
    <hyperlink ref="L43" r:id="rId71" display="Metasploit" xr:uid="{2C8A2E11-8DD7-48F9-9534-F76120788069}"/>
    <hyperlink ref="J43" r:id="rId72" xr:uid="{4E23197C-7E86-410A-A893-10C43F217D3F}"/>
    <hyperlink ref="J34" r:id="rId73" xr:uid="{562AF1B6-AAC8-406F-9988-EF166B50945D}"/>
    <hyperlink ref="O34" r:id="rId74" xr:uid="{CD30882A-DB42-46F6-B198-8D12021D70D3}"/>
    <hyperlink ref="L34" r:id="rId75" xr:uid="{361F209C-DDE2-4C99-94DC-9EF5C00DD886}"/>
    <hyperlink ref="J35" r:id="rId76" display="SIMATIC S7 PLC" xr:uid="{6BBE5532-4B35-44FC-96AB-527323E771FC}"/>
    <hyperlink ref="L35" r:id="rId77" display="Metasploit" xr:uid="{941419C9-9E08-4F1D-993E-6027F5D5765A}"/>
    <hyperlink ref="O35" r:id="rId78" xr:uid="{74ABEA07-B3F5-45AD-9654-8F0BB5B9A9E2}"/>
    <hyperlink ref="O41" r:id="rId79" xr:uid="{B15A23EA-7534-442A-AC58-573B30E80F0C}"/>
    <hyperlink ref="O40" r:id="rId80" xr:uid="{132D0E23-8FB8-4807-8B96-85C37DFD4F75}"/>
    <hyperlink ref="J45" r:id="rId81" xr:uid="{F588AE4F-10F0-4659-A76C-6F207F1D321D}"/>
    <hyperlink ref="L45" r:id="rId82" xr:uid="{DB890386-6735-40CE-84AE-33DCE1DBB39F}"/>
    <hyperlink ref="O45" r:id="rId83" xr:uid="{4BC25E0C-221A-43AE-97B1-06D2A6D7A6CF}"/>
    <hyperlink ref="J32" r:id="rId84" xr:uid="{23A7D998-4079-4909-AF46-FA1DC3AE4544}"/>
    <hyperlink ref="L32" r:id="rId85" xr:uid="{66556075-EF22-4CAD-97B0-4E3D2CE6DA59}"/>
    <hyperlink ref="O32" r:id="rId86" xr:uid="{CC1FD8F4-196A-4486-8342-58904111BDE7}"/>
    <hyperlink ref="J46" r:id="rId87" xr:uid="{921BFCA3-1F0C-4092-8D48-F2675E4FBF21}"/>
    <hyperlink ref="L46" r:id="rId88" xr:uid="{683F2430-9899-4312-85D3-3496C2C8A545}"/>
    <hyperlink ref="O46" r:id="rId89" xr:uid="{D3EC4930-3BB0-440F-A854-594299746FB6}"/>
    <hyperlink ref="L30" r:id="rId90" display="Metasploit" xr:uid="{626A7D29-A94F-4F5E-A7ED-4544F99E4960}"/>
    <hyperlink ref="J33" r:id="rId91" xr:uid="{ABF91FB3-8452-4F57-BAD1-54B245982CF5}"/>
    <hyperlink ref="L33" r:id="rId92" xr:uid="{859652BF-62F3-4FB6-A617-ADE0CC711E56}"/>
    <hyperlink ref="O33" r:id="rId93" xr:uid="{E333E7D9-356D-4BC9-BE4F-5799DAB17505}"/>
    <hyperlink ref="J31" r:id="rId94" xr:uid="{1319CC3F-E407-459F-9840-1322264304EC}"/>
    <hyperlink ref="L31" r:id="rId95" display="Metasploit" xr:uid="{7B1916C7-5C99-4F64-BB23-ED5838D52C5F}"/>
    <hyperlink ref="O31" r:id="rId96" xr:uid="{61006A3F-9101-4559-B106-10CCABD3414C}"/>
    <hyperlink ref="L44" r:id="rId97" xr:uid="{ADD0DDCB-EEDF-4EFE-A54A-FD3F94992DD1}"/>
    <hyperlink ref="J44" r:id="rId98" display="Siemens S7 PLC" xr:uid="{70AC09ED-E262-44E1-B792-5EC348419437}"/>
    <hyperlink ref="O44" r:id="rId99" xr:uid="{2CB2AA30-B391-44CE-8864-867E3A4A4B3C}"/>
    <hyperlink ref="J42" r:id="rId100" xr:uid="{A23FF551-BB18-40A1-AD1A-62A2C51561DF}"/>
    <hyperlink ref="L42" r:id="rId101" display="Metasploit" xr:uid="{EA088848-38F5-4DC5-BB00-C5FD633C7CAD}"/>
    <hyperlink ref="O42" r:id="rId102" xr:uid="{7E2146FB-968E-4358-B8B0-E981E44E5FBD}"/>
    <hyperlink ref="L36" r:id="rId103" display="Metasploit: vnc_keyboard_exec.rb" xr:uid="{470E0287-29E6-405D-93EF-92801CDC3836}"/>
    <hyperlink ref="O36" r:id="rId104" xr:uid="{876E38C9-4827-43E9-8961-A3CE2C7013A5}"/>
    <hyperlink ref="O38" r:id="rId105" xr:uid="{C8715C15-E8E1-426F-8735-4D042A6E29F6}"/>
    <hyperlink ref="L38" r:id="rId106" display="Metasploit: vnc_keyboard_exec.rb" xr:uid="{32247EDE-7145-4DF0-A7E3-0800BA331B81}"/>
    <hyperlink ref="J37" r:id="rId107" xr:uid="{0EC085E0-04AD-4119-921F-F31FD7CF7997}"/>
    <hyperlink ref="L37" r:id="rId108" display="Metasploit: vnc_keyboard_exec.rb" xr:uid="{F58D52C1-8E17-4333-ACA7-59926D7C1948}"/>
    <hyperlink ref="O37" r:id="rId109" xr:uid="{CEE1BB54-C844-4D36-8979-CC352F372D36}"/>
    <hyperlink ref="J39" r:id="rId110" xr:uid="{7BFCF257-FCEE-43B3-A2F5-E3F1BAABD727}"/>
    <hyperlink ref="L39" r:id="rId111" display="Metasploit: vnc_keyboard_exec.rb" xr:uid="{BB3DD6E9-DB96-4CE0-A92E-F8021782E285}"/>
    <hyperlink ref="O39" r:id="rId112" xr:uid="{C5FF2009-5411-41D1-B04B-31614DF75D6C}"/>
    <hyperlink ref="L20" r:id="rId113" display="Ethersploit-IP_x0009_" xr:uid="{4C833B4B-8109-41A9-8DC9-B0B6200C536D}"/>
    <hyperlink ref="J20" r:id="rId114" xr:uid="{45392388-EB7A-4765-A2E9-7C05B857217B}"/>
    <hyperlink ref="O20" r:id="rId115" xr:uid="{B2B697CA-729F-4618-B70E-97096D0F909B}"/>
    <hyperlink ref="O14" r:id="rId116" xr:uid="{BCB785C8-EEDD-4A72-819A-BDF863BA7135}"/>
    <hyperlink ref="L14" r:id="rId117" display="FreyrSCADA DNP3 Client (Master)" xr:uid="{26F6442A-08F6-41EF-A936-5757E8D488A3}"/>
    <hyperlink ref="J14" r:id="rId118" display="FreyrSCADA DNP3 Server (Outstation)" xr:uid="{6C7D0A72-4B58-4168-A159-0AB9E25F9774}"/>
  </hyperlinks>
  <pageMargins left="0.7" right="0.7" top="0.75" bottom="0.75" header="0.3" footer="0.3"/>
  <pageSetup orientation="portrait" r:id="rId119"/>
  <drawing r:id="rId1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CDA1C-3992-4B37-BFF7-00C2149CD06C}">
  <dimension ref="C2:S60"/>
  <sheetViews>
    <sheetView zoomScale="50" zoomScaleNormal="50" workbookViewId="0">
      <selection activeCell="W11" sqref="W11"/>
    </sheetView>
  </sheetViews>
  <sheetFormatPr baseColWidth="10" defaultRowHeight="34.5" customHeight="1" x14ac:dyDescent="0.25"/>
  <cols>
    <col min="3" max="3" width="31.7109375" customWidth="1"/>
    <col min="4" max="4" width="30.28515625" customWidth="1"/>
    <col min="5" max="5" width="33.85546875" customWidth="1"/>
    <col min="6" max="6" width="30" customWidth="1"/>
    <col min="8" max="8" width="27.85546875" customWidth="1"/>
    <col min="10" max="10" width="44.42578125" customWidth="1"/>
    <col min="11" max="11" width="28.5703125" customWidth="1"/>
    <col min="13" max="13" width="29.5703125" customWidth="1"/>
    <col min="16" max="16" width="16.85546875" customWidth="1"/>
    <col min="17" max="17" width="37.140625" customWidth="1"/>
    <col min="18" max="18" width="37.28515625" customWidth="1"/>
    <col min="19" max="19" width="32.85546875" customWidth="1"/>
  </cols>
  <sheetData>
    <row r="2" spans="3:19" ht="34.5" customHeight="1" x14ac:dyDescent="0.25">
      <c r="R2" s="394" t="s">
        <v>746</v>
      </c>
      <c r="S2" s="394"/>
    </row>
    <row r="3" spans="3:19" ht="34.5" customHeight="1" x14ac:dyDescent="0.25">
      <c r="C3" s="65" t="s">
        <v>95</v>
      </c>
      <c r="D3" s="65" t="s">
        <v>100</v>
      </c>
      <c r="E3" s="65" t="s">
        <v>101</v>
      </c>
      <c r="F3" s="65" t="s">
        <v>102</v>
      </c>
      <c r="G3" s="65" t="s">
        <v>103</v>
      </c>
      <c r="H3" s="65" t="s">
        <v>190</v>
      </c>
      <c r="I3" s="65" t="s">
        <v>56</v>
      </c>
      <c r="J3" s="65" t="s">
        <v>27</v>
      </c>
      <c r="K3" s="65" t="s">
        <v>30</v>
      </c>
      <c r="L3" s="65" t="s">
        <v>28</v>
      </c>
      <c r="M3" s="65" t="s">
        <v>29</v>
      </c>
      <c r="N3" s="65" t="s">
        <v>28</v>
      </c>
      <c r="O3" s="65" t="s">
        <v>20</v>
      </c>
      <c r="P3" s="65" t="s">
        <v>12</v>
      </c>
      <c r="Q3" s="75" t="s">
        <v>104</v>
      </c>
      <c r="R3" s="75" t="s">
        <v>779</v>
      </c>
      <c r="S3" s="65" t="s">
        <v>828</v>
      </c>
    </row>
    <row r="4" spans="3:19" ht="46.5" customHeight="1" x14ac:dyDescent="0.25">
      <c r="C4" s="12" t="s">
        <v>16</v>
      </c>
      <c r="D4" s="2" t="s">
        <v>26</v>
      </c>
      <c r="E4" s="2" t="s">
        <v>105</v>
      </c>
      <c r="F4" s="2" t="s">
        <v>187</v>
      </c>
      <c r="G4" s="4" t="s">
        <v>21</v>
      </c>
      <c r="H4" s="13" t="s">
        <v>15</v>
      </c>
      <c r="I4" s="2">
        <v>3</v>
      </c>
      <c r="J4" s="4" t="s">
        <v>61</v>
      </c>
      <c r="K4" s="2" t="s">
        <v>121</v>
      </c>
      <c r="L4" s="2" t="s">
        <v>122</v>
      </c>
      <c r="M4" s="3" t="s">
        <v>52</v>
      </c>
      <c r="N4" s="2" t="s">
        <v>34</v>
      </c>
      <c r="O4" s="2" t="s">
        <v>33</v>
      </c>
      <c r="P4" s="1" t="s">
        <v>12</v>
      </c>
      <c r="Q4" s="105" t="s">
        <v>191</v>
      </c>
      <c r="R4" s="83" t="s">
        <v>256</v>
      </c>
      <c r="S4" s="358" t="s">
        <v>762</v>
      </c>
    </row>
    <row r="5" spans="3:19" ht="34.5" customHeight="1" x14ac:dyDescent="0.25">
      <c r="C5" s="12" t="s">
        <v>16</v>
      </c>
      <c r="D5" s="2" t="s">
        <v>26</v>
      </c>
      <c r="E5" s="2" t="s">
        <v>105</v>
      </c>
      <c r="F5" s="2" t="s">
        <v>187</v>
      </c>
      <c r="G5" s="4" t="s">
        <v>21</v>
      </c>
      <c r="H5" s="13" t="s">
        <v>15</v>
      </c>
      <c r="I5" s="2">
        <v>6</v>
      </c>
      <c r="J5" s="10" t="s">
        <v>53</v>
      </c>
      <c r="K5" s="1" t="s">
        <v>125</v>
      </c>
      <c r="L5" s="2" t="s">
        <v>126</v>
      </c>
      <c r="M5" s="1" t="s">
        <v>54</v>
      </c>
      <c r="N5" s="2" t="s">
        <v>34</v>
      </c>
      <c r="O5" s="2" t="s">
        <v>55</v>
      </c>
      <c r="P5" s="1" t="s">
        <v>12</v>
      </c>
      <c r="Q5" s="105" t="s">
        <v>192</v>
      </c>
      <c r="R5" s="83" t="s">
        <v>256</v>
      </c>
      <c r="S5" s="358">
        <v>33515</v>
      </c>
    </row>
    <row r="6" spans="3:19" ht="52.5" customHeight="1" x14ac:dyDescent="0.25">
      <c r="C6" s="13" t="s">
        <v>16</v>
      </c>
      <c r="D6" s="4" t="s">
        <v>78</v>
      </c>
      <c r="E6" s="2" t="s">
        <v>106</v>
      </c>
      <c r="F6" s="2" t="s">
        <v>187</v>
      </c>
      <c r="G6" s="4" t="s">
        <v>21</v>
      </c>
      <c r="H6" s="4" t="s">
        <v>21</v>
      </c>
      <c r="I6" s="2">
        <v>7</v>
      </c>
      <c r="J6" s="10" t="s">
        <v>161</v>
      </c>
      <c r="K6" s="1" t="s">
        <v>145</v>
      </c>
      <c r="L6" s="2" t="s">
        <v>134</v>
      </c>
      <c r="M6" s="1" t="s">
        <v>151</v>
      </c>
      <c r="N6" s="2" t="s">
        <v>134</v>
      </c>
      <c r="O6" s="4" t="s">
        <v>147</v>
      </c>
      <c r="P6" s="3" t="s">
        <v>12</v>
      </c>
      <c r="Q6" s="105" t="s">
        <v>193</v>
      </c>
      <c r="R6" s="83" t="s">
        <v>256</v>
      </c>
      <c r="S6" s="358">
        <v>92546</v>
      </c>
    </row>
    <row r="7" spans="3:19" ht="51.75" customHeight="1" x14ac:dyDescent="0.25">
      <c r="C7" s="53" t="s">
        <v>17</v>
      </c>
      <c r="D7" s="14" t="s">
        <v>46</v>
      </c>
      <c r="E7" s="14" t="s">
        <v>107</v>
      </c>
      <c r="F7" s="14" t="s">
        <v>187</v>
      </c>
      <c r="G7" s="14" t="s">
        <v>21</v>
      </c>
      <c r="H7" s="53" t="s">
        <v>19</v>
      </c>
      <c r="I7" s="14">
        <v>8</v>
      </c>
      <c r="J7" s="14" t="s">
        <v>175</v>
      </c>
      <c r="K7" s="54" t="s">
        <v>171</v>
      </c>
      <c r="L7" s="14" t="s">
        <v>163</v>
      </c>
      <c r="M7" s="54" t="s">
        <v>172</v>
      </c>
      <c r="N7" s="14" t="s">
        <v>122</v>
      </c>
      <c r="O7" s="14" t="s">
        <v>176</v>
      </c>
      <c r="P7" s="54" t="s">
        <v>12</v>
      </c>
      <c r="Q7" s="112" t="s">
        <v>194</v>
      </c>
      <c r="R7" s="72" t="s">
        <v>255</v>
      </c>
      <c r="S7" s="48" t="s">
        <v>21</v>
      </c>
    </row>
    <row r="8" spans="3:19" ht="45.75" customHeight="1" x14ac:dyDescent="0.25">
      <c r="C8" s="55" t="s">
        <v>18</v>
      </c>
      <c r="D8" s="15" t="s">
        <v>127</v>
      </c>
      <c r="E8" s="15" t="s">
        <v>110</v>
      </c>
      <c r="F8" s="15" t="s">
        <v>187</v>
      </c>
      <c r="G8" s="17" t="s">
        <v>21</v>
      </c>
      <c r="H8" s="17" t="s">
        <v>21</v>
      </c>
      <c r="I8" s="15">
        <v>10</v>
      </c>
      <c r="J8" s="16" t="s">
        <v>128</v>
      </c>
      <c r="K8" s="17" t="s">
        <v>129</v>
      </c>
      <c r="L8" s="15" t="s">
        <v>124</v>
      </c>
      <c r="M8" s="27" t="s">
        <v>130</v>
      </c>
      <c r="N8" s="15" t="s">
        <v>62</v>
      </c>
      <c r="O8" s="15" t="s">
        <v>131</v>
      </c>
      <c r="P8" s="27" t="s">
        <v>12</v>
      </c>
      <c r="Q8" s="120" t="s">
        <v>210</v>
      </c>
      <c r="R8" s="83" t="s">
        <v>256</v>
      </c>
      <c r="S8" s="358">
        <v>59336</v>
      </c>
    </row>
    <row r="9" spans="3:19" ht="34.5" customHeight="1" x14ac:dyDescent="0.25">
      <c r="C9" s="31" t="s">
        <v>4</v>
      </c>
      <c r="D9" s="28" t="s">
        <v>139</v>
      </c>
      <c r="E9" s="28" t="s">
        <v>108</v>
      </c>
      <c r="F9" s="28" t="s">
        <v>187</v>
      </c>
      <c r="G9" s="30" t="s">
        <v>21</v>
      </c>
      <c r="H9" s="30" t="s">
        <v>21</v>
      </c>
      <c r="I9" s="28">
        <v>14</v>
      </c>
      <c r="J9" s="30" t="s">
        <v>140</v>
      </c>
      <c r="K9" s="29" t="s">
        <v>141</v>
      </c>
      <c r="L9" s="28" t="s">
        <v>134</v>
      </c>
      <c r="M9" s="29" t="s">
        <v>142</v>
      </c>
      <c r="N9" s="28" t="s">
        <v>123</v>
      </c>
      <c r="O9" s="28" t="s">
        <v>143</v>
      </c>
      <c r="P9" s="32" t="s">
        <v>12</v>
      </c>
      <c r="Q9" s="123" t="s">
        <v>711</v>
      </c>
      <c r="R9" s="72" t="s">
        <v>255</v>
      </c>
      <c r="S9" s="358" t="s">
        <v>21</v>
      </c>
    </row>
    <row r="10" spans="3:19" ht="34.5" customHeight="1" x14ac:dyDescent="0.25">
      <c r="C10" s="31" t="s">
        <v>4</v>
      </c>
      <c r="D10" s="28" t="s">
        <v>139</v>
      </c>
      <c r="E10" s="28" t="s">
        <v>108</v>
      </c>
      <c r="F10" s="28" t="s">
        <v>187</v>
      </c>
      <c r="G10" s="30" t="s">
        <v>21</v>
      </c>
      <c r="H10" s="30" t="s">
        <v>21</v>
      </c>
      <c r="I10" s="28">
        <v>15</v>
      </c>
      <c r="J10" s="30" t="s">
        <v>144</v>
      </c>
      <c r="K10" s="29" t="s">
        <v>145</v>
      </c>
      <c r="L10" s="28" t="s">
        <v>134</v>
      </c>
      <c r="M10" s="29" t="s">
        <v>146</v>
      </c>
      <c r="N10" s="28" t="s">
        <v>123</v>
      </c>
      <c r="O10" s="28" t="s">
        <v>147</v>
      </c>
      <c r="P10" s="32" t="s">
        <v>12</v>
      </c>
      <c r="Q10" s="123" t="s">
        <v>195</v>
      </c>
      <c r="R10" s="83" t="s">
        <v>256</v>
      </c>
      <c r="S10" s="358" t="s">
        <v>764</v>
      </c>
    </row>
    <row r="11" spans="3:19" ht="34.5" customHeight="1" x14ac:dyDescent="0.25">
      <c r="C11" s="31" t="s">
        <v>4</v>
      </c>
      <c r="D11" s="28" t="s">
        <v>10</v>
      </c>
      <c r="E11" s="28" t="s">
        <v>109</v>
      </c>
      <c r="F11" s="28" t="s">
        <v>187</v>
      </c>
      <c r="G11" s="30" t="s">
        <v>21</v>
      </c>
      <c r="H11" s="30" t="s">
        <v>21</v>
      </c>
      <c r="I11" s="28">
        <v>18</v>
      </c>
      <c r="J11" s="30" t="s">
        <v>148</v>
      </c>
      <c r="K11" s="29" t="s">
        <v>180</v>
      </c>
      <c r="L11" s="28" t="s">
        <v>163</v>
      </c>
      <c r="M11" s="29" t="s">
        <v>181</v>
      </c>
      <c r="N11" s="28" t="s">
        <v>123</v>
      </c>
      <c r="O11" s="28" t="s">
        <v>149</v>
      </c>
      <c r="P11" s="32" t="s">
        <v>12</v>
      </c>
      <c r="Q11" s="123" t="s">
        <v>699</v>
      </c>
      <c r="R11" s="72" t="s">
        <v>255</v>
      </c>
      <c r="S11" s="358" t="s">
        <v>21</v>
      </c>
    </row>
    <row r="12" spans="3:19" ht="34.5" customHeight="1" x14ac:dyDescent="0.25">
      <c r="C12" s="31" t="s">
        <v>4</v>
      </c>
      <c r="D12" s="28" t="s">
        <v>10</v>
      </c>
      <c r="E12" s="28" t="s">
        <v>109</v>
      </c>
      <c r="F12" s="28" t="s">
        <v>187</v>
      </c>
      <c r="G12" s="30" t="s">
        <v>21</v>
      </c>
      <c r="H12" s="30" t="s">
        <v>21</v>
      </c>
      <c r="I12" s="28">
        <v>19</v>
      </c>
      <c r="J12" s="30" t="s">
        <v>132</v>
      </c>
      <c r="K12" s="29" t="s">
        <v>133</v>
      </c>
      <c r="L12" s="28" t="s">
        <v>134</v>
      </c>
      <c r="M12" s="29" t="s">
        <v>182</v>
      </c>
      <c r="N12" s="28" t="s">
        <v>123</v>
      </c>
      <c r="O12" s="28" t="s">
        <v>135</v>
      </c>
      <c r="P12" s="32" t="s">
        <v>12</v>
      </c>
      <c r="Q12" s="123" t="s">
        <v>196</v>
      </c>
      <c r="R12" s="83" t="s">
        <v>256</v>
      </c>
      <c r="S12" s="358" t="s">
        <v>765</v>
      </c>
    </row>
    <row r="13" spans="3:19" ht="34.5" customHeight="1" thickBot="1" x14ac:dyDescent="0.3">
      <c r="C13" s="33" t="s">
        <v>4</v>
      </c>
      <c r="D13" s="28" t="s">
        <v>10</v>
      </c>
      <c r="E13" s="28" t="s">
        <v>109</v>
      </c>
      <c r="F13" s="28" t="s">
        <v>187</v>
      </c>
      <c r="G13" s="30" t="s">
        <v>21</v>
      </c>
      <c r="H13" s="30" t="s">
        <v>21</v>
      </c>
      <c r="I13" s="28">
        <v>19</v>
      </c>
      <c r="J13" s="30" t="s">
        <v>59</v>
      </c>
      <c r="K13" s="29" t="s">
        <v>133</v>
      </c>
      <c r="L13" s="28" t="s">
        <v>136</v>
      </c>
      <c r="M13" s="29" t="s">
        <v>137</v>
      </c>
      <c r="N13" s="28" t="s">
        <v>123</v>
      </c>
      <c r="O13" s="28" t="s">
        <v>135</v>
      </c>
      <c r="P13" s="32" t="s">
        <v>12</v>
      </c>
      <c r="Q13" s="123" t="s">
        <v>197</v>
      </c>
      <c r="R13" s="72" t="s">
        <v>255</v>
      </c>
      <c r="S13" s="358" t="s">
        <v>21</v>
      </c>
    </row>
    <row r="14" spans="3:19" ht="34.5" customHeight="1" x14ac:dyDescent="0.25">
      <c r="C14" s="82" t="s">
        <v>4</v>
      </c>
      <c r="D14" s="63" t="s">
        <v>10</v>
      </c>
      <c r="E14" s="63" t="s">
        <v>109</v>
      </c>
      <c r="F14" s="63" t="s">
        <v>187</v>
      </c>
      <c r="G14" s="63" t="s">
        <v>21</v>
      </c>
      <c r="H14" s="63" t="s">
        <v>21</v>
      </c>
      <c r="I14" s="30">
        <v>27</v>
      </c>
      <c r="J14" s="80" t="s">
        <v>284</v>
      </c>
      <c r="K14" s="32" t="s">
        <v>285</v>
      </c>
      <c r="L14" s="30" t="s">
        <v>32</v>
      </c>
      <c r="M14" s="32" t="s">
        <v>286</v>
      </c>
      <c r="N14" s="30" t="s">
        <v>163</v>
      </c>
      <c r="O14" s="30" t="s">
        <v>287</v>
      </c>
      <c r="P14" s="32" t="s">
        <v>12</v>
      </c>
      <c r="Q14" s="130" t="s">
        <v>294</v>
      </c>
      <c r="R14" s="72" t="s">
        <v>255</v>
      </c>
      <c r="S14" s="358" t="s">
        <v>21</v>
      </c>
    </row>
    <row r="15" spans="3:19" ht="34.5" customHeight="1" x14ac:dyDescent="0.25">
      <c r="C15" s="31" t="s">
        <v>4</v>
      </c>
      <c r="D15" s="30" t="s">
        <v>10</v>
      </c>
      <c r="E15" s="30" t="s">
        <v>109</v>
      </c>
      <c r="F15" s="28" t="s">
        <v>187</v>
      </c>
      <c r="G15" s="30" t="s">
        <v>21</v>
      </c>
      <c r="H15" s="30" t="s">
        <v>21</v>
      </c>
      <c r="I15" s="30">
        <v>17</v>
      </c>
      <c r="J15" s="30" t="s">
        <v>178</v>
      </c>
      <c r="K15" s="32" t="s">
        <v>171</v>
      </c>
      <c r="L15" s="30" t="s">
        <v>136</v>
      </c>
      <c r="M15" s="32" t="s">
        <v>179</v>
      </c>
      <c r="N15" s="30" t="s">
        <v>123</v>
      </c>
      <c r="O15" s="30" t="s">
        <v>189</v>
      </c>
      <c r="P15" s="32" t="s">
        <v>12</v>
      </c>
      <c r="Q15" s="132" t="s">
        <v>198</v>
      </c>
      <c r="R15" s="72" t="s">
        <v>255</v>
      </c>
      <c r="S15" s="358" t="s">
        <v>21</v>
      </c>
    </row>
    <row r="16" spans="3:19" ht="34.5" customHeight="1" x14ac:dyDescent="0.25">
      <c r="C16" s="44" t="s">
        <v>15</v>
      </c>
      <c r="D16" s="41" t="s">
        <v>38</v>
      </c>
      <c r="E16" s="41" t="s">
        <v>111</v>
      </c>
      <c r="F16" s="41" t="s">
        <v>187</v>
      </c>
      <c r="G16" s="61" t="s">
        <v>21</v>
      </c>
      <c r="H16" s="61" t="s">
        <v>21</v>
      </c>
      <c r="I16" s="41">
        <v>31</v>
      </c>
      <c r="J16" s="45" t="s">
        <v>150</v>
      </c>
      <c r="K16" s="43" t="s">
        <v>145</v>
      </c>
      <c r="L16" s="41" t="s">
        <v>134</v>
      </c>
      <c r="M16" s="43" t="s">
        <v>184</v>
      </c>
      <c r="N16" s="41" t="s">
        <v>134</v>
      </c>
      <c r="O16" s="41" t="s">
        <v>147</v>
      </c>
      <c r="P16" s="43" t="s">
        <v>12</v>
      </c>
      <c r="Q16" s="135" t="s">
        <v>199</v>
      </c>
      <c r="R16" s="83" t="s">
        <v>256</v>
      </c>
      <c r="S16" s="359">
        <v>92546</v>
      </c>
    </row>
    <row r="17" spans="3:19" ht="34.5" customHeight="1" x14ac:dyDescent="0.25">
      <c r="C17" s="46" t="s">
        <v>15</v>
      </c>
      <c r="D17" s="41" t="s">
        <v>24</v>
      </c>
      <c r="E17" s="41" t="s">
        <v>112</v>
      </c>
      <c r="F17" s="41" t="s">
        <v>187</v>
      </c>
      <c r="G17" s="42" t="s">
        <v>21</v>
      </c>
      <c r="H17" s="46" t="s">
        <v>16</v>
      </c>
      <c r="I17" s="41">
        <v>32</v>
      </c>
      <c r="J17" s="42" t="s">
        <v>152</v>
      </c>
      <c r="K17" s="43" t="s">
        <v>180</v>
      </c>
      <c r="L17" s="41" t="s">
        <v>163</v>
      </c>
      <c r="M17" s="43" t="s">
        <v>183</v>
      </c>
      <c r="N17" s="41" t="s">
        <v>62</v>
      </c>
      <c r="O17" s="41" t="s">
        <v>149</v>
      </c>
      <c r="P17" s="47" t="s">
        <v>12</v>
      </c>
      <c r="Q17" s="135" t="s">
        <v>200</v>
      </c>
      <c r="R17" s="72" t="s">
        <v>255</v>
      </c>
      <c r="S17" s="359" t="s">
        <v>21</v>
      </c>
    </row>
    <row r="18" spans="3:19" ht="34.5" customHeight="1" x14ac:dyDescent="0.25">
      <c r="C18" s="18" t="s">
        <v>6</v>
      </c>
      <c r="D18" s="5" t="s">
        <v>39</v>
      </c>
      <c r="E18" s="5" t="s">
        <v>115</v>
      </c>
      <c r="F18" s="5" t="s">
        <v>187</v>
      </c>
      <c r="G18" s="7" t="s">
        <v>21</v>
      </c>
      <c r="H18" s="7" t="s">
        <v>21</v>
      </c>
      <c r="I18" s="5">
        <v>40</v>
      </c>
      <c r="J18" s="11" t="s">
        <v>154</v>
      </c>
      <c r="K18" s="6" t="s">
        <v>138</v>
      </c>
      <c r="L18" s="5" t="s">
        <v>185</v>
      </c>
      <c r="M18" s="6" t="s">
        <v>155</v>
      </c>
      <c r="N18" s="5" t="s">
        <v>124</v>
      </c>
      <c r="O18" s="5" t="s">
        <v>156</v>
      </c>
      <c r="P18" s="6" t="s">
        <v>12</v>
      </c>
      <c r="Q18" s="143" t="s">
        <v>201</v>
      </c>
      <c r="R18" s="72" t="s">
        <v>255</v>
      </c>
      <c r="S18" s="359" t="s">
        <v>21</v>
      </c>
    </row>
    <row r="19" spans="3:19" ht="34.5" customHeight="1" x14ac:dyDescent="0.25">
      <c r="C19" s="18" t="s">
        <v>6</v>
      </c>
      <c r="D19" s="5" t="s">
        <v>157</v>
      </c>
      <c r="E19" s="5" t="s">
        <v>113</v>
      </c>
      <c r="F19" s="5" t="s">
        <v>187</v>
      </c>
      <c r="G19" s="7" t="s">
        <v>21</v>
      </c>
      <c r="H19" s="7" t="s">
        <v>21</v>
      </c>
      <c r="I19" s="5">
        <v>42</v>
      </c>
      <c r="J19" s="11" t="s">
        <v>158</v>
      </c>
      <c r="K19" s="6" t="s">
        <v>141</v>
      </c>
      <c r="L19" s="5" t="s">
        <v>136</v>
      </c>
      <c r="M19" s="6" t="s">
        <v>159</v>
      </c>
      <c r="N19" s="5" t="s">
        <v>62</v>
      </c>
      <c r="O19" s="5" t="s">
        <v>160</v>
      </c>
      <c r="P19" s="6" t="s">
        <v>12</v>
      </c>
      <c r="Q19" s="143" t="s">
        <v>211</v>
      </c>
      <c r="R19" s="72" t="s">
        <v>255</v>
      </c>
      <c r="S19" s="359" t="s">
        <v>21</v>
      </c>
    </row>
    <row r="20" spans="3:19" ht="34.5" customHeight="1" x14ac:dyDescent="0.25">
      <c r="C20" s="20" t="s">
        <v>7</v>
      </c>
      <c r="D20" s="21" t="s">
        <v>177</v>
      </c>
      <c r="E20" s="21" t="s">
        <v>188</v>
      </c>
      <c r="F20" s="21" t="s">
        <v>187</v>
      </c>
      <c r="G20" s="24" t="s">
        <v>21</v>
      </c>
      <c r="H20" s="24" t="s">
        <v>21</v>
      </c>
      <c r="I20" s="21">
        <v>54</v>
      </c>
      <c r="J20" s="24" t="s">
        <v>288</v>
      </c>
      <c r="K20" s="81" t="s">
        <v>289</v>
      </c>
      <c r="L20" s="21" t="s">
        <v>291</v>
      </c>
      <c r="M20" s="23" t="s">
        <v>290</v>
      </c>
      <c r="N20" s="21" t="s">
        <v>123</v>
      </c>
      <c r="O20" s="21" t="s">
        <v>186</v>
      </c>
      <c r="P20" s="23" t="s">
        <v>12</v>
      </c>
      <c r="Q20" s="152" t="s">
        <v>293</v>
      </c>
      <c r="R20" s="72" t="s">
        <v>255</v>
      </c>
      <c r="S20" s="359" t="s">
        <v>21</v>
      </c>
    </row>
    <row r="21" spans="3:19" ht="34.5" customHeight="1" x14ac:dyDescent="0.25">
      <c r="C21" s="20" t="s">
        <v>7</v>
      </c>
      <c r="D21" s="25" t="s">
        <v>8</v>
      </c>
      <c r="E21" s="25" t="s">
        <v>117</v>
      </c>
      <c r="F21" s="25" t="s">
        <v>187</v>
      </c>
      <c r="G21" s="24" t="s">
        <v>21</v>
      </c>
      <c r="H21" s="24" t="s">
        <v>21</v>
      </c>
      <c r="I21" s="25">
        <v>57</v>
      </c>
      <c r="J21" s="24" t="s">
        <v>162</v>
      </c>
      <c r="K21" s="26" t="s">
        <v>153</v>
      </c>
      <c r="L21" s="25" t="s">
        <v>163</v>
      </c>
      <c r="M21" s="23" t="s">
        <v>164</v>
      </c>
      <c r="N21" s="21" t="s">
        <v>163</v>
      </c>
      <c r="O21" s="21" t="s">
        <v>135</v>
      </c>
      <c r="P21" s="23" t="s">
        <v>12</v>
      </c>
      <c r="Q21" s="147" t="s">
        <v>202</v>
      </c>
      <c r="R21" s="72" t="s">
        <v>255</v>
      </c>
      <c r="S21" s="359" t="s">
        <v>21</v>
      </c>
    </row>
    <row r="22" spans="3:19" ht="34.5" customHeight="1" x14ac:dyDescent="0.25">
      <c r="C22" s="20" t="s">
        <v>7</v>
      </c>
      <c r="D22" s="21" t="s">
        <v>11</v>
      </c>
      <c r="E22" s="21" t="s">
        <v>118</v>
      </c>
      <c r="F22" s="25" t="s">
        <v>187</v>
      </c>
      <c r="G22" s="24" t="s">
        <v>21</v>
      </c>
      <c r="H22" s="24" t="s">
        <v>21</v>
      </c>
      <c r="I22" s="21">
        <v>63</v>
      </c>
      <c r="J22" s="24" t="s">
        <v>165</v>
      </c>
      <c r="K22" s="23" t="s">
        <v>166</v>
      </c>
      <c r="L22" s="21" t="s">
        <v>167</v>
      </c>
      <c r="M22" s="23" t="s">
        <v>168</v>
      </c>
      <c r="N22" s="21" t="s">
        <v>123</v>
      </c>
      <c r="O22" s="21" t="s">
        <v>72</v>
      </c>
      <c r="P22" s="23" t="s">
        <v>12</v>
      </c>
      <c r="Q22" s="147" t="s">
        <v>203</v>
      </c>
      <c r="R22" s="72" t="s">
        <v>255</v>
      </c>
      <c r="S22" s="359" t="s">
        <v>21</v>
      </c>
    </row>
    <row r="23" spans="3:19" ht="34.5" customHeight="1" x14ac:dyDescent="0.25">
      <c r="C23" s="56" t="s">
        <v>7</v>
      </c>
      <c r="D23" s="25" t="s">
        <v>11</v>
      </c>
      <c r="E23" s="21" t="s">
        <v>118</v>
      </c>
      <c r="F23" s="25" t="s">
        <v>187</v>
      </c>
      <c r="G23" s="21" t="s">
        <v>21</v>
      </c>
      <c r="H23" s="21" t="s">
        <v>21</v>
      </c>
      <c r="I23" s="25">
        <v>64</v>
      </c>
      <c r="J23" s="22" t="s">
        <v>58</v>
      </c>
      <c r="K23" s="26" t="s">
        <v>50</v>
      </c>
      <c r="L23" s="25" t="s">
        <v>31</v>
      </c>
      <c r="M23" s="26" t="s">
        <v>169</v>
      </c>
      <c r="N23" s="25" t="s">
        <v>45</v>
      </c>
      <c r="O23" s="25" t="s">
        <v>5</v>
      </c>
      <c r="P23" s="26" t="s">
        <v>12</v>
      </c>
      <c r="Q23" s="147" t="s">
        <v>204</v>
      </c>
      <c r="R23" s="72" t="s">
        <v>255</v>
      </c>
      <c r="S23" s="359" t="s">
        <v>21</v>
      </c>
    </row>
    <row r="24" spans="3:19" ht="34.5" customHeight="1" x14ac:dyDescent="0.25">
      <c r="C24" s="50" t="s">
        <v>22</v>
      </c>
      <c r="D24" s="57" t="s">
        <v>23</v>
      </c>
      <c r="E24" s="57" t="s">
        <v>119</v>
      </c>
      <c r="F24" s="59" t="s">
        <v>187</v>
      </c>
      <c r="G24" s="60" t="s">
        <v>21</v>
      </c>
      <c r="H24" s="60" t="s">
        <v>21</v>
      </c>
      <c r="I24" s="57">
        <v>70</v>
      </c>
      <c r="J24" s="58" t="s">
        <v>170</v>
      </c>
      <c r="K24" s="64" t="s">
        <v>171</v>
      </c>
      <c r="L24" s="57" t="s">
        <v>36</v>
      </c>
      <c r="M24" s="64" t="s">
        <v>172</v>
      </c>
      <c r="N24" s="57" t="s">
        <v>43</v>
      </c>
      <c r="O24" s="57" t="s">
        <v>186</v>
      </c>
      <c r="P24" s="49" t="s">
        <v>12</v>
      </c>
      <c r="Q24" s="165" t="s">
        <v>205</v>
      </c>
      <c r="R24" s="72" t="s">
        <v>255</v>
      </c>
      <c r="S24" s="359" t="s">
        <v>21</v>
      </c>
    </row>
    <row r="25" spans="3:19" ht="34.5" customHeight="1" x14ac:dyDescent="0.25">
      <c r="C25" s="37" t="s">
        <v>49</v>
      </c>
      <c r="D25" s="34" t="s">
        <v>51</v>
      </c>
      <c r="E25" s="34" t="s">
        <v>114</v>
      </c>
      <c r="F25" s="34" t="s">
        <v>187</v>
      </c>
      <c r="G25" s="62" t="s">
        <v>21</v>
      </c>
      <c r="H25" s="62" t="s">
        <v>21</v>
      </c>
      <c r="I25" s="34">
        <v>77</v>
      </c>
      <c r="J25" s="38" t="s">
        <v>173</v>
      </c>
      <c r="K25" s="36" t="s">
        <v>145</v>
      </c>
      <c r="L25" s="34" t="s">
        <v>134</v>
      </c>
      <c r="M25" s="36" t="s">
        <v>151</v>
      </c>
      <c r="N25" s="34" t="s">
        <v>134</v>
      </c>
      <c r="O25" s="34" t="s">
        <v>147</v>
      </c>
      <c r="P25" s="36" t="s">
        <v>12</v>
      </c>
      <c r="Q25" s="171" t="s">
        <v>206</v>
      </c>
      <c r="R25" s="83" t="s">
        <v>256</v>
      </c>
      <c r="S25" s="359">
        <v>92546</v>
      </c>
    </row>
    <row r="26" spans="3:19" ht="34.5" customHeight="1" x14ac:dyDescent="0.25">
      <c r="C26" s="39" t="s">
        <v>49</v>
      </c>
      <c r="D26" s="34" t="s">
        <v>91</v>
      </c>
      <c r="E26" s="34" t="s">
        <v>120</v>
      </c>
      <c r="F26" s="34" t="s">
        <v>187</v>
      </c>
      <c r="G26" s="62" t="s">
        <v>21</v>
      </c>
      <c r="H26" s="62" t="s">
        <v>21</v>
      </c>
      <c r="I26" s="34">
        <v>83</v>
      </c>
      <c r="J26" s="38" t="s">
        <v>174</v>
      </c>
      <c r="K26" s="36" t="s">
        <v>145</v>
      </c>
      <c r="L26" s="34" t="s">
        <v>134</v>
      </c>
      <c r="M26" s="36" t="s">
        <v>151</v>
      </c>
      <c r="N26" s="34" t="s">
        <v>134</v>
      </c>
      <c r="O26" s="34" t="s">
        <v>147</v>
      </c>
      <c r="P26" s="36" t="s">
        <v>12</v>
      </c>
      <c r="Q26" s="171" t="s">
        <v>207</v>
      </c>
      <c r="R26" s="83" t="s">
        <v>256</v>
      </c>
      <c r="S26" s="359">
        <v>92546</v>
      </c>
    </row>
    <row r="27" spans="3:19" ht="34.5" customHeight="1" x14ac:dyDescent="0.25">
      <c r="C27" s="13" t="s">
        <v>16</v>
      </c>
      <c r="D27" s="4" t="s">
        <v>78</v>
      </c>
      <c r="E27" s="4" t="s">
        <v>106</v>
      </c>
      <c r="F27" s="4" t="s">
        <v>187</v>
      </c>
      <c r="G27" s="4" t="s">
        <v>21</v>
      </c>
      <c r="H27" s="2" t="s">
        <v>21</v>
      </c>
      <c r="I27" s="2">
        <v>7</v>
      </c>
      <c r="J27" s="10" t="s">
        <v>82</v>
      </c>
      <c r="K27" s="1" t="s">
        <v>81</v>
      </c>
      <c r="L27" s="2" t="s">
        <v>36</v>
      </c>
      <c r="M27" s="1" t="s">
        <v>80</v>
      </c>
      <c r="N27" s="2" t="s">
        <v>36</v>
      </c>
      <c r="O27" s="4" t="s">
        <v>77</v>
      </c>
      <c r="P27" s="3" t="s">
        <v>12</v>
      </c>
      <c r="Q27" s="105" t="s">
        <v>710</v>
      </c>
      <c r="R27" s="83" t="s">
        <v>256</v>
      </c>
      <c r="S27" s="359" t="s">
        <v>763</v>
      </c>
    </row>
    <row r="28" spans="3:19" ht="34.5" customHeight="1" x14ac:dyDescent="0.25">
      <c r="C28" s="31" t="s">
        <v>4</v>
      </c>
      <c r="D28" s="30" t="s">
        <v>3</v>
      </c>
      <c r="E28" s="30" t="s">
        <v>108</v>
      </c>
      <c r="F28" s="30" t="s">
        <v>187</v>
      </c>
      <c r="G28" s="28" t="s">
        <v>21</v>
      </c>
      <c r="H28" s="28" t="s">
        <v>21</v>
      </c>
      <c r="I28" s="28">
        <v>11</v>
      </c>
      <c r="J28" s="30" t="s">
        <v>74</v>
      </c>
      <c r="K28" s="32" t="s">
        <v>63</v>
      </c>
      <c r="L28" s="30" t="s">
        <v>36</v>
      </c>
      <c r="M28" s="32" t="s">
        <v>47</v>
      </c>
      <c r="N28" s="30" t="s">
        <v>34</v>
      </c>
      <c r="O28" s="30" t="s">
        <v>5</v>
      </c>
      <c r="P28" s="32" t="s">
        <v>13</v>
      </c>
      <c r="Q28" s="123" t="s">
        <v>213</v>
      </c>
      <c r="R28" s="83" t="s">
        <v>256</v>
      </c>
      <c r="S28" s="359">
        <v>31670.316709999999</v>
      </c>
    </row>
    <row r="29" spans="3:19" ht="34.5" customHeight="1" x14ac:dyDescent="0.25">
      <c r="C29" s="31" t="s">
        <v>4</v>
      </c>
      <c r="D29" s="30" t="s">
        <v>3</v>
      </c>
      <c r="E29" s="30" t="s">
        <v>108</v>
      </c>
      <c r="F29" s="30" t="s">
        <v>187</v>
      </c>
      <c r="G29" s="28" t="s">
        <v>21</v>
      </c>
      <c r="H29" s="28" t="s">
        <v>21</v>
      </c>
      <c r="I29" s="28">
        <v>11</v>
      </c>
      <c r="J29" s="30" t="s">
        <v>75</v>
      </c>
      <c r="K29" s="32" t="s">
        <v>9</v>
      </c>
      <c r="L29" s="30" t="s">
        <v>34</v>
      </c>
      <c r="M29" s="32" t="s">
        <v>48</v>
      </c>
      <c r="N29" s="30" t="s">
        <v>34</v>
      </c>
      <c r="O29" s="30" t="s">
        <v>2</v>
      </c>
      <c r="P29" s="32" t="s">
        <v>13</v>
      </c>
      <c r="Q29" s="123" t="s">
        <v>214</v>
      </c>
      <c r="R29" s="83" t="s">
        <v>256</v>
      </c>
      <c r="S29" s="359">
        <v>31649.31667</v>
      </c>
    </row>
    <row r="30" spans="3:19" ht="34.5" customHeight="1" x14ac:dyDescent="0.25">
      <c r="C30" s="31" t="s">
        <v>4</v>
      </c>
      <c r="D30" s="30" t="s">
        <v>3</v>
      </c>
      <c r="E30" s="30" t="s">
        <v>108</v>
      </c>
      <c r="F30" s="30" t="s">
        <v>187</v>
      </c>
      <c r="G30" s="28" t="s">
        <v>21</v>
      </c>
      <c r="H30" s="28" t="s">
        <v>21</v>
      </c>
      <c r="I30" s="28">
        <v>11</v>
      </c>
      <c r="J30" s="30" t="s">
        <v>76</v>
      </c>
      <c r="K30" s="32" t="s">
        <v>9</v>
      </c>
      <c r="L30" s="30" t="s">
        <v>34</v>
      </c>
      <c r="M30" s="32" t="s">
        <v>92</v>
      </c>
      <c r="N30" s="30" t="s">
        <v>34</v>
      </c>
      <c r="O30" s="30" t="s">
        <v>2</v>
      </c>
      <c r="P30" s="32" t="s">
        <v>14</v>
      </c>
      <c r="Q30" s="123" t="s">
        <v>215</v>
      </c>
      <c r="R30" s="72" t="s">
        <v>255</v>
      </c>
      <c r="S30" s="359" t="s">
        <v>21</v>
      </c>
    </row>
    <row r="31" spans="3:19" ht="34.5" customHeight="1" x14ac:dyDescent="0.25">
      <c r="C31" s="33" t="s">
        <v>4</v>
      </c>
      <c r="D31" s="28" t="s">
        <v>10</v>
      </c>
      <c r="E31" s="28" t="s">
        <v>109</v>
      </c>
      <c r="F31" s="30" t="s">
        <v>187</v>
      </c>
      <c r="G31" s="28" t="s">
        <v>21</v>
      </c>
      <c r="H31" s="28" t="s">
        <v>21</v>
      </c>
      <c r="I31" s="28">
        <v>21</v>
      </c>
      <c r="J31" s="30" t="s">
        <v>60</v>
      </c>
      <c r="K31" s="32" t="s">
        <v>9</v>
      </c>
      <c r="L31" s="30" t="s">
        <v>34</v>
      </c>
      <c r="M31" s="32" t="s">
        <v>35</v>
      </c>
      <c r="N31" s="30" t="s">
        <v>34</v>
      </c>
      <c r="O31" s="30" t="s">
        <v>2</v>
      </c>
      <c r="P31" s="32" t="s">
        <v>12</v>
      </c>
      <c r="Q31" s="123" t="s">
        <v>217</v>
      </c>
      <c r="R31" s="83" t="s">
        <v>256</v>
      </c>
      <c r="S31" s="359">
        <v>31667</v>
      </c>
    </row>
    <row r="32" spans="3:19" ht="34.5" customHeight="1" x14ac:dyDescent="0.25">
      <c r="C32" s="33" t="s">
        <v>4</v>
      </c>
      <c r="D32" s="28" t="s">
        <v>10</v>
      </c>
      <c r="E32" s="28" t="s">
        <v>109</v>
      </c>
      <c r="F32" s="30" t="s">
        <v>187</v>
      </c>
      <c r="G32" s="28" t="s">
        <v>21</v>
      </c>
      <c r="H32" s="28" t="s">
        <v>21</v>
      </c>
      <c r="I32" s="28">
        <v>27</v>
      </c>
      <c r="J32" s="30" t="s">
        <v>90</v>
      </c>
      <c r="K32" s="29" t="s">
        <v>81</v>
      </c>
      <c r="L32" s="28" t="s">
        <v>36</v>
      </c>
      <c r="M32" s="29" t="s">
        <v>80</v>
      </c>
      <c r="N32" s="28" t="s">
        <v>36</v>
      </c>
      <c r="O32" s="28" t="s">
        <v>79</v>
      </c>
      <c r="P32" s="32" t="s">
        <v>12</v>
      </c>
      <c r="Q32" s="123" t="s">
        <v>216</v>
      </c>
      <c r="R32" s="83" t="s">
        <v>256</v>
      </c>
      <c r="S32" s="359" t="s">
        <v>766</v>
      </c>
    </row>
    <row r="33" spans="3:19" ht="57.75" customHeight="1" x14ac:dyDescent="0.25">
      <c r="C33" s="44" t="s">
        <v>15</v>
      </c>
      <c r="D33" s="41" t="s">
        <v>38</v>
      </c>
      <c r="E33" s="41" t="s">
        <v>111</v>
      </c>
      <c r="F33" s="41" t="s">
        <v>187</v>
      </c>
      <c r="G33" s="61" t="s">
        <v>21</v>
      </c>
      <c r="H33" s="61" t="s">
        <v>21</v>
      </c>
      <c r="I33" s="41">
        <v>39</v>
      </c>
      <c r="J33" s="42" t="s">
        <v>66</v>
      </c>
      <c r="K33" s="43" t="s">
        <v>81</v>
      </c>
      <c r="L33" s="41" t="s">
        <v>36</v>
      </c>
      <c r="M33" s="43" t="s">
        <v>80</v>
      </c>
      <c r="N33" s="41" t="s">
        <v>36</v>
      </c>
      <c r="O33" s="41" t="s">
        <v>79</v>
      </c>
      <c r="P33" s="47" t="s">
        <v>12</v>
      </c>
      <c r="Q33" s="135" t="s">
        <v>218</v>
      </c>
      <c r="R33" s="83" t="s">
        <v>256</v>
      </c>
      <c r="S33" s="359" t="s">
        <v>766</v>
      </c>
    </row>
    <row r="34" spans="3:19" ht="65.25" customHeight="1" x14ac:dyDescent="0.25">
      <c r="C34" s="46" t="s">
        <v>15</v>
      </c>
      <c r="D34" s="42" t="s">
        <v>38</v>
      </c>
      <c r="E34" s="42" t="s">
        <v>111</v>
      </c>
      <c r="F34" s="42" t="s">
        <v>187</v>
      </c>
      <c r="G34" s="41" t="s">
        <v>21</v>
      </c>
      <c r="H34" s="41" t="s">
        <v>21</v>
      </c>
      <c r="I34" s="41">
        <v>39</v>
      </c>
      <c r="J34" s="42" t="s">
        <v>66</v>
      </c>
      <c r="K34" s="47" t="s">
        <v>9</v>
      </c>
      <c r="L34" s="42" t="s">
        <v>34</v>
      </c>
      <c r="M34" s="47" t="s">
        <v>67</v>
      </c>
      <c r="N34" s="42" t="s">
        <v>45</v>
      </c>
      <c r="O34" s="42" t="s">
        <v>2</v>
      </c>
      <c r="P34" s="47" t="s">
        <v>12</v>
      </c>
      <c r="Q34" s="135" t="s">
        <v>219</v>
      </c>
      <c r="R34" s="83" t="s">
        <v>256</v>
      </c>
      <c r="S34" s="359" t="s">
        <v>767</v>
      </c>
    </row>
    <row r="35" spans="3:19" ht="34.5" customHeight="1" x14ac:dyDescent="0.25">
      <c r="C35" s="18" t="s">
        <v>6</v>
      </c>
      <c r="D35" s="5" t="s">
        <v>39</v>
      </c>
      <c r="E35" s="5" t="s">
        <v>115</v>
      </c>
      <c r="F35" s="7" t="s">
        <v>187</v>
      </c>
      <c r="G35" s="5" t="s">
        <v>21</v>
      </c>
      <c r="H35" s="5" t="s">
        <v>21</v>
      </c>
      <c r="I35" s="5">
        <v>47</v>
      </c>
      <c r="J35" s="7" t="s">
        <v>73</v>
      </c>
      <c r="K35" s="6" t="s">
        <v>50</v>
      </c>
      <c r="L35" s="5" t="s">
        <v>31</v>
      </c>
      <c r="M35" s="6" t="s">
        <v>70</v>
      </c>
      <c r="N35" s="5" t="s">
        <v>34</v>
      </c>
      <c r="O35" s="5" t="s">
        <v>72</v>
      </c>
      <c r="P35" s="6" t="s">
        <v>12</v>
      </c>
      <c r="Q35" s="143" t="s">
        <v>220</v>
      </c>
      <c r="R35" s="72" t="s">
        <v>255</v>
      </c>
      <c r="S35" s="359" t="s">
        <v>21</v>
      </c>
    </row>
    <row r="36" spans="3:19" ht="52.5" customHeight="1" x14ac:dyDescent="0.25">
      <c r="C36" s="69" t="s">
        <v>1</v>
      </c>
      <c r="D36" s="67" t="s">
        <v>0</v>
      </c>
      <c r="E36" s="67" t="s">
        <v>116</v>
      </c>
      <c r="F36" s="67" t="s">
        <v>187</v>
      </c>
      <c r="G36" s="71" t="s">
        <v>21</v>
      </c>
      <c r="H36" s="71" t="s">
        <v>21</v>
      </c>
      <c r="I36" s="71">
        <v>48</v>
      </c>
      <c r="J36" s="67" t="s">
        <v>93</v>
      </c>
      <c r="K36" s="68" t="s">
        <v>68</v>
      </c>
      <c r="L36" s="67" t="s">
        <v>41</v>
      </c>
      <c r="M36" s="68" t="s">
        <v>69</v>
      </c>
      <c r="N36" s="67" t="s">
        <v>34</v>
      </c>
      <c r="O36" s="67" t="s">
        <v>37</v>
      </c>
      <c r="P36" s="68" t="s">
        <v>12</v>
      </c>
      <c r="Q36" s="174" t="s">
        <v>221</v>
      </c>
      <c r="R36" s="72" t="s">
        <v>255</v>
      </c>
      <c r="S36" s="359" t="s">
        <v>21</v>
      </c>
    </row>
    <row r="37" spans="3:19" ht="34.5" customHeight="1" x14ac:dyDescent="0.25">
      <c r="C37" s="69" t="s">
        <v>1</v>
      </c>
      <c r="D37" s="67" t="s">
        <v>0</v>
      </c>
      <c r="E37" s="67" t="s">
        <v>116</v>
      </c>
      <c r="F37" s="67" t="s">
        <v>187</v>
      </c>
      <c r="G37" s="71" t="s">
        <v>21</v>
      </c>
      <c r="H37" s="71" t="s">
        <v>21</v>
      </c>
      <c r="I37" s="71">
        <v>48</v>
      </c>
      <c r="J37" s="67" t="s">
        <v>93</v>
      </c>
      <c r="K37" s="68" t="s">
        <v>98</v>
      </c>
      <c r="L37" s="67" t="s">
        <v>96</v>
      </c>
      <c r="M37" s="68" t="s">
        <v>99</v>
      </c>
      <c r="N37" s="67" t="s">
        <v>34</v>
      </c>
      <c r="O37" s="67" t="s">
        <v>40</v>
      </c>
      <c r="P37" s="68" t="s">
        <v>12</v>
      </c>
      <c r="Q37" s="174" t="s">
        <v>264</v>
      </c>
      <c r="R37" s="83" t="s">
        <v>256</v>
      </c>
      <c r="S37" s="359">
        <v>9999</v>
      </c>
    </row>
    <row r="38" spans="3:19" ht="34.5" customHeight="1" x14ac:dyDescent="0.25">
      <c r="C38" s="69" t="s">
        <v>1</v>
      </c>
      <c r="D38" s="67" t="s">
        <v>0</v>
      </c>
      <c r="E38" s="67" t="s">
        <v>116</v>
      </c>
      <c r="F38" s="67" t="s">
        <v>187</v>
      </c>
      <c r="G38" s="71" t="s">
        <v>21</v>
      </c>
      <c r="H38" s="71" t="s">
        <v>21</v>
      </c>
      <c r="I38" s="71">
        <v>48</v>
      </c>
      <c r="J38" s="67" t="s">
        <v>94</v>
      </c>
      <c r="K38" s="68" t="s">
        <v>68</v>
      </c>
      <c r="L38" s="67" t="s">
        <v>41</v>
      </c>
      <c r="M38" s="68" t="s">
        <v>69</v>
      </c>
      <c r="N38" s="67" t="s">
        <v>34</v>
      </c>
      <c r="O38" s="67" t="s">
        <v>37</v>
      </c>
      <c r="P38" s="68" t="s">
        <v>12</v>
      </c>
      <c r="Q38" s="174" t="s">
        <v>222</v>
      </c>
      <c r="R38" s="72" t="s">
        <v>255</v>
      </c>
      <c r="S38" s="359"/>
    </row>
    <row r="39" spans="3:19" ht="34.5" customHeight="1" x14ac:dyDescent="0.25">
      <c r="C39" s="69" t="s">
        <v>1</v>
      </c>
      <c r="D39" s="67" t="s">
        <v>0</v>
      </c>
      <c r="E39" s="67" t="s">
        <v>116</v>
      </c>
      <c r="F39" s="67" t="s">
        <v>187</v>
      </c>
      <c r="G39" s="71" t="s">
        <v>21</v>
      </c>
      <c r="H39" s="71" t="s">
        <v>21</v>
      </c>
      <c r="I39" s="71">
        <v>48</v>
      </c>
      <c r="J39" s="67" t="s">
        <v>97</v>
      </c>
      <c r="K39" s="68" t="s">
        <v>98</v>
      </c>
      <c r="L39" s="67" t="s">
        <v>96</v>
      </c>
      <c r="M39" s="68" t="s">
        <v>99</v>
      </c>
      <c r="N39" s="67" t="s">
        <v>34</v>
      </c>
      <c r="O39" s="67" t="s">
        <v>40</v>
      </c>
      <c r="P39" s="68" t="s">
        <v>12</v>
      </c>
      <c r="Q39" s="174" t="s">
        <v>223</v>
      </c>
      <c r="R39" s="83" t="s">
        <v>256</v>
      </c>
      <c r="S39" s="359">
        <v>9999</v>
      </c>
    </row>
    <row r="40" spans="3:19" ht="34.5" customHeight="1" x14ac:dyDescent="0.25">
      <c r="C40" s="56" t="s">
        <v>7</v>
      </c>
      <c r="D40" s="25" t="s">
        <v>8</v>
      </c>
      <c r="E40" s="25" t="s">
        <v>117</v>
      </c>
      <c r="F40" s="21" t="s">
        <v>187</v>
      </c>
      <c r="G40" s="25" t="s">
        <v>21</v>
      </c>
      <c r="H40" s="25" t="s">
        <v>21</v>
      </c>
      <c r="I40" s="25">
        <v>59</v>
      </c>
      <c r="J40" s="21" t="s">
        <v>85</v>
      </c>
      <c r="K40" s="26" t="s">
        <v>89</v>
      </c>
      <c r="L40" s="25" t="s">
        <v>31</v>
      </c>
      <c r="M40" s="26" t="s">
        <v>42</v>
      </c>
      <c r="N40" s="25" t="s">
        <v>43</v>
      </c>
      <c r="O40" s="25" t="s">
        <v>25</v>
      </c>
      <c r="P40" s="26" t="s">
        <v>12</v>
      </c>
      <c r="Q40" s="147" t="s">
        <v>224</v>
      </c>
      <c r="R40" s="72" t="s">
        <v>255</v>
      </c>
      <c r="S40" s="359" t="s">
        <v>21</v>
      </c>
    </row>
    <row r="41" spans="3:19" ht="34.5" customHeight="1" x14ac:dyDescent="0.25">
      <c r="C41" s="56" t="s">
        <v>7</v>
      </c>
      <c r="D41" s="25" t="s">
        <v>11</v>
      </c>
      <c r="E41" s="25" t="s">
        <v>118</v>
      </c>
      <c r="F41" s="21" t="s">
        <v>187</v>
      </c>
      <c r="G41" s="25" t="s">
        <v>21</v>
      </c>
      <c r="H41" s="25" t="s">
        <v>21</v>
      </c>
      <c r="I41" s="25">
        <v>68</v>
      </c>
      <c r="J41" s="21" t="s">
        <v>86</v>
      </c>
      <c r="K41" s="26" t="s">
        <v>89</v>
      </c>
      <c r="L41" s="25" t="s">
        <v>31</v>
      </c>
      <c r="M41" s="23" t="s">
        <v>88</v>
      </c>
      <c r="N41" s="25" t="s">
        <v>43</v>
      </c>
      <c r="O41" s="25" t="s">
        <v>87</v>
      </c>
      <c r="P41" s="26" t="s">
        <v>12</v>
      </c>
      <c r="Q41" s="147" t="s">
        <v>225</v>
      </c>
      <c r="R41" s="83" t="s">
        <v>256</v>
      </c>
      <c r="S41" s="359">
        <v>90215</v>
      </c>
    </row>
    <row r="42" spans="3:19" ht="65.25" customHeight="1" x14ac:dyDescent="0.25">
      <c r="C42" s="56" t="s">
        <v>7</v>
      </c>
      <c r="D42" s="25" t="s">
        <v>11</v>
      </c>
      <c r="E42" s="25" t="s">
        <v>118</v>
      </c>
      <c r="F42" s="21" t="s">
        <v>187</v>
      </c>
      <c r="G42" s="25" t="s">
        <v>21</v>
      </c>
      <c r="H42" s="25" t="s">
        <v>21</v>
      </c>
      <c r="I42" s="25">
        <v>65</v>
      </c>
      <c r="J42" s="21" t="s">
        <v>71</v>
      </c>
      <c r="K42" s="26" t="s">
        <v>9</v>
      </c>
      <c r="L42" s="25" t="s">
        <v>34</v>
      </c>
      <c r="M42" s="26" t="s">
        <v>44</v>
      </c>
      <c r="N42" s="25" t="s">
        <v>43</v>
      </c>
      <c r="O42" s="21" t="s">
        <v>2</v>
      </c>
      <c r="P42" s="26" t="s">
        <v>12</v>
      </c>
      <c r="Q42" s="147" t="s">
        <v>226</v>
      </c>
      <c r="R42" s="83" t="s">
        <v>256</v>
      </c>
      <c r="S42" s="359">
        <v>31668</v>
      </c>
    </row>
    <row r="43" spans="3:19" ht="34.5" customHeight="1" x14ac:dyDescent="0.25">
      <c r="C43" s="70" t="s">
        <v>22</v>
      </c>
      <c r="D43" s="51" t="s">
        <v>23</v>
      </c>
      <c r="E43" s="51" t="s">
        <v>119</v>
      </c>
      <c r="F43" s="51" t="s">
        <v>187</v>
      </c>
      <c r="G43" s="48" t="s">
        <v>21</v>
      </c>
      <c r="H43" s="48" t="s">
        <v>21</v>
      </c>
      <c r="I43" s="48">
        <v>69</v>
      </c>
      <c r="J43" s="51" t="s">
        <v>57</v>
      </c>
      <c r="K43" s="52" t="s">
        <v>9</v>
      </c>
      <c r="L43" s="51" t="s">
        <v>43</v>
      </c>
      <c r="M43" s="52" t="s">
        <v>44</v>
      </c>
      <c r="N43" s="51" t="s">
        <v>43</v>
      </c>
      <c r="O43" s="51" t="s">
        <v>2</v>
      </c>
      <c r="P43" s="52" t="s">
        <v>12</v>
      </c>
      <c r="Q43" s="165" t="s">
        <v>227</v>
      </c>
      <c r="R43" s="83" t="s">
        <v>256</v>
      </c>
      <c r="S43" s="359">
        <v>31668</v>
      </c>
    </row>
    <row r="44" spans="3:19" ht="34.5" customHeight="1" x14ac:dyDescent="0.25">
      <c r="C44" s="70" t="s">
        <v>22</v>
      </c>
      <c r="D44" s="48" t="s">
        <v>23</v>
      </c>
      <c r="E44" s="51" t="s">
        <v>119</v>
      </c>
      <c r="F44" s="51" t="s">
        <v>187</v>
      </c>
      <c r="G44" s="48" t="s">
        <v>21</v>
      </c>
      <c r="H44" s="48" t="s">
        <v>21</v>
      </c>
      <c r="I44" s="48">
        <v>71</v>
      </c>
      <c r="J44" s="51" t="s">
        <v>64</v>
      </c>
      <c r="K44" s="52" t="s">
        <v>63</v>
      </c>
      <c r="L44" s="51" t="s">
        <v>36</v>
      </c>
      <c r="M44" s="52" t="s">
        <v>65</v>
      </c>
      <c r="N44" s="51" t="s">
        <v>43</v>
      </c>
      <c r="O44" s="51" t="s">
        <v>5</v>
      </c>
      <c r="P44" s="52" t="s">
        <v>12</v>
      </c>
      <c r="Q44" s="165" t="s">
        <v>228</v>
      </c>
      <c r="R44" s="83" t="s">
        <v>256</v>
      </c>
      <c r="S44" s="359">
        <v>31670.316709999999</v>
      </c>
    </row>
    <row r="45" spans="3:19" ht="34.5" customHeight="1" x14ac:dyDescent="0.25">
      <c r="C45" s="39" t="s">
        <v>49</v>
      </c>
      <c r="D45" s="34" t="s">
        <v>51</v>
      </c>
      <c r="E45" s="34" t="s">
        <v>114</v>
      </c>
      <c r="F45" s="35" t="s">
        <v>187</v>
      </c>
      <c r="G45" s="34" t="s">
        <v>21</v>
      </c>
      <c r="H45" s="34" t="s">
        <v>21</v>
      </c>
      <c r="I45" s="34">
        <v>82</v>
      </c>
      <c r="J45" s="35" t="s">
        <v>84</v>
      </c>
      <c r="K45" s="36" t="s">
        <v>81</v>
      </c>
      <c r="L45" s="34" t="s">
        <v>36</v>
      </c>
      <c r="M45" s="36" t="s">
        <v>80</v>
      </c>
      <c r="N45" s="34" t="s">
        <v>36</v>
      </c>
      <c r="O45" s="34" t="s">
        <v>79</v>
      </c>
      <c r="P45" s="40" t="s">
        <v>12</v>
      </c>
      <c r="Q45" s="168" t="s">
        <v>709</v>
      </c>
      <c r="R45" s="83" t="s">
        <v>256</v>
      </c>
      <c r="S45" s="359" t="s">
        <v>766</v>
      </c>
    </row>
    <row r="46" spans="3:19" ht="34.5" customHeight="1" x14ac:dyDescent="0.25">
      <c r="C46" s="39" t="s">
        <v>49</v>
      </c>
      <c r="D46" s="34" t="s">
        <v>91</v>
      </c>
      <c r="E46" s="35" t="s">
        <v>120</v>
      </c>
      <c r="F46" s="35" t="s">
        <v>187</v>
      </c>
      <c r="G46" s="34" t="s">
        <v>21</v>
      </c>
      <c r="H46" s="34" t="s">
        <v>21</v>
      </c>
      <c r="I46" s="34">
        <v>84</v>
      </c>
      <c r="J46" s="35" t="s">
        <v>83</v>
      </c>
      <c r="K46" s="36" t="s">
        <v>81</v>
      </c>
      <c r="L46" s="34" t="s">
        <v>36</v>
      </c>
      <c r="M46" s="36" t="s">
        <v>80</v>
      </c>
      <c r="N46" s="34" t="s">
        <v>36</v>
      </c>
      <c r="O46" s="34" t="s">
        <v>79</v>
      </c>
      <c r="P46" s="40" t="s">
        <v>12</v>
      </c>
      <c r="Q46" s="168" t="s">
        <v>229</v>
      </c>
      <c r="R46" s="83" t="s">
        <v>256</v>
      </c>
      <c r="S46" s="359">
        <v>31661.316650000001</v>
      </c>
    </row>
    <row r="49" spans="3:6" ht="34.5" customHeight="1" x14ac:dyDescent="0.25">
      <c r="C49" s="354" t="s">
        <v>312</v>
      </c>
      <c r="D49" s="354" t="s">
        <v>313</v>
      </c>
      <c r="E49" s="354" t="s">
        <v>324</v>
      </c>
      <c r="F49" s="354" t="s">
        <v>314</v>
      </c>
    </row>
    <row r="50" spans="3:6" ht="34.5" customHeight="1" x14ac:dyDescent="0.25">
      <c r="C50" s="355" t="s">
        <v>16</v>
      </c>
      <c r="D50" s="353">
        <v>4</v>
      </c>
      <c r="E50" s="353">
        <v>0</v>
      </c>
      <c r="F50" s="353">
        <v>4</v>
      </c>
    </row>
    <row r="51" spans="3:6" ht="34.5" customHeight="1" x14ac:dyDescent="0.25">
      <c r="C51" s="355" t="s">
        <v>17</v>
      </c>
      <c r="D51" s="353">
        <v>0</v>
      </c>
      <c r="E51" s="353">
        <v>1</v>
      </c>
      <c r="F51" s="353">
        <v>1</v>
      </c>
    </row>
    <row r="52" spans="3:6" ht="34.5" customHeight="1" x14ac:dyDescent="0.25">
      <c r="C52" s="355" t="s">
        <v>18</v>
      </c>
      <c r="D52" s="353">
        <v>1</v>
      </c>
      <c r="E52" s="353">
        <v>0</v>
      </c>
      <c r="F52" s="353">
        <v>1</v>
      </c>
    </row>
    <row r="53" spans="3:6" ht="34.5" customHeight="1" x14ac:dyDescent="0.25">
      <c r="C53" s="355" t="s">
        <v>4</v>
      </c>
      <c r="D53" s="353">
        <v>6</v>
      </c>
      <c r="E53" s="353">
        <v>6</v>
      </c>
      <c r="F53" s="353">
        <v>12</v>
      </c>
    </row>
    <row r="54" spans="3:6" ht="34.5" customHeight="1" x14ac:dyDescent="0.25">
      <c r="C54" s="355" t="s">
        <v>15</v>
      </c>
      <c r="D54" s="353">
        <v>3</v>
      </c>
      <c r="E54" s="353">
        <v>1</v>
      </c>
      <c r="F54" s="353">
        <v>4</v>
      </c>
    </row>
    <row r="55" spans="3:6" ht="34.5" customHeight="1" x14ac:dyDescent="0.25">
      <c r="C55" s="355" t="s">
        <v>6</v>
      </c>
      <c r="D55" s="353">
        <v>0</v>
      </c>
      <c r="E55" s="353">
        <v>3</v>
      </c>
      <c r="F55" s="353">
        <v>3</v>
      </c>
    </row>
    <row r="56" spans="3:6" ht="21" customHeight="1" x14ac:dyDescent="0.25">
      <c r="C56" s="355" t="s">
        <v>1</v>
      </c>
      <c r="D56" s="353">
        <v>2</v>
      </c>
      <c r="E56" s="353">
        <v>2</v>
      </c>
      <c r="F56" s="353">
        <v>4</v>
      </c>
    </row>
    <row r="57" spans="3:6" ht="27.75" customHeight="1" x14ac:dyDescent="0.25">
      <c r="C57" s="355" t="s">
        <v>292</v>
      </c>
      <c r="D57" s="353">
        <v>2</v>
      </c>
      <c r="E57" s="353">
        <v>5</v>
      </c>
      <c r="F57" s="353">
        <v>7</v>
      </c>
    </row>
    <row r="58" spans="3:6" ht="29.25" customHeight="1" x14ac:dyDescent="0.25">
      <c r="C58" s="355" t="s">
        <v>22</v>
      </c>
      <c r="D58" s="357">
        <v>2</v>
      </c>
      <c r="E58" s="353">
        <v>1</v>
      </c>
      <c r="F58" s="353">
        <v>3</v>
      </c>
    </row>
    <row r="59" spans="3:6" ht="33" customHeight="1" x14ac:dyDescent="0.25">
      <c r="C59" s="355" t="s">
        <v>49</v>
      </c>
      <c r="D59" s="353">
        <v>4</v>
      </c>
      <c r="E59" s="353">
        <v>0</v>
      </c>
      <c r="F59" s="353">
        <v>4</v>
      </c>
    </row>
    <row r="60" spans="3:6" ht="34.5" customHeight="1" x14ac:dyDescent="0.25">
      <c r="D60" s="356">
        <f>SUM(D50:D59)</f>
        <v>24</v>
      </c>
      <c r="E60" s="356">
        <f>SUM(E50:E59)</f>
        <v>19</v>
      </c>
      <c r="F60" s="356">
        <f>SUM(F50:F59)</f>
        <v>43</v>
      </c>
    </row>
  </sheetData>
  <mergeCells count="1">
    <mergeCell ref="R2:S2"/>
  </mergeCells>
  <hyperlinks>
    <hyperlink ref="P4" r:id="rId1" xr:uid="{6644BA67-35B4-4F07-8AF7-174B3F35B007}"/>
    <hyperlink ref="M4" r:id="rId2" xr:uid="{7F3261FD-B066-496E-A17B-4DF4D7EFA9C6}"/>
    <hyperlink ref="P5" r:id="rId3" xr:uid="{AA108481-552A-4FF4-8C83-91F76B306C20}"/>
    <hyperlink ref="M5" r:id="rId4" xr:uid="{B47E975E-23CD-4821-997D-5E8149B6D856}"/>
    <hyperlink ref="K5" r:id="rId5" xr:uid="{FCCA46AC-78B4-478C-A556-244E2FC22841}"/>
    <hyperlink ref="K6" r:id="rId6" xr:uid="{4C568442-B0DA-49A3-8D72-C592FF3218AE}"/>
    <hyperlink ref="M6" r:id="rId7" xr:uid="{AF773C16-5CD3-4121-84B0-DB544583215D}"/>
    <hyperlink ref="P6" r:id="rId8" xr:uid="{C05AEDFD-978E-4E49-990E-3E6EB8D7EAF8}"/>
    <hyperlink ref="M7" r:id="rId9" xr:uid="{F716816B-781E-4159-BDDA-5EA308B8D851}"/>
    <hyperlink ref="K7" r:id="rId10" display="https://github.com/hiroeorz/omron-fins-simulator/tree/master" xr:uid="{0E63DF76-59DA-4424-A913-41125C42AE7B}"/>
    <hyperlink ref="P7" r:id="rId11" xr:uid="{1E10DAAE-3257-4A2D-9BE5-BF47F9CC4743}"/>
    <hyperlink ref="M8" r:id="rId12" xr:uid="{E3368884-CF3C-4FDE-B1D2-21C192C206E1}"/>
    <hyperlink ref="P8" r:id="rId13" xr:uid="{E641D1C6-53D1-4C12-9D24-7F3EFE6872AF}"/>
    <hyperlink ref="K9" r:id="rId14" xr:uid="{652E6BEF-EB29-4026-8350-8C2304C80240}"/>
    <hyperlink ref="M9" r:id="rId15" xr:uid="{2C871412-D9E3-4368-BA4C-417449095D92}"/>
    <hyperlink ref="P9" r:id="rId16" xr:uid="{45CEFE76-5D16-4386-B15C-9625E0E7B3DF}"/>
    <hyperlink ref="K10" r:id="rId17" xr:uid="{60106DAA-224C-48D6-9050-3A49AC1CF6F5}"/>
    <hyperlink ref="M10" r:id="rId18" xr:uid="{EA7962C8-A2DD-44FF-AA07-4682D76C55AE}"/>
    <hyperlink ref="P10" r:id="rId19" xr:uid="{759672E0-5C79-4B71-8C77-A446DA647565}"/>
    <hyperlink ref="K12:K13" r:id="rId20" display="Prosys OPCUA Server" xr:uid="{192A88AA-859C-4F4E-83D2-748FDCD719D7}"/>
    <hyperlink ref="M13" r:id="rId21" xr:uid="{022B49EA-591F-44F6-AEEE-5E9A7F7DCD9A}"/>
    <hyperlink ref="P13" r:id="rId22" xr:uid="{8E3F0CD6-086B-4A4E-BA50-E7B18D8FDB39}"/>
    <hyperlink ref="K17" r:id="rId23" xr:uid="{01D530D1-A6E4-4BAE-A795-16685BB2E9F5}"/>
    <hyperlink ref="K16" r:id="rId24" xr:uid="{EB696051-01FA-4F70-8749-77B8A0A70E96}"/>
    <hyperlink ref="M16" r:id="rId25" display=" FreyrScada IEC 60870-5 Server Simulator" xr:uid="{9DD5B56A-FD5A-4DB7-A1CA-129861D6A999}"/>
    <hyperlink ref="M17" r:id="rId26" xr:uid="{B786F3C1-668A-4D61-AE02-AD7565C21EDA}"/>
    <hyperlink ref="P17" r:id="rId27" xr:uid="{8187BAB3-1EA4-4FFA-A4C8-D9C8839C5CBD}"/>
    <hyperlink ref="P16" r:id="rId28" xr:uid="{F1DA5EC2-A110-4D08-A5A0-7FF747A3318A}"/>
    <hyperlink ref="K18" r:id="rId29" xr:uid="{D766BE8E-B896-4ABB-9B09-5F66528F42B9}"/>
    <hyperlink ref="M18" r:id="rId30" xr:uid="{9251E32F-374A-4F58-8A4B-49AAB179CEC5}"/>
    <hyperlink ref="P18" r:id="rId31" xr:uid="{8C6F97E1-5279-4D53-BAEB-28CD2EBA6EE9}"/>
    <hyperlink ref="K19" r:id="rId32" xr:uid="{A94AF221-E99A-4FD0-9860-69918401C0C6}"/>
    <hyperlink ref="M19" r:id="rId33" xr:uid="{ED2F5950-6D45-4BD1-9764-D736001C13BF}"/>
    <hyperlink ref="P19" r:id="rId34" xr:uid="{7BA8943C-5BBE-4E9F-8008-5255AD040E84}"/>
    <hyperlink ref="K21" r:id="rId35" xr:uid="{C562B18E-8E6A-44DB-9E58-8CDC75B76884}"/>
    <hyperlink ref="M21" r:id="rId36" xr:uid="{4ED26235-3B4D-4F83-A74E-70B2D9FDDA35}"/>
    <hyperlink ref="P21" r:id="rId37" xr:uid="{CBDFC3BA-7B6F-4B65-B1F7-A6AF0EE05E7A}"/>
    <hyperlink ref="K22" r:id="rId38" xr:uid="{B99226C5-872F-4C73-B772-394AA2A2450F}"/>
    <hyperlink ref="M22" r:id="rId39" xr:uid="{FB432AF3-C469-4446-ADB8-5E595DF3FEEF}"/>
    <hyperlink ref="P22" r:id="rId40" location="ethersploitip" xr:uid="{292740A7-CCC1-49A7-AA9C-EFC77172FA9C}"/>
    <hyperlink ref="P23" r:id="rId41" xr:uid="{307463FD-5C52-43F2-A874-1F4C55C6CBD6}"/>
    <hyperlink ref="K23" r:id="rId42" display="SIMATIC S7 PLC" xr:uid="{B8F1B28A-927E-46C8-B927-86C133BFA01B}"/>
    <hyperlink ref="M23" r:id="rId43" display="Metasploit" xr:uid="{FBD4D0D0-E55D-4852-9770-7BBA567A1F07}"/>
    <hyperlink ref="K24" r:id="rId44" display="github.com/hiroeorz/omron-fins-simulator/blob/master/omron_plc.rb" xr:uid="{0559A064-E20D-4755-A13E-83CAE3A439C9}"/>
    <hyperlink ref="M24" r:id="rId45" xr:uid="{5B7C8956-3802-45F7-BF3D-90EEBFFEC0EC}"/>
    <hyperlink ref="K25" r:id="rId46" xr:uid="{E4B69C56-4AA9-42A0-A094-9348A524E40C}"/>
    <hyperlink ref="M25" r:id="rId47" xr:uid="{B994B598-0209-4D24-9751-3918E7CBC5FA}"/>
    <hyperlink ref="P25" r:id="rId48" xr:uid="{F0C69837-527B-439E-94BC-1AE25E1F1BFB}"/>
    <hyperlink ref="K26" r:id="rId49" xr:uid="{921F8BD6-D3EE-48F9-9D75-490C7A0B0E6E}"/>
    <hyperlink ref="M26" r:id="rId50" xr:uid="{41BD31DF-8985-41F4-A8B5-E4F9AEF96B07}"/>
    <hyperlink ref="P26" r:id="rId51" xr:uid="{033D426F-E58A-4FD0-8BFB-2F232A96CC96}"/>
    <hyperlink ref="M11" r:id="rId52" xr:uid="{AAB4F590-E41A-4772-BBA3-8C503225470B}"/>
    <hyperlink ref="P11" r:id="rId53" xr:uid="{CB691DA1-25F8-4433-9BEE-2AC5F773CE31}"/>
    <hyperlink ref="K11" r:id="rId54" xr:uid="{99B727AB-11E7-469F-8B45-E19A29E6F937}"/>
    <hyperlink ref="K12" r:id="rId55" xr:uid="{B6D770A7-1AB6-4BFD-A3AA-71F2AB90C829}"/>
    <hyperlink ref="M12" r:id="rId56" xr:uid="{93AF7EF6-8657-4D93-859F-1A295DC29F27}"/>
    <hyperlink ref="P12" r:id="rId57" xr:uid="{8A0DA73A-3C0F-4B38-807B-877D331ABCD2}"/>
    <hyperlink ref="M15" r:id="rId58" xr:uid="{A863F111-788E-4CEB-8CF9-DB440FC91317}"/>
    <hyperlink ref="P15" r:id="rId59" xr:uid="{B92B90CF-3FD8-47CF-ABF4-39761CE79965}"/>
    <hyperlink ref="P27" r:id="rId60" xr:uid="{DA95F9FB-1F28-49D1-A001-C446817632AB}"/>
    <hyperlink ref="K27" r:id="rId61" xr:uid="{A647C56F-0CE0-437E-94F6-BA0E1777A49D}"/>
    <hyperlink ref="M27" r:id="rId62" xr:uid="{B2311B78-2E9F-4687-9A98-90119F5EEDA4}"/>
    <hyperlink ref="P28" r:id="rId63" xr:uid="{3610969E-1A3C-4A8B-96B2-9168E127E106}"/>
    <hyperlink ref="K29" r:id="rId64" xr:uid="{03000891-677C-4C83-AA6E-F93D31911732}"/>
    <hyperlink ref="M29" r:id="rId65" xr:uid="{A7EE0762-A6D5-4E83-9B55-5BEB8E62D959}"/>
    <hyperlink ref="M28" r:id="rId66" xr:uid="{D0B50095-994F-45AB-BD37-C213B561D25A}"/>
    <hyperlink ref="K28" r:id="rId67" display="Siemens S7 PLC" xr:uid="{C9484C73-3513-4DD2-A2B6-47EC1ABD5DD7}"/>
    <hyperlink ref="K30" r:id="rId68" xr:uid="{3AA312A0-4936-40F5-99CD-D2258BF53041}"/>
    <hyperlink ref="P30" r:id="rId69" display="Procedimiento" xr:uid="{5965910A-EB69-458A-8D67-D535F1CC7872}"/>
    <hyperlink ref="P43" r:id="rId70" xr:uid="{BA6AB358-8A46-42C0-9A15-80B6A1A094AA}"/>
    <hyperlink ref="M43" r:id="rId71" display="Metasploit" xr:uid="{4E7282C0-6357-4459-92BF-ECD87D452334}"/>
    <hyperlink ref="K43" r:id="rId72" xr:uid="{447EB158-137E-4125-B144-315D2275DAED}"/>
    <hyperlink ref="K34" r:id="rId73" xr:uid="{C960834A-4A90-4434-BF90-1DB36FEB8425}"/>
    <hyperlink ref="P34" r:id="rId74" xr:uid="{A68C72D1-84D7-4C9C-ACCA-5024B197AF8E}"/>
    <hyperlink ref="M34" r:id="rId75" xr:uid="{43FCE467-1D01-4A04-A502-5C4EC5C84138}"/>
    <hyperlink ref="K35" r:id="rId76" display="SIMATIC S7 PLC" xr:uid="{1A3B0221-B3EC-429F-8380-1147E4F044B8}"/>
    <hyperlink ref="M35" r:id="rId77" display="Metasploit" xr:uid="{843CF29E-32FD-40D1-8841-B3280DDDDE21}"/>
    <hyperlink ref="P35" r:id="rId78" xr:uid="{9E373263-3874-4749-9430-94F2D29B06E7}"/>
    <hyperlink ref="P41" r:id="rId79" xr:uid="{66BB2B1B-FAE5-4A8E-99A6-63FB614D3360}"/>
    <hyperlink ref="P40" r:id="rId80" xr:uid="{1FACA639-9BF0-4062-9C49-D5E7766D841A}"/>
    <hyperlink ref="K45" r:id="rId81" xr:uid="{6E69A155-96B0-407C-AC8A-087D0B002B78}"/>
    <hyperlink ref="M45" r:id="rId82" xr:uid="{4F0A90B7-2263-4EF0-9A70-FA3E84924E15}"/>
    <hyperlink ref="P45" r:id="rId83" xr:uid="{C73F7271-8624-4372-8D84-AC9F04231412}"/>
    <hyperlink ref="K32" r:id="rId84" xr:uid="{52E86620-E088-4069-9568-9ED72FC8CBC0}"/>
    <hyperlink ref="M32" r:id="rId85" xr:uid="{21BE45EB-5C18-4F03-8C62-1FB94830A0DD}"/>
    <hyperlink ref="P32" r:id="rId86" xr:uid="{FABA7563-2CAA-4DAA-8DF7-EA759F46639A}"/>
    <hyperlink ref="K46" r:id="rId87" xr:uid="{676F15DE-4257-4EEF-AE66-B2B98EC51F49}"/>
    <hyperlink ref="M46" r:id="rId88" xr:uid="{7D862332-E7EF-4FDD-90A0-1374E838AB2C}"/>
    <hyperlink ref="P46" r:id="rId89" xr:uid="{33A627B1-7AE7-4B90-B338-964735422D97}"/>
    <hyperlink ref="M30" r:id="rId90" display="Metasploit" xr:uid="{288EC84D-9FCB-42DD-A6BC-040B7045E100}"/>
    <hyperlink ref="K33" r:id="rId91" xr:uid="{F3BBAF90-A3F6-472F-9703-AAB47257A11E}"/>
    <hyperlink ref="M33" r:id="rId92" xr:uid="{281151B0-97C9-4585-AC06-AAF990909B0C}"/>
    <hyperlink ref="P33" r:id="rId93" xr:uid="{D00F1093-AFA0-4A3A-8F1F-978CE12A7553}"/>
    <hyperlink ref="K31" r:id="rId94" xr:uid="{9940E8A6-D38C-4C99-8E52-4729D6E44F2F}"/>
    <hyperlink ref="M31" r:id="rId95" display="Metasploit" xr:uid="{02B1D27A-F5EF-48C3-8236-A9845C54BBC2}"/>
    <hyperlink ref="P31" r:id="rId96" xr:uid="{EC19A015-83C0-4EE8-AB84-DDC6878B28CE}"/>
    <hyperlink ref="M44" r:id="rId97" xr:uid="{DC94F9CC-9A3A-49F4-9A49-1730FA05860C}"/>
    <hyperlink ref="K44" r:id="rId98" display="Siemens S7 PLC" xr:uid="{1D65BA8C-B1D8-437E-BEFA-24CA9DED044E}"/>
    <hyperlink ref="P44" r:id="rId99" xr:uid="{B8F93986-79C6-48C1-9BD6-FFE9C29FDB17}"/>
    <hyperlink ref="K42" r:id="rId100" xr:uid="{30BDF51C-47AD-49A6-AE5F-08E06E5AF7E6}"/>
    <hyperlink ref="M42" r:id="rId101" display="Metasploit" xr:uid="{0D7E60CA-F36E-4CE4-8016-A68F6634511E}"/>
    <hyperlink ref="P42" r:id="rId102" xr:uid="{FB833475-BBDE-43DC-9CAB-B09DE8D2E5AD}"/>
    <hyperlink ref="M36" r:id="rId103" display="Metasploit: vnc_keyboard_exec.rb" xr:uid="{33F20951-620A-42B0-9C32-CB1E257690A2}"/>
    <hyperlink ref="P36" r:id="rId104" xr:uid="{28F1078B-B35E-439C-871A-A219B6261EF2}"/>
    <hyperlink ref="P38" r:id="rId105" xr:uid="{5A50A3F2-A1DD-4BDD-BA4D-72100B114AFC}"/>
    <hyperlink ref="M38" r:id="rId106" display="Metasploit: vnc_keyboard_exec.rb" xr:uid="{B2865810-107F-4015-8F6F-D766FD4BAC50}"/>
    <hyperlink ref="K37" r:id="rId107" xr:uid="{A4FEFC2D-5D07-4677-9E05-C9BBE366820D}"/>
    <hyperlink ref="M37" r:id="rId108" display="Metasploit: vnc_keyboard_exec.rb" xr:uid="{7677D82D-5AAB-4B8F-BF52-943FF2C38046}"/>
    <hyperlink ref="P37" r:id="rId109" xr:uid="{61B7EF0B-EAFF-48B4-8D31-23BEA90F6D89}"/>
    <hyperlink ref="K39" r:id="rId110" xr:uid="{DF87A0A6-058A-4FE6-A94C-D62A62FD0677}"/>
    <hyperlink ref="M39" r:id="rId111" display="Metasploit: vnc_keyboard_exec.rb" xr:uid="{5ED7B937-D9ED-4E41-8B0C-8934293BC276}"/>
    <hyperlink ref="P39" r:id="rId112" xr:uid="{109108B9-C6EC-444C-AC0C-CF974DDE46AA}"/>
    <hyperlink ref="M20" r:id="rId113" display="Ethersploit-IP_x0009_" xr:uid="{5F8ACB62-26CF-4A97-A27D-BB6DDE2DFA5B}"/>
    <hyperlink ref="K20" r:id="rId114" xr:uid="{B3311E64-8217-45FB-B8A1-C15CB34781C3}"/>
    <hyperlink ref="P20" r:id="rId115" xr:uid="{6EF98E6B-0552-4FAD-B32F-8EA8A7BF0CC8}"/>
    <hyperlink ref="P14" r:id="rId116" xr:uid="{E0C9A305-FF08-4B37-A7F4-A7C1EA731AFB}"/>
    <hyperlink ref="M14" r:id="rId117" display="FreyrSCADA DNP3 Client (Master)" xr:uid="{35746FEA-AC8E-4DBF-8458-3B0793DAA2F1}"/>
    <hyperlink ref="K14" r:id="rId118" display="FreyrSCADA DNP3 Server (Outstation)" xr:uid="{F6AAD084-DE74-400B-8C78-8AD3A5B5B273}"/>
  </hyperlinks>
  <pageMargins left="0.7" right="0.7" top="0.75" bottom="0.75" header="0.3" footer="0.3"/>
  <pageSetup paperSize="9" orientation="portrait" r:id="rId119"/>
  <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Referencias</vt:lpstr>
      <vt:lpstr>Reglas Utilizadas</vt:lpstr>
      <vt:lpstr>Resultados-&gt; Cap.Deteccion</vt:lpstr>
      <vt:lpstr>Detección_Ataques-&gt;SIDs </vt:lpstr>
      <vt:lpstr>Deteccion_Trafico_Legitimo</vt:lpstr>
      <vt:lpstr>Resultados_Snort_TALOS</vt:lpstr>
      <vt:lpstr>Resultados_Snort_ETopen</vt:lpstr>
      <vt:lpstr>Resultados_Snort_QuickDraw</vt:lpstr>
      <vt:lpstr>Resultados_PaloAlto</vt:lpstr>
      <vt:lpstr>Resultados_FortiGate</vt:lpstr>
      <vt:lpstr>Resultados_Detecciones_Conjunto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Benitez Sanchez</dc:creator>
  <cp:lastModifiedBy>ANDRES MELENDEZ CASADO</cp:lastModifiedBy>
  <dcterms:created xsi:type="dcterms:W3CDTF">2022-02-16T09:43:05Z</dcterms:created>
  <dcterms:modified xsi:type="dcterms:W3CDTF">2024-09-06T10:14:59Z</dcterms:modified>
</cp:coreProperties>
</file>