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licencjat\bachelor\"/>
    </mc:Choice>
  </mc:AlternateContent>
  <xr:revisionPtr revIDLastSave="0" documentId="13_ncr:1_{1FBB1608-21D0-41D3-AE51-7DDC474F2A78}" xr6:coauthVersionLast="47" xr6:coauthVersionMax="47" xr10:uidLastSave="{00000000-0000-0000-0000-000000000000}"/>
  <bookViews>
    <workbookView xWindow="-108" yWindow="-108" windowWidth="23256" windowHeight="12576" activeTab="1" xr2:uid="{98C214B6-CCE2-41FD-A0EF-E5F13AB074C6}"/>
  </bookViews>
  <sheets>
    <sheet name="START TIME" sheetId="15" r:id="rId1"/>
    <sheet name="Sheet4" sheetId="16" r:id="rId2"/>
    <sheet name="vm-1" sheetId="12" r:id="rId3"/>
    <sheet name="docker-1" sheetId="9" r:id="rId4"/>
    <sheet name="vm-2" sheetId="13" r:id="rId5"/>
    <sheet name="docker-2" sheetId="8" r:id="rId6"/>
    <sheet name="vm-4" sheetId="14" r:id="rId7"/>
    <sheet name="docker-4" sheetId="10" r:id="rId8"/>
  </sheets>
  <definedNames>
    <definedName name="ExternalData_1" localSheetId="3" hidden="1">'docker-1'!$A$1:$H$11</definedName>
    <definedName name="ExternalData_1" localSheetId="5" hidden="1">'docker-2'!$A$1:$H$11</definedName>
    <definedName name="ExternalData_1" localSheetId="7" hidden="1">'docker-4'!$A$1:$H$11</definedName>
    <definedName name="ExternalData_2" localSheetId="2" hidden="1">'vm-1'!$A$1:$H$11</definedName>
    <definedName name="ExternalData_2" localSheetId="6" hidden="1">'vm-4'!$A$1:$H$11</definedName>
    <definedName name="ExternalData_3" localSheetId="4" hidden="1">'vm-2'!$A$1:$H$11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5" l="1"/>
  <c r="B12" i="14"/>
  <c r="C12" i="14"/>
  <c r="D12" i="14"/>
  <c r="E12" i="14"/>
  <c r="F12" i="14"/>
  <c r="G12" i="14"/>
  <c r="H12" i="14"/>
  <c r="C5" i="16"/>
  <c r="C4" i="16"/>
  <c r="C3" i="16"/>
  <c r="B5" i="16"/>
  <c r="B4" i="16"/>
  <c r="B3" i="16"/>
  <c r="C5" i="15"/>
  <c r="C4" i="15"/>
  <c r="C3" i="15"/>
  <c r="B4" i="15"/>
  <c r="B3" i="15"/>
  <c r="B12" i="12"/>
  <c r="B12" i="13"/>
  <c r="C12" i="13"/>
  <c r="D12" i="13"/>
  <c r="E12" i="13"/>
  <c r="F12" i="13"/>
  <c r="G12" i="13"/>
  <c r="H12" i="13"/>
  <c r="C12" i="12"/>
  <c r="D12" i="12"/>
  <c r="E12" i="12"/>
  <c r="F12" i="12"/>
  <c r="G12" i="12"/>
  <c r="H12" i="12"/>
  <c r="B12" i="10"/>
  <c r="C12" i="10"/>
  <c r="D12" i="10"/>
  <c r="E12" i="10"/>
  <c r="F12" i="10"/>
  <c r="G12" i="10"/>
  <c r="H12" i="10"/>
  <c r="H12" i="9"/>
  <c r="G12" i="9"/>
  <c r="F12" i="9"/>
  <c r="E12" i="9"/>
  <c r="D12" i="9"/>
  <c r="C12" i="9"/>
  <c r="B12" i="9"/>
  <c r="B12" i="8"/>
  <c r="C12" i="8"/>
  <c r="D12" i="8"/>
  <c r="E12" i="8"/>
  <c r="F12" i="8"/>
  <c r="G12" i="8"/>
  <c r="H1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90EEBB-331E-49E2-AF67-5CBF639246A9}" keepAlive="1" name="Query - docker-1" description="Connection to the 'docker-1' query in the workbook." type="5" refreshedVersion="8" background="1" saveData="1">
    <dbPr connection="Provider=Microsoft.Mashup.OleDb.1;Data Source=$Workbook$;Location=docker-1;Extended Properties=&quot;&quot;" command="SELECT * FROM [docker-1]"/>
  </connection>
  <connection id="2" xr16:uid="{BE8EC173-73DE-45FE-AEB3-29313D3FB805}" keepAlive="1" name="Query - docker-2 (2)" description="Connection to the 'docker-2 (2)' query in the workbook." type="5" refreshedVersion="8" background="1" saveData="1">
    <dbPr connection="Provider=Microsoft.Mashup.OleDb.1;Data Source=$Workbook$;Location=&quot;docker-2 (2)&quot;;Extended Properties=&quot;&quot;" command="SELECT * FROM [docker-2 (2)]"/>
  </connection>
  <connection id="3" xr16:uid="{40948B32-B792-4BD2-9C9B-3515796AF726}" keepAlive="1" name="Query - docker-4" description="Connection to the 'docker-4' query in the workbook." type="5" refreshedVersion="8" background="1" saveData="1">
    <dbPr connection="Provider=Microsoft.Mashup.OleDb.1;Data Source=$Workbook$;Location=docker-4;Extended Properties=&quot;&quot;" command="SELECT * FROM [docker-4]"/>
  </connection>
  <connection id="4" xr16:uid="{952B17C5-3D48-46B5-92AA-524D591F196D}" keepAlive="1" name="Query - vm-1" description="Connection to the 'vm-1' query in the workbook." type="5" refreshedVersion="8" background="1" saveData="1">
    <dbPr connection="Provider=Microsoft.Mashup.OleDb.1;Data Source=$Workbook$;Location=vm-1;Extended Properties=&quot;&quot;" command="SELECT * FROM [vm-1]"/>
  </connection>
  <connection id="5" xr16:uid="{4D966E2B-76E2-471E-849E-AF041F4AEC23}" keepAlive="1" name="Query - vm-2" description="Connection to the 'vm-2' query in the workbook." type="5" refreshedVersion="8" background="1" saveData="1">
    <dbPr connection="Provider=Microsoft.Mashup.OleDb.1;Data Source=$Workbook$;Location=vm-2;Extended Properties=&quot;&quot;" command="SELECT * FROM [vm-2]"/>
  </connection>
  <connection id="6" xr16:uid="{1C0318A6-E707-4353-B25F-A8F788288ED2}" keepAlive="1" name="Query - vm-4" description="Connection to the 'vm-4' query in the workbook." type="5" refreshedVersion="8" background="1" saveData="1">
    <dbPr connection="Provider=Microsoft.Mashup.OleDb.1;Data Source=$Workbook$;Location=vm-4;Extended Properties=&quot;&quot;" command="SELECT * FROM [vm-4]"/>
  </connection>
</connections>
</file>

<file path=xl/sharedStrings.xml><?xml version="1.0" encoding="utf-8"?>
<sst xmlns="http://schemas.openxmlformats.org/spreadsheetml/2006/main" count="65" uniqueCount="20">
  <si>
    <t>test_number</t>
  </si>
  <si>
    <t>start_vm</t>
  </si>
  <si>
    <t>insert_schema</t>
  </si>
  <si>
    <t>insert_data</t>
  </si>
  <si>
    <t>select_table</t>
  </si>
  <si>
    <t>select_rented</t>
  </si>
  <si>
    <t>delete_data</t>
  </si>
  <si>
    <t>delete_objects</t>
  </si>
  <si>
    <t>Total</t>
  </si>
  <si>
    <t>start_container</t>
  </si>
  <si>
    <t>drop_objects</t>
  </si>
  <si>
    <t>start_vm1</t>
  </si>
  <si>
    <t>VM START TIME</t>
  </si>
  <si>
    <t>CONTAINER START TIME</t>
  </si>
  <si>
    <t>MYSQL</t>
  </si>
  <si>
    <t>POSTGRESQL</t>
  </si>
  <si>
    <t>MSSQL</t>
  </si>
  <si>
    <t>COMPARISON OF INSERT SCHEMA</t>
  </si>
  <si>
    <t>VM</t>
  </si>
  <si>
    <t>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</si>
</sst>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startu </a:t>
            </a:r>
            <a:br>
              <a:rPr lang="pl-PL" baseline="0"/>
            </a:br>
            <a:r>
              <a:rPr lang="pl-PL" baseline="0"/>
              <a:t>maszyny wirtualnej i kontenera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'START TIME'!$B$2</c:f>
              <c:strCache>
                <c:ptCount val="1"/>
                <c:pt idx="0">
                  <c:v>VM START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'START TIME'!$A$3:$A$5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'START TIME'!$B$3:$B$5</c:f>
              <c:numCache>
                <c:formatCode>General</c:formatCode>
                <c:ptCount val="3"/>
                <c:pt idx="0">
                  <c:v>38.57</c:v>
                </c:pt>
                <c:pt idx="1">
                  <c:v>36.507999999999996</c:v>
                </c:pt>
                <c:pt idx="2">
                  <c:v>38.017999999999994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8-4FBE-A67B-B46ADCE9406F}"/>
            </c:ext>
          </c:extLst>
        </c:ser>
        <c:ser>
          <c:idx val="1"/>
          <c:order val="1"/>
          <c:tx>
            <c:strRef>
              <c:f>'START TIME'!$C$2</c:f>
              <c:strCache>
                <c:ptCount val="1"/>
                <c:pt idx="0">
                  <c:v>CONTAINER START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'START TIME'!$A$3:$A$5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'START TIME'!$C$3:$C$5</c:f>
              <c:numCache>
                <c:formatCode>General</c:formatCode>
                <c:ptCount val="3"/>
                <c:pt idx="0">
                  <c:v>1.9660999999999997</c:v>
                </c:pt>
                <c:pt idx="1">
                  <c:v>2.2213000000000003</c:v>
                </c:pt>
                <c:pt idx="2">
                  <c:v>1.3501000000000001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8-4FBE-A67B-B46ADCE9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2373135"/>
        <c:axId val="1982367375"/>
      </c:barChart>
      <c:catAx>
        <c:axId val="198237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2367375"/>
        <c:crosses val="autoZero"/>
        <c:auto val="1"/>
        <c:lblAlgn val="ctr"/>
        <c:lblOffset val="100"/>
        <c:noMultiLvlLbl val="0"/>
      </c:catAx>
      <c:valAx>
        <c:axId val="198236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237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Sheet4!$B$3:$B$5</c:f>
              <c:numCache>
                <c:formatCode>General</c:formatCode>
                <c:ptCount val="3"/>
                <c:pt idx="0">
                  <c:v>4.9189999999999996</c:v>
                </c:pt>
                <c:pt idx="1">
                  <c:v>2.1539999999999999</c:v>
                </c:pt>
                <c:pt idx="2">
                  <c:v>6.2590000000000012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6CA-B51F-990652C18F53}"/>
            </c:ext>
          </c:extLst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CONTAINER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Sheet4!$C$3:$C$5</c:f>
              <c:numCache>
                <c:formatCode>General</c:formatCode>
                <c:ptCount val="3"/>
                <c:pt idx="0">
                  <c:v>5.1764999999999999</c:v>
                </c:pt>
                <c:pt idx="1">
                  <c:v>3.8228999999999997</c:v>
                </c:pt>
                <c:pt idx="2">
                  <c:v>2.4952000000000001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6-46CA-B51F-990652C18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482943"/>
        <c:axId val="822475743"/>
      </c:barChart>
      <c:catAx>
        <c:axId val="82248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475743"/>
        <c:crosses val="autoZero"/>
        <c:auto val="1"/>
        <c:lblAlgn val="ctr"/>
        <c:lblOffset val="100"/>
        <c:noMultiLvlLbl val="0"/>
      </c:catAx>
      <c:valAx>
        <c:axId val="8224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48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3810</xdr:rowOff>
    </xdr:from>
    <xdr:to>
      <xdr:col>6</xdr:col>
      <xdr:colOff>152400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82E25-CD01-16F7-EF28-58D940821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6</xdr:row>
      <xdr:rowOff>80010</xdr:rowOff>
    </xdr:from>
    <xdr:to>
      <xdr:col>12</xdr:col>
      <xdr:colOff>129540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B805F-8E87-6528-2963-0AD6C2321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2336541-143D-41AB-89C3-33B145648659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vm1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rop_objects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27BDEF-E742-4FD3-BA9E-FD640A37D674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container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rop_objects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A62D214F-38F9-4B85-BC43-F7D81034C14F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vm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elete_objects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BA31AE8-3ED9-4E23-BE74-F59664D229F0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container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rop_objects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DA874296-E16F-434D-A068-556CD101225A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vm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elete_objects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707B709-B871-40F2-95E7-AA6FDA535FA0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container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rop_object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7FCD8A-F4DF-4988-A170-5D85E28BEA85}" name="vm_1" displayName="vm_1" ref="A1:H12" tableType="queryTable" totalsRowCount="1">
  <autoFilter ref="A1:H11" xr:uid="{367FCD8A-F4DF-4988-A170-5D85E28BEA85}"/>
  <tableColumns count="8">
    <tableColumn id="1" xr3:uid="{FE1A2944-4BC2-4371-A445-5A304D76AB31}" uniqueName="1" name="test_number" totalsRowLabel="Total" queryTableFieldId="1"/>
    <tableColumn id="2" xr3:uid="{7C9CCDEE-7FA5-4E85-A6B0-3EE00822E94F}" uniqueName="2" name="start_vm1" totalsRowFunction="average" queryTableFieldId="2"/>
    <tableColumn id="3" xr3:uid="{BCA2FE5F-EEF3-4269-98DE-6BB543861EC3}" uniqueName="3" name="insert_schema" totalsRowFunction="average" queryTableFieldId="3"/>
    <tableColumn id="4" xr3:uid="{F1447207-82EC-4CB8-A14C-1C90531F2011}" uniqueName="4" name="insert_data" totalsRowFunction="average" queryTableFieldId="4"/>
    <tableColumn id="5" xr3:uid="{E8842E15-9C12-4DE1-B98A-BCFD3D4448F9}" uniqueName="5" name="select_table" totalsRowFunction="average" queryTableFieldId="5"/>
    <tableColumn id="6" xr3:uid="{BE43B1AE-42C0-477D-B6B5-0302558EDBFD}" uniqueName="6" name="select_rented" totalsRowFunction="average" queryTableFieldId="6"/>
    <tableColumn id="7" xr3:uid="{154F55AA-5C4D-41A4-9692-69E9BB3B925F}" uniqueName="7" name="delete_data" totalsRowFunction="average" queryTableFieldId="7"/>
    <tableColumn id="8" xr3:uid="{83F76D44-EF9D-471B-8650-F6AD2DF57FE4}" uniqueName="8" name="drop_objects" totalsRowFunction="average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6BFA86-8EC7-4FF4-88D9-B79B8973DF4E}" name="docker_1" displayName="docker_1" ref="A1:H12" tableType="queryTable" totalsRowCount="1">
  <autoFilter ref="A1:H11" xr:uid="{936BFA86-8EC7-4FF4-88D9-B79B8973DF4E}"/>
  <tableColumns count="8">
    <tableColumn id="1" xr3:uid="{25D17B4E-CABE-4CF0-B6D5-CF304330F330}" uniqueName="1" name="test_number" totalsRowLabel="Total" queryTableFieldId="1"/>
    <tableColumn id="2" xr3:uid="{9478AD7B-666D-4178-A7DA-5E7257F2D57F}" uniqueName="2" name="start_container" totalsRowFunction="average" queryTableFieldId="2"/>
    <tableColumn id="3" xr3:uid="{C67CD1D1-2351-4643-B19F-56F75E01AF09}" uniqueName="3" name="insert_schema" totalsRowFunction="average" queryTableFieldId="3"/>
    <tableColumn id="4" xr3:uid="{0D59D783-D03C-4049-9E20-83EC6FD67B39}" uniqueName="4" name="insert_data" totalsRowFunction="average" queryTableFieldId="4"/>
    <tableColumn id="5" xr3:uid="{C1C49CD8-C002-408A-80CA-6D1FCE683E3A}" uniqueName="5" name="select_table" totalsRowFunction="average" queryTableFieldId="5"/>
    <tableColumn id="6" xr3:uid="{192933B8-CE85-4554-86F2-6AF4C9FD7948}" uniqueName="6" name="select_rented" totalsRowFunction="average" queryTableFieldId="6"/>
    <tableColumn id="7" xr3:uid="{5C146A86-6818-4E82-AFA2-BC9BF3B58A13}" uniqueName="7" name="delete_data" totalsRowFunction="average" queryTableFieldId="7"/>
    <tableColumn id="8" xr3:uid="{D9E7DD96-0C47-4DAD-BE59-C66059114D6A}" uniqueName="8" name="drop_objects" totalsRowFunction="average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BB1858-353D-47C7-BDB6-4169B3E4E1F0}" name="vm_2" displayName="vm_2" ref="A1:H12" tableType="queryTable" totalsRowCount="1">
  <autoFilter ref="A1:H11" xr:uid="{F5BB1858-353D-47C7-BDB6-4169B3E4E1F0}"/>
  <tableColumns count="8">
    <tableColumn id="1" xr3:uid="{F0E1E034-194F-4C86-8DEE-3658B8FAD36F}" uniqueName="1" name="test_number" totalsRowLabel="Total" queryTableFieldId="1"/>
    <tableColumn id="2" xr3:uid="{36F34876-F7BE-4794-AF34-CF4A1EA9FE5F}" uniqueName="2" name="start_vm" totalsRowFunction="average" queryTableFieldId="2"/>
    <tableColumn id="3" xr3:uid="{3D3B59F9-7665-4013-A096-9B0DD5D04441}" uniqueName="3" name="insert_schema" totalsRowFunction="average" queryTableFieldId="3"/>
    <tableColumn id="4" xr3:uid="{206AB385-075B-4992-BCF9-B198CB8975A2}" uniqueName="4" name="insert_data" totalsRowFunction="average" queryTableFieldId="4"/>
    <tableColumn id="5" xr3:uid="{F4950C24-27E0-4D1E-9391-522D173A22C5}" uniqueName="5" name="select_table" totalsRowFunction="average" queryTableFieldId="5"/>
    <tableColumn id="6" xr3:uid="{A657A5FE-15B4-4DF5-B145-BD5CBC1BFCD6}" uniqueName="6" name="select_rented" totalsRowFunction="average" queryTableFieldId="6"/>
    <tableColumn id="7" xr3:uid="{A594DDB4-3156-4C8B-83C2-B32E33B40ACF}" uniqueName="7" name="delete_data" totalsRowFunction="average" queryTableFieldId="7"/>
    <tableColumn id="8" xr3:uid="{061978D9-8BA7-4355-9428-1997CB0C1F0C}" uniqueName="8" name="delete_objects" totalsRowFunction="average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2CC59F-6F92-49C0-8D10-ABD6FE73AE7F}" name="docker_2__2" displayName="docker_2__2" ref="A1:H12" tableType="queryTable" totalsRowCount="1">
  <autoFilter ref="A1:H11" xr:uid="{0B2CC59F-6F92-49C0-8D10-ABD6FE73AE7F}"/>
  <tableColumns count="8">
    <tableColumn id="1" xr3:uid="{78934DBB-5AB7-47D7-BAAB-D06F2CAD2B58}" uniqueName="1" name="test_number" totalsRowLabel="Total" queryTableFieldId="1"/>
    <tableColumn id="2" xr3:uid="{E4B2D6AF-2F36-4C59-B6CF-22C85601E2C5}" uniqueName="2" name="start_container" totalsRowFunction="average" queryTableFieldId="2"/>
    <tableColumn id="3" xr3:uid="{D5676C31-6E01-4A7B-A80C-8BD168710CB7}" uniqueName="3" name="insert_schema" totalsRowFunction="average" queryTableFieldId="3"/>
    <tableColumn id="4" xr3:uid="{877F4193-D6A0-455D-8715-0E5B0AFC7998}" uniqueName="4" name="insert_data" totalsRowFunction="average" queryTableFieldId="4"/>
    <tableColumn id="5" xr3:uid="{D66DC61F-8B04-4397-A6F6-7A0EB685E2E8}" uniqueName="5" name="select_table" totalsRowFunction="average" queryTableFieldId="5"/>
    <tableColumn id="6" xr3:uid="{3ED9EC65-E733-4A88-9712-C92228F0EA0A}" uniqueName="6" name="select_rented" totalsRowFunction="average" queryTableFieldId="6"/>
    <tableColumn id="7" xr3:uid="{8820CC35-CE55-47A8-90CC-9A41F317B502}" uniqueName="7" name="delete_data" totalsRowFunction="average" queryTableFieldId="7"/>
    <tableColumn id="8" xr3:uid="{CE0BC3D8-9842-4512-A9ED-929122E91213}" uniqueName="8" name="drop_objects" totalsRowFunction="average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93C4EF5-DFC7-4399-8B0F-DFB8546005FF}" name="vm_4" displayName="vm_4" ref="A1:H12" tableType="queryTable" totalsRowCount="1">
  <autoFilter ref="A1:H11" xr:uid="{793C4EF5-DFC7-4399-8B0F-DFB8546005FF}"/>
  <tableColumns count="8">
    <tableColumn id="1" xr3:uid="{EB50726C-A775-4864-9055-0E673BB8AF40}" uniqueName="1" name="test_number" totalsRowLabel="Total" queryTableFieldId="1"/>
    <tableColumn id="2" xr3:uid="{56FC1CC6-253C-416A-A507-C94F902E218D}" uniqueName="2" name="start_vm" totalsRowFunction="average" queryTableFieldId="2"/>
    <tableColumn id="3" xr3:uid="{F9E7C2DB-4754-4480-88F6-5410AA073B71}" uniqueName="3" name="insert_schema" totalsRowFunction="average" queryTableFieldId="3"/>
    <tableColumn id="4" xr3:uid="{8EA01085-97ED-4F62-84C3-55BAA94DB866}" uniqueName="4" name="insert_data" totalsRowFunction="average" queryTableFieldId="4"/>
    <tableColumn id="5" xr3:uid="{08951E16-9E2D-41D6-BCD9-443486D2B877}" uniqueName="5" name="select_table" totalsRowFunction="average" queryTableFieldId="5"/>
    <tableColumn id="6" xr3:uid="{68CD4B74-4650-4260-BB06-B18A717ADD4A}" uniqueName="6" name="select_rented" totalsRowFunction="average" queryTableFieldId="6"/>
    <tableColumn id="7" xr3:uid="{E27B88E6-5CC7-4A8C-8622-4B41C6E17C1A}" uniqueName="7" name="delete_data" totalsRowFunction="average" queryTableFieldId="7"/>
    <tableColumn id="8" xr3:uid="{23051495-F339-4A6B-A6F6-00C590DCC81D}" uniqueName="8" name="delete_objects" totalsRowFunction="average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0ED815-8181-44E1-BE84-6D31961197D5}" name="docker_4" displayName="docker_4" ref="A1:H12" tableType="queryTable" totalsRowCount="1">
  <autoFilter ref="A1:H11" xr:uid="{640ED815-8181-44E1-BE84-6D31961197D5}"/>
  <tableColumns count="8">
    <tableColumn id="1" xr3:uid="{4C88F152-06CF-4B36-AD67-FE367CAFB064}" uniqueName="1" name="test_number" totalsRowLabel="Total" queryTableFieldId="1"/>
    <tableColumn id="2" xr3:uid="{34C88425-DE8F-4358-A669-CC499A09DBCA}" uniqueName="2" name="start_container" totalsRowFunction="average" queryTableFieldId="2"/>
    <tableColumn id="3" xr3:uid="{FCAAFE79-8FD4-4E0C-8B21-D94CCD6253CA}" uniqueName="3" name="insert_schema" totalsRowFunction="average" queryTableFieldId="3"/>
    <tableColumn id="4" xr3:uid="{D924F3CA-3022-4576-8473-54F2324D4104}" uniqueName="4" name="insert_data" totalsRowFunction="average" queryTableFieldId="4"/>
    <tableColumn id="5" xr3:uid="{5AB217C4-E24B-433B-A4E0-07E5C53F1D9A}" uniqueName="5" name="select_table" totalsRowFunction="average" queryTableFieldId="5"/>
    <tableColumn id="6" xr3:uid="{73A0D50C-20FB-46EF-BFDC-AB18BB6E2A2A}" uniqueName="6" name="select_rented" totalsRowFunction="average" queryTableFieldId="6"/>
    <tableColumn id="7" xr3:uid="{E71C7165-DEBD-41B1-8631-114200E0C069}" uniqueName="7" name="delete_data" totalsRowFunction="average" queryTableFieldId="7"/>
    <tableColumn id="8" xr3:uid="{8F859DCB-8BD6-4CD2-81CE-092F30EC248C}" uniqueName="8" name="drop_objects" totalsRowFunction="averag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B705-64D6-452C-A383-A6D98F72CD4B}">
  <dimension ref="A2:C5"/>
  <sheetViews>
    <sheetView workbookViewId="0">
      <selection activeCell="B5" sqref="B5"/>
    </sheetView>
  </sheetViews>
  <sheetFormatPr defaultRowHeight="14.4" x14ac:dyDescent="0.3"/>
  <cols>
    <col min="1" max="1" width="11.6640625" customWidth="1"/>
    <col min="2" max="2" width="18.6640625" customWidth="1"/>
    <col min="3" max="3" width="19.21875" customWidth="1"/>
  </cols>
  <sheetData>
    <row r="2" spans="1:3" ht="15" thickBot="1" x14ac:dyDescent="0.35">
      <c r="B2" t="s">
        <v>12</v>
      </c>
      <c r="C2" t="s">
        <v>13</v>
      </c>
    </row>
    <row r="3" spans="1:3" ht="15.6" thickTop="1" thickBot="1" x14ac:dyDescent="0.35">
      <c r="A3" t="s">
        <v>14</v>
      </c>
      <c r="B3" s="1">
        <f>SUBTOTAL(101,vm_1[start_vm1])</f>
        <v>38.57</v>
      </c>
      <c r="C3" s="1">
        <f>SUBTOTAL(101,docker_1[start_container])</f>
        <v>1.9660999999999997</v>
      </c>
    </row>
    <row r="4" spans="1:3" ht="15.6" thickTop="1" thickBot="1" x14ac:dyDescent="0.35">
      <c r="A4" t="s">
        <v>15</v>
      </c>
      <c r="B4" s="1">
        <f>SUBTOTAL(101,vm_2[start_vm])</f>
        <v>36.507999999999996</v>
      </c>
      <c r="C4" s="1">
        <f>SUBTOTAL(101,docker_2__2[start_container])</f>
        <v>2.2213000000000003</v>
      </c>
    </row>
    <row r="5" spans="1:3" ht="15" thickTop="1" x14ac:dyDescent="0.3">
      <c r="A5" t="s">
        <v>16</v>
      </c>
      <c r="B5" s="1">
        <f>SUBTOTAL(101,vm_4[start_vm])</f>
        <v>38.017999999999994</v>
      </c>
      <c r="C5" s="1">
        <f>SUBTOTAL(101,docker_4[start_container])</f>
        <v>1.3501000000000001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05BA-975C-4DBE-8808-208643E6F4CA}">
  <dimension ref="A1:C5"/>
  <sheetViews>
    <sheetView tabSelected="1" workbookViewId="0">
      <selection activeCell="L4" sqref="L4"/>
    </sheetView>
  </sheetViews>
  <sheetFormatPr defaultRowHeight="14.4" x14ac:dyDescent="0.3"/>
  <sheetData>
    <row r="1" spans="1:3" x14ac:dyDescent="0.3">
      <c r="A1" t="s">
        <v>17</v>
      </c>
    </row>
    <row r="2" spans="1:3" ht="15" thickBot="1" x14ac:dyDescent="0.35">
      <c r="B2" t="s">
        <v>18</v>
      </c>
      <c r="C2" t="s">
        <v>19</v>
      </c>
    </row>
    <row r="3" spans="1:3" ht="15.6" thickTop="1" thickBot="1" x14ac:dyDescent="0.35">
      <c r="A3" t="s">
        <v>14</v>
      </c>
      <c r="B3" s="1">
        <f>SUBTOTAL(101,vm_1[insert_schema])</f>
        <v>4.9189999999999996</v>
      </c>
      <c r="C3" s="1">
        <f>SUBTOTAL(101,docker_1[insert_schema])</f>
        <v>5.1764999999999999</v>
      </c>
    </row>
    <row r="4" spans="1:3" ht="15.6" thickTop="1" thickBot="1" x14ac:dyDescent="0.35">
      <c r="A4" t="s">
        <v>15</v>
      </c>
      <c r="B4" s="1">
        <f>SUBTOTAL(101,vm_2[insert_schema])</f>
        <v>2.1539999999999999</v>
      </c>
      <c r="C4" s="1">
        <f>SUBTOTAL(101,docker_2__2[insert_schema])</f>
        <v>3.8228999999999997</v>
      </c>
    </row>
    <row r="5" spans="1:3" ht="15" thickTop="1" x14ac:dyDescent="0.3">
      <c r="A5" t="s">
        <v>16</v>
      </c>
      <c r="B5" s="1">
        <f>SUBTOTAL(101,vm_4[insert_schema])</f>
        <v>6.2590000000000012</v>
      </c>
      <c r="C5" s="1">
        <f>SUBTOTAL(101,docker_4[insert_schema])</f>
        <v>2.4952000000000001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FFAE-6200-409E-9146-2BBF961D000D}">
  <dimension ref="A1:H12"/>
  <sheetViews>
    <sheetView workbookViewId="0">
      <selection activeCell="C12" sqref="C12"/>
    </sheetView>
  </sheetViews>
  <sheetFormatPr defaultRowHeight="14.4" x14ac:dyDescent="0.3"/>
  <cols>
    <col min="1" max="1" width="13.6640625" bestFit="1" customWidth="1"/>
    <col min="2" max="2" width="11.44140625" bestFit="1" customWidth="1"/>
    <col min="3" max="3" width="15.44140625" bestFit="1" customWidth="1"/>
    <col min="4" max="4" width="12.5546875" bestFit="1" customWidth="1"/>
    <col min="5" max="5" width="13.44140625" bestFit="1" customWidth="1"/>
    <col min="6" max="6" width="14.5546875" bestFit="1" customWidth="1"/>
    <col min="7" max="7" width="13.109375" bestFit="1" customWidth="1"/>
    <col min="8" max="8" width="14.109375" bestFit="1" customWidth="1"/>
  </cols>
  <sheetData>
    <row r="1" spans="1:8" x14ac:dyDescent="0.3">
      <c r="A1" t="s">
        <v>0</v>
      </c>
      <c r="B1" t="s">
        <v>11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3">
      <c r="A2">
        <v>1</v>
      </c>
      <c r="B2">
        <v>47.73</v>
      </c>
      <c r="C2">
        <v>5.56</v>
      </c>
      <c r="D2">
        <v>898.59</v>
      </c>
      <c r="E2">
        <v>0.83</v>
      </c>
      <c r="F2">
        <v>0.83</v>
      </c>
      <c r="G2">
        <v>12.35</v>
      </c>
      <c r="H2">
        <v>4.18</v>
      </c>
    </row>
    <row r="3" spans="1:8" x14ac:dyDescent="0.3">
      <c r="A3">
        <v>2</v>
      </c>
      <c r="B3">
        <v>54.36</v>
      </c>
      <c r="C3">
        <v>11.56</v>
      </c>
      <c r="D3">
        <v>804.99</v>
      </c>
      <c r="E3">
        <v>0.72</v>
      </c>
      <c r="F3">
        <v>0.72</v>
      </c>
      <c r="G3">
        <v>10.48</v>
      </c>
      <c r="H3">
        <v>3.8</v>
      </c>
    </row>
    <row r="4" spans="1:8" x14ac:dyDescent="0.3">
      <c r="A4">
        <v>3</v>
      </c>
      <c r="B4">
        <v>35.35</v>
      </c>
      <c r="C4">
        <v>4.43</v>
      </c>
      <c r="D4">
        <v>895.68</v>
      </c>
      <c r="E4">
        <v>0.97</v>
      </c>
      <c r="F4">
        <v>0.74</v>
      </c>
      <c r="G4">
        <v>9.06</v>
      </c>
      <c r="H4">
        <v>4.09</v>
      </c>
    </row>
    <row r="5" spans="1:8" x14ac:dyDescent="0.3">
      <c r="A5">
        <v>4</v>
      </c>
      <c r="B5">
        <v>37.51</v>
      </c>
      <c r="C5">
        <v>3.57</v>
      </c>
      <c r="D5">
        <v>753.27</v>
      </c>
      <c r="E5">
        <v>0.76</v>
      </c>
      <c r="F5">
        <v>0.81</v>
      </c>
      <c r="G5">
        <v>11.07</v>
      </c>
      <c r="H5">
        <v>3.56</v>
      </c>
    </row>
    <row r="6" spans="1:8" x14ac:dyDescent="0.3">
      <c r="A6">
        <v>5</v>
      </c>
      <c r="B6">
        <v>37.020000000000003</v>
      </c>
      <c r="C6">
        <v>3.74</v>
      </c>
      <c r="D6">
        <v>672.47</v>
      </c>
      <c r="E6">
        <v>0.82</v>
      </c>
      <c r="F6">
        <v>0.85</v>
      </c>
      <c r="G6">
        <v>8.81</v>
      </c>
      <c r="H6">
        <v>2.89</v>
      </c>
    </row>
    <row r="7" spans="1:8" x14ac:dyDescent="0.3">
      <c r="A7">
        <v>6</v>
      </c>
      <c r="B7">
        <v>40.090000000000003</v>
      </c>
      <c r="C7">
        <v>3.53</v>
      </c>
      <c r="D7">
        <v>702.4</v>
      </c>
      <c r="E7">
        <v>0.8</v>
      </c>
      <c r="F7">
        <v>0.99</v>
      </c>
      <c r="G7">
        <v>7.21</v>
      </c>
      <c r="H7">
        <v>2.2400000000000002</v>
      </c>
    </row>
    <row r="8" spans="1:8" x14ac:dyDescent="0.3">
      <c r="A8">
        <v>7</v>
      </c>
      <c r="B8">
        <v>31.49</v>
      </c>
      <c r="C8">
        <v>3.53</v>
      </c>
      <c r="D8">
        <v>710.67</v>
      </c>
      <c r="E8">
        <v>0.94</v>
      </c>
      <c r="F8">
        <v>0.84</v>
      </c>
      <c r="G8">
        <v>4.28</v>
      </c>
      <c r="H8">
        <v>2.57</v>
      </c>
    </row>
    <row r="9" spans="1:8" x14ac:dyDescent="0.3">
      <c r="A9">
        <v>8</v>
      </c>
      <c r="B9">
        <v>32.450000000000003</v>
      </c>
      <c r="C9">
        <v>3.65</v>
      </c>
      <c r="D9">
        <v>729.62</v>
      </c>
      <c r="E9">
        <v>0.89</v>
      </c>
      <c r="F9">
        <v>0.85</v>
      </c>
      <c r="G9">
        <v>10.46</v>
      </c>
      <c r="H9">
        <v>2.93</v>
      </c>
    </row>
    <row r="10" spans="1:8" x14ac:dyDescent="0.3">
      <c r="A10">
        <v>9</v>
      </c>
      <c r="B10">
        <v>31.65</v>
      </c>
      <c r="C10">
        <v>4.01</v>
      </c>
      <c r="D10">
        <v>707.09</v>
      </c>
      <c r="E10">
        <v>0.83</v>
      </c>
      <c r="F10">
        <v>0.92</v>
      </c>
      <c r="G10">
        <v>11.52</v>
      </c>
      <c r="H10">
        <v>3.37</v>
      </c>
    </row>
    <row r="11" spans="1:8" x14ac:dyDescent="0.3">
      <c r="A11">
        <v>10</v>
      </c>
      <c r="B11">
        <v>38.049999999999997</v>
      </c>
      <c r="C11">
        <v>5.61</v>
      </c>
      <c r="D11">
        <v>908.71</v>
      </c>
      <c r="E11">
        <v>1.25</v>
      </c>
      <c r="F11">
        <v>1.48</v>
      </c>
      <c r="G11">
        <v>7.84</v>
      </c>
      <c r="H11">
        <v>3.83</v>
      </c>
    </row>
    <row r="12" spans="1:8" x14ac:dyDescent="0.3">
      <c r="A12" t="s">
        <v>8</v>
      </c>
      <c r="B12">
        <f>SUBTOTAL(101,vm_1[start_vm1])</f>
        <v>38.57</v>
      </c>
      <c r="C12">
        <f>SUBTOTAL(101,vm_1[insert_schema])</f>
        <v>4.9189999999999996</v>
      </c>
      <c r="D12">
        <f>SUBTOTAL(101,vm_1[insert_data])</f>
        <v>778.34899999999993</v>
      </c>
      <c r="E12">
        <f>SUBTOTAL(101,vm_1[select_table])</f>
        <v>0.88099999999999989</v>
      </c>
      <c r="F12">
        <f>SUBTOTAL(101,vm_1[select_rented])</f>
        <v>0.90299999999999991</v>
      </c>
      <c r="G12">
        <f>SUBTOTAL(101,vm_1[delete_data])</f>
        <v>9.3079999999999998</v>
      </c>
      <c r="H12">
        <f>SUBTOTAL(101,vm_1[drop_objects])</f>
        <v>3.3460000000000001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419E-B515-4B8A-A52A-ED69DE4E3799}">
  <dimension ref="A1:H12"/>
  <sheetViews>
    <sheetView workbookViewId="0">
      <selection activeCell="C12" sqref="C12"/>
    </sheetView>
  </sheetViews>
  <sheetFormatPr defaultRowHeight="14.4" x14ac:dyDescent="0.3"/>
  <cols>
    <col min="1" max="1" width="13.6640625" bestFit="1" customWidth="1"/>
    <col min="2" max="2" width="15.88671875" bestFit="1" customWidth="1"/>
    <col min="3" max="3" width="15.44140625" bestFit="1" customWidth="1"/>
    <col min="4" max="4" width="12.5546875" bestFit="1" customWidth="1"/>
    <col min="5" max="5" width="13.44140625" bestFit="1" customWidth="1"/>
    <col min="6" max="6" width="14.5546875" bestFit="1" customWidth="1"/>
    <col min="7" max="7" width="13.109375" bestFit="1" customWidth="1"/>
    <col min="8" max="8" width="14.109375" bestFit="1" customWidth="1"/>
  </cols>
  <sheetData>
    <row r="1" spans="1:8" x14ac:dyDescent="0.3">
      <c r="A1" t="s">
        <v>0</v>
      </c>
      <c r="B1" t="s">
        <v>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3">
      <c r="A2">
        <v>3</v>
      </c>
      <c r="B2">
        <v>1.8129999999999999</v>
      </c>
      <c r="C2">
        <v>3.677</v>
      </c>
      <c r="D2">
        <v>686.73299999999995</v>
      </c>
      <c r="E2">
        <v>0.78900000000000003</v>
      </c>
      <c r="F2">
        <v>0.83199999999999996</v>
      </c>
      <c r="G2">
        <v>2.8490000000000002</v>
      </c>
      <c r="H2">
        <v>1.607</v>
      </c>
    </row>
    <row r="3" spans="1:8" x14ac:dyDescent="0.3">
      <c r="A3">
        <v>4</v>
      </c>
      <c r="B3">
        <v>2.073</v>
      </c>
      <c r="C3">
        <v>4.3099999999999996</v>
      </c>
      <c r="D3">
        <v>726.01900000000001</v>
      </c>
      <c r="E3">
        <v>0.91100000000000003</v>
      </c>
      <c r="F3">
        <v>0.51500000000000001</v>
      </c>
      <c r="G3">
        <v>3.097</v>
      </c>
      <c r="H3">
        <v>1.671</v>
      </c>
    </row>
    <row r="4" spans="1:8" x14ac:dyDescent="0.3">
      <c r="A4">
        <v>5</v>
      </c>
      <c r="B4">
        <v>1.3120000000000001</v>
      </c>
      <c r="C4">
        <v>4.32</v>
      </c>
      <c r="D4">
        <v>811.46299999999997</v>
      </c>
      <c r="E4">
        <v>0.59799999999999998</v>
      </c>
      <c r="F4">
        <v>0.66100000000000003</v>
      </c>
      <c r="G4">
        <v>7.0670000000000002</v>
      </c>
      <c r="H4">
        <v>2.8620000000000001</v>
      </c>
    </row>
    <row r="5" spans="1:8" x14ac:dyDescent="0.3">
      <c r="A5">
        <v>7</v>
      </c>
      <c r="B5">
        <v>3.7490000000000001</v>
      </c>
      <c r="C5">
        <v>17.664999999999999</v>
      </c>
      <c r="D5">
        <v>764.1</v>
      </c>
      <c r="E5">
        <v>0.59299999999999997</v>
      </c>
      <c r="F5">
        <v>0.61399999999999999</v>
      </c>
      <c r="G5">
        <v>2.778</v>
      </c>
      <c r="H5">
        <v>1.782</v>
      </c>
    </row>
    <row r="6" spans="1:8" x14ac:dyDescent="0.3">
      <c r="A6">
        <v>8</v>
      </c>
      <c r="B6">
        <v>1.357</v>
      </c>
      <c r="C6">
        <v>3.1549999999999998</v>
      </c>
      <c r="D6">
        <v>690.101</v>
      </c>
      <c r="E6">
        <v>0.58599999999999997</v>
      </c>
      <c r="F6">
        <v>0.82899999999999996</v>
      </c>
      <c r="G6">
        <v>3.6579999999999999</v>
      </c>
      <c r="H6">
        <v>1.9810000000000001</v>
      </c>
    </row>
    <row r="7" spans="1:8" x14ac:dyDescent="0.3">
      <c r="A7">
        <v>9</v>
      </c>
      <c r="B7">
        <v>3.8559999999999999</v>
      </c>
      <c r="C7">
        <v>2.9239999999999999</v>
      </c>
      <c r="D7">
        <v>684.66800000000001</v>
      </c>
      <c r="E7">
        <v>0.69299999999999995</v>
      </c>
      <c r="F7">
        <v>0.93700000000000006</v>
      </c>
      <c r="G7">
        <v>3.37</v>
      </c>
      <c r="H7">
        <v>1.8560000000000001</v>
      </c>
    </row>
    <row r="8" spans="1:8" x14ac:dyDescent="0.3">
      <c r="A8">
        <v>10</v>
      </c>
      <c r="B8">
        <v>1.8420000000000001</v>
      </c>
      <c r="C8">
        <v>2.9209999999999998</v>
      </c>
      <c r="D8">
        <v>684.85599999999999</v>
      </c>
      <c r="E8">
        <v>0.65700000000000003</v>
      </c>
      <c r="F8">
        <v>0.73199999999999998</v>
      </c>
      <c r="G8">
        <v>3.2919999999999998</v>
      </c>
      <c r="H8">
        <v>2.2879999999999998</v>
      </c>
    </row>
    <row r="9" spans="1:8" x14ac:dyDescent="0.3">
      <c r="A9">
        <v>11</v>
      </c>
      <c r="B9">
        <v>1.121</v>
      </c>
      <c r="C9">
        <v>5.1020000000000003</v>
      </c>
      <c r="D9">
        <v>683.89499999999998</v>
      </c>
      <c r="E9">
        <v>0.502</v>
      </c>
      <c r="F9">
        <v>0.66800000000000004</v>
      </c>
      <c r="G9">
        <v>3.3109999999999999</v>
      </c>
      <c r="H9">
        <v>1.681</v>
      </c>
    </row>
    <row r="10" spans="1:8" x14ac:dyDescent="0.3">
      <c r="A10">
        <v>12</v>
      </c>
      <c r="B10">
        <v>1.353</v>
      </c>
      <c r="C10">
        <v>3.4620000000000002</v>
      </c>
      <c r="D10">
        <v>677.02499999999998</v>
      </c>
      <c r="E10">
        <v>0.71499999999999997</v>
      </c>
      <c r="F10">
        <v>0.748</v>
      </c>
      <c r="G10">
        <v>4.2249999999999996</v>
      </c>
      <c r="H10">
        <v>2.7970000000000002</v>
      </c>
    </row>
    <row r="11" spans="1:8" x14ac:dyDescent="0.3">
      <c r="A11">
        <v>13</v>
      </c>
      <c r="B11">
        <v>1.1850000000000001</v>
      </c>
      <c r="C11">
        <v>4.2290000000000001</v>
      </c>
      <c r="D11">
        <v>679.52499999999998</v>
      </c>
      <c r="E11">
        <v>0.78600000000000003</v>
      </c>
      <c r="F11">
        <v>0.66200000000000003</v>
      </c>
      <c r="G11">
        <v>3.7869999999999999</v>
      </c>
      <c r="H11">
        <v>2.46</v>
      </c>
    </row>
    <row r="12" spans="1:8" x14ac:dyDescent="0.3">
      <c r="A12" t="s">
        <v>8</v>
      </c>
      <c r="B12">
        <f>SUBTOTAL(101,docker_1[start_container])</f>
        <v>1.9660999999999997</v>
      </c>
      <c r="C12">
        <f>SUBTOTAL(101,docker_1[insert_schema])</f>
        <v>5.1764999999999999</v>
      </c>
      <c r="D12">
        <f>SUBTOTAL(101,docker_1[insert_data])</f>
        <v>708.83849999999984</v>
      </c>
      <c r="E12">
        <f>SUBTOTAL(101,docker_1[select_table])</f>
        <v>0.68300000000000005</v>
      </c>
      <c r="F12">
        <f>SUBTOTAL(101,docker_1[select_rented])</f>
        <v>0.7198</v>
      </c>
      <c r="G12">
        <f>SUBTOTAL(101,docker_1[delete_data])</f>
        <v>3.7434000000000003</v>
      </c>
      <c r="H12">
        <f>SUBTOTAL(101,docker_1[drop_objects])</f>
        <v>2.0985000000000005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36332-A41D-44C8-9207-010DF671A873}">
  <dimension ref="A1:H12"/>
  <sheetViews>
    <sheetView workbookViewId="0">
      <selection activeCell="C12" sqref="C12"/>
    </sheetView>
  </sheetViews>
  <sheetFormatPr defaultRowHeight="14.4" x14ac:dyDescent="0.3"/>
  <cols>
    <col min="1" max="1" width="13.6640625" bestFit="1" customWidth="1"/>
    <col min="2" max="2" width="10.44140625" bestFit="1" customWidth="1"/>
    <col min="3" max="3" width="15.44140625" bestFit="1" customWidth="1"/>
    <col min="4" max="4" width="12.5546875" bestFit="1" customWidth="1"/>
    <col min="5" max="5" width="13.44140625" bestFit="1" customWidth="1"/>
    <col min="6" max="6" width="14.5546875" bestFit="1" customWidth="1"/>
    <col min="7" max="7" width="13.109375" bestFit="1" customWidth="1"/>
    <col min="8" max="8" width="15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62.14</v>
      </c>
      <c r="C2">
        <v>2.4</v>
      </c>
      <c r="D2">
        <v>172.02</v>
      </c>
      <c r="E2">
        <v>1.1599999999999999</v>
      </c>
      <c r="F2">
        <v>0.85</v>
      </c>
      <c r="G2">
        <v>6.6</v>
      </c>
      <c r="H2">
        <v>1.18</v>
      </c>
    </row>
    <row r="3" spans="1:8" x14ac:dyDescent="0.3">
      <c r="A3">
        <v>2</v>
      </c>
      <c r="B3">
        <v>31.1</v>
      </c>
      <c r="C3">
        <v>2.2200000000000002</v>
      </c>
      <c r="D3">
        <v>158.37</v>
      </c>
      <c r="E3">
        <v>1.21</v>
      </c>
      <c r="F3">
        <v>0.98</v>
      </c>
      <c r="G3">
        <v>4.33</v>
      </c>
      <c r="H3">
        <v>1.05</v>
      </c>
    </row>
    <row r="4" spans="1:8" x14ac:dyDescent="0.3">
      <c r="A4">
        <v>3</v>
      </c>
      <c r="B4">
        <v>30.24</v>
      </c>
      <c r="C4">
        <v>2.39</v>
      </c>
      <c r="D4">
        <v>159.49</v>
      </c>
      <c r="E4">
        <v>1.1299999999999999</v>
      </c>
      <c r="F4">
        <v>1.03</v>
      </c>
      <c r="G4">
        <v>4.08</v>
      </c>
      <c r="H4">
        <v>0.98</v>
      </c>
    </row>
    <row r="5" spans="1:8" x14ac:dyDescent="0.3">
      <c r="A5">
        <v>4</v>
      </c>
      <c r="B5">
        <v>38.51</v>
      </c>
      <c r="C5">
        <v>2.0499999999999998</v>
      </c>
      <c r="D5">
        <v>146.41</v>
      </c>
      <c r="E5">
        <v>1.19</v>
      </c>
      <c r="F5">
        <v>0.85</v>
      </c>
      <c r="G5">
        <v>3.78</v>
      </c>
      <c r="H5">
        <v>0.96</v>
      </c>
    </row>
    <row r="6" spans="1:8" x14ac:dyDescent="0.3">
      <c r="A6">
        <v>5</v>
      </c>
      <c r="B6">
        <v>45.69</v>
      </c>
      <c r="C6">
        <v>2.0499999999999998</v>
      </c>
      <c r="D6">
        <v>149.02000000000001</v>
      </c>
      <c r="E6">
        <v>1.1000000000000001</v>
      </c>
      <c r="F6">
        <v>1.1399999999999999</v>
      </c>
      <c r="G6">
        <v>4.41</v>
      </c>
      <c r="H6">
        <v>1.01</v>
      </c>
    </row>
    <row r="7" spans="1:8" x14ac:dyDescent="0.3">
      <c r="A7">
        <v>6</v>
      </c>
      <c r="B7">
        <v>39.659999999999997</v>
      </c>
      <c r="C7">
        <v>2.0299999999999998</v>
      </c>
      <c r="D7">
        <v>144.68</v>
      </c>
      <c r="E7">
        <v>1.2</v>
      </c>
      <c r="F7">
        <v>0.98</v>
      </c>
      <c r="G7">
        <v>4.41</v>
      </c>
      <c r="H7">
        <v>0.99</v>
      </c>
    </row>
    <row r="8" spans="1:8" x14ac:dyDescent="0.3">
      <c r="A8">
        <v>7</v>
      </c>
      <c r="B8">
        <v>32.79</v>
      </c>
      <c r="C8">
        <v>2.08</v>
      </c>
      <c r="D8">
        <v>139.16</v>
      </c>
      <c r="E8">
        <v>1.1399999999999999</v>
      </c>
      <c r="F8">
        <v>0.92</v>
      </c>
      <c r="G8">
        <v>3.73</v>
      </c>
      <c r="H8">
        <v>0.97</v>
      </c>
    </row>
    <row r="9" spans="1:8" x14ac:dyDescent="0.3">
      <c r="A9">
        <v>8</v>
      </c>
      <c r="B9">
        <v>29.53</v>
      </c>
      <c r="C9">
        <v>2.31</v>
      </c>
      <c r="D9">
        <v>154.53</v>
      </c>
      <c r="E9">
        <v>1.1499999999999999</v>
      </c>
      <c r="F9">
        <v>1.01</v>
      </c>
      <c r="G9">
        <v>4.8899999999999997</v>
      </c>
      <c r="H9">
        <v>1.02</v>
      </c>
    </row>
    <row r="10" spans="1:8" x14ac:dyDescent="0.3">
      <c r="A10">
        <v>9</v>
      </c>
      <c r="B10">
        <v>30.03</v>
      </c>
      <c r="C10">
        <v>1.96</v>
      </c>
      <c r="D10">
        <v>147.68</v>
      </c>
      <c r="E10">
        <v>1.21</v>
      </c>
      <c r="F10">
        <v>0.89</v>
      </c>
      <c r="G10">
        <v>4.45</v>
      </c>
      <c r="H10">
        <v>0.87</v>
      </c>
    </row>
    <row r="11" spans="1:8" x14ac:dyDescent="0.3">
      <c r="A11">
        <v>10</v>
      </c>
      <c r="B11">
        <v>25.39</v>
      </c>
      <c r="C11">
        <v>2.0499999999999998</v>
      </c>
      <c r="D11">
        <v>174.65</v>
      </c>
      <c r="E11">
        <v>1.03</v>
      </c>
      <c r="F11">
        <v>1.04</v>
      </c>
      <c r="G11">
        <v>5.24</v>
      </c>
      <c r="H11">
        <v>1.01</v>
      </c>
    </row>
    <row r="12" spans="1:8" x14ac:dyDescent="0.3">
      <c r="A12" t="s">
        <v>8</v>
      </c>
      <c r="B12">
        <f>SUBTOTAL(101,vm_2[start_vm])</f>
        <v>36.507999999999996</v>
      </c>
      <c r="C12">
        <f>SUBTOTAL(101,vm_2[insert_schema])</f>
        <v>2.1539999999999999</v>
      </c>
      <c r="D12">
        <f>SUBTOTAL(101,vm_2[insert_data])</f>
        <v>154.60100000000003</v>
      </c>
      <c r="E12">
        <f>SUBTOTAL(101,vm_2[select_table])</f>
        <v>1.1519999999999997</v>
      </c>
      <c r="F12">
        <f>SUBTOTAL(101,vm_2[select_rented])</f>
        <v>0.96900000000000008</v>
      </c>
      <c r="G12">
        <f>SUBTOTAL(101,vm_2[delete_data])</f>
        <v>4.5920000000000005</v>
      </c>
      <c r="H12">
        <f>SUBTOTAL(101,vm_2[delete_objects])</f>
        <v>1.004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823A-4A70-4354-896E-B9DE674344FE}">
  <dimension ref="A1:H12"/>
  <sheetViews>
    <sheetView workbookViewId="0">
      <selection activeCell="C12" sqref="C12"/>
    </sheetView>
  </sheetViews>
  <sheetFormatPr defaultRowHeight="14.4" x14ac:dyDescent="0.3"/>
  <cols>
    <col min="1" max="1" width="13.6640625" bestFit="1" customWidth="1"/>
    <col min="2" max="2" width="15.88671875" bestFit="1" customWidth="1"/>
    <col min="3" max="3" width="15.44140625" bestFit="1" customWidth="1"/>
    <col min="4" max="4" width="12.5546875" bestFit="1" customWidth="1"/>
    <col min="5" max="5" width="13.44140625" bestFit="1" customWidth="1"/>
    <col min="6" max="6" width="14.5546875" bestFit="1" customWidth="1"/>
    <col min="7" max="7" width="13.109375" bestFit="1" customWidth="1"/>
    <col min="8" max="8" width="14.109375" bestFit="1" customWidth="1"/>
  </cols>
  <sheetData>
    <row r="1" spans="1:8" x14ac:dyDescent="0.3">
      <c r="A1" t="s">
        <v>0</v>
      </c>
      <c r="B1" t="s">
        <v>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3">
      <c r="A2">
        <v>1</v>
      </c>
      <c r="B2">
        <v>2.859</v>
      </c>
      <c r="C2">
        <v>1.873</v>
      </c>
      <c r="D2">
        <v>259.43099999999998</v>
      </c>
      <c r="E2">
        <v>0.68700000000000006</v>
      </c>
      <c r="F2">
        <v>0.53300000000000003</v>
      </c>
      <c r="G2">
        <v>3.8359999999999999</v>
      </c>
      <c r="H2">
        <v>0.71299999999999997</v>
      </c>
    </row>
    <row r="3" spans="1:8" x14ac:dyDescent="0.3">
      <c r="A3">
        <v>2</v>
      </c>
      <c r="B3">
        <v>1.6160000000000001</v>
      </c>
      <c r="C3">
        <v>2.3969999999999998</v>
      </c>
      <c r="D3">
        <v>177.68199999999999</v>
      </c>
      <c r="E3">
        <v>0.76700000000000002</v>
      </c>
      <c r="F3">
        <v>1.1719999999999999</v>
      </c>
      <c r="G3">
        <v>6.1859999999999999</v>
      </c>
      <c r="H3">
        <v>1.0189999999999999</v>
      </c>
    </row>
    <row r="4" spans="1:8" x14ac:dyDescent="0.3">
      <c r="A4">
        <v>3</v>
      </c>
      <c r="B4">
        <v>2.4910000000000001</v>
      </c>
      <c r="C4">
        <v>3.4350000000000001</v>
      </c>
      <c r="D4">
        <v>178.006</v>
      </c>
      <c r="E4">
        <v>1.107</v>
      </c>
      <c r="F4">
        <v>1.046</v>
      </c>
      <c r="G4">
        <v>4.1399999999999997</v>
      </c>
      <c r="H4">
        <v>1.355</v>
      </c>
    </row>
    <row r="5" spans="1:8" x14ac:dyDescent="0.3">
      <c r="A5">
        <v>4</v>
      </c>
      <c r="B5">
        <v>1.996</v>
      </c>
      <c r="C5">
        <v>2.6190000000000002</v>
      </c>
      <c r="D5">
        <v>178.92</v>
      </c>
      <c r="E5">
        <v>1.1739999999999999</v>
      </c>
      <c r="F5">
        <v>0.80300000000000005</v>
      </c>
      <c r="G5">
        <v>3.8420000000000001</v>
      </c>
      <c r="H5">
        <v>1.01</v>
      </c>
    </row>
    <row r="6" spans="1:8" x14ac:dyDescent="0.3">
      <c r="A6">
        <v>6</v>
      </c>
      <c r="B6">
        <v>1.917</v>
      </c>
      <c r="C6">
        <v>2.9449999999999998</v>
      </c>
      <c r="D6">
        <v>178.27600000000001</v>
      </c>
      <c r="E6">
        <v>1.7529999999999999</v>
      </c>
      <c r="F6">
        <v>0.69299999999999995</v>
      </c>
      <c r="G6">
        <v>4.0199999999999996</v>
      </c>
      <c r="H6">
        <v>0.91700000000000004</v>
      </c>
    </row>
    <row r="7" spans="1:8" x14ac:dyDescent="0.3">
      <c r="A7">
        <v>8</v>
      </c>
      <c r="B7">
        <v>3.1110000000000002</v>
      </c>
      <c r="C7">
        <v>6.8310000000000004</v>
      </c>
      <c r="D7">
        <v>226.06100000000001</v>
      </c>
      <c r="E7">
        <v>0.56100000000000005</v>
      </c>
      <c r="F7">
        <v>0.57799999999999996</v>
      </c>
      <c r="G7">
        <v>3.5630000000000002</v>
      </c>
      <c r="H7">
        <v>0.73199999999999998</v>
      </c>
    </row>
    <row r="8" spans="1:8" x14ac:dyDescent="0.3">
      <c r="A8">
        <v>9</v>
      </c>
      <c r="B8">
        <v>2.2210000000000001</v>
      </c>
      <c r="C8">
        <v>4.508</v>
      </c>
      <c r="D8">
        <v>406.51100000000002</v>
      </c>
      <c r="E8">
        <v>0.84399999999999997</v>
      </c>
      <c r="F8">
        <v>0.65700000000000003</v>
      </c>
      <c r="G8">
        <v>5.0510000000000002</v>
      </c>
      <c r="H8">
        <v>0.88400000000000001</v>
      </c>
    </row>
    <row r="9" spans="1:8" x14ac:dyDescent="0.3">
      <c r="A9">
        <v>10</v>
      </c>
      <c r="B9">
        <v>1.587</v>
      </c>
      <c r="C9">
        <v>2.0529999999999999</v>
      </c>
      <c r="D9">
        <v>182.38200000000001</v>
      </c>
      <c r="E9">
        <v>0.52100000000000002</v>
      </c>
      <c r="F9">
        <v>0.501</v>
      </c>
      <c r="G9">
        <v>3.4</v>
      </c>
      <c r="H9">
        <v>0.72499999999999998</v>
      </c>
    </row>
    <row r="10" spans="1:8" x14ac:dyDescent="0.3">
      <c r="A10">
        <v>12</v>
      </c>
      <c r="B10">
        <v>2.1579999999999999</v>
      </c>
      <c r="C10">
        <v>8.3569999999999993</v>
      </c>
      <c r="D10">
        <v>178.512</v>
      </c>
      <c r="E10">
        <v>0.878</v>
      </c>
      <c r="F10">
        <v>1.4830000000000001</v>
      </c>
      <c r="G10">
        <v>4.9980000000000002</v>
      </c>
      <c r="H10">
        <v>0.88900000000000001</v>
      </c>
    </row>
    <row r="11" spans="1:8" x14ac:dyDescent="0.3">
      <c r="A11">
        <v>13</v>
      </c>
      <c r="B11">
        <v>2.2570000000000001</v>
      </c>
      <c r="C11">
        <v>3.2109999999999999</v>
      </c>
      <c r="D11">
        <v>601.86699999999996</v>
      </c>
      <c r="E11">
        <v>0.82299999999999995</v>
      </c>
      <c r="F11">
        <v>0.61299999999999999</v>
      </c>
      <c r="G11">
        <v>4.4429999999999996</v>
      </c>
      <c r="H11">
        <v>1.3680000000000001</v>
      </c>
    </row>
    <row r="12" spans="1:8" x14ac:dyDescent="0.3">
      <c r="A12" t="s">
        <v>8</v>
      </c>
      <c r="B12">
        <f>SUBTOTAL(101,docker_2__2[start_container])</f>
        <v>2.2213000000000003</v>
      </c>
      <c r="C12">
        <f>SUBTOTAL(101,docker_2__2[insert_schema])</f>
        <v>3.8228999999999997</v>
      </c>
      <c r="D12">
        <f>SUBTOTAL(101,docker_2__2[insert_data])</f>
        <v>256.76479999999998</v>
      </c>
      <c r="E12">
        <f>SUBTOTAL(101,docker_2__2[select_table])</f>
        <v>0.91149999999999998</v>
      </c>
      <c r="F12">
        <f>SUBTOTAL(101,docker_2__2[select_rented])</f>
        <v>0.80790000000000006</v>
      </c>
      <c r="G12">
        <f>SUBTOTAL(101,docker_2__2[delete_data])</f>
        <v>4.3478999999999992</v>
      </c>
      <c r="H12">
        <f>SUBTOTAL(101,docker_2__2[drop_objects])</f>
        <v>0.96120000000000005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AE94-EB29-4B70-9C23-57630CF318A4}">
  <dimension ref="A1:H12"/>
  <sheetViews>
    <sheetView workbookViewId="0">
      <selection activeCell="B12" sqref="B12"/>
    </sheetView>
  </sheetViews>
  <sheetFormatPr defaultRowHeight="14.4" x14ac:dyDescent="0.3"/>
  <cols>
    <col min="1" max="1" width="13.6640625" bestFit="1" customWidth="1"/>
    <col min="2" max="2" width="10.44140625" bestFit="1" customWidth="1"/>
    <col min="3" max="3" width="15.44140625" bestFit="1" customWidth="1"/>
    <col min="4" max="4" width="12.5546875" bestFit="1" customWidth="1"/>
    <col min="5" max="5" width="13.44140625" bestFit="1" customWidth="1"/>
    <col min="6" max="6" width="14.5546875" bestFit="1" customWidth="1"/>
    <col min="7" max="7" width="13.109375" bestFit="1" customWidth="1"/>
    <col min="8" max="8" width="15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11</v>
      </c>
      <c r="B2">
        <v>34.74</v>
      </c>
      <c r="C2">
        <v>6.6</v>
      </c>
      <c r="D2">
        <v>356.59</v>
      </c>
      <c r="E2">
        <v>1.2</v>
      </c>
      <c r="F2">
        <v>1.28</v>
      </c>
      <c r="G2">
        <v>3.83</v>
      </c>
      <c r="H2">
        <v>0.87</v>
      </c>
    </row>
    <row r="3" spans="1:8" x14ac:dyDescent="0.3">
      <c r="A3">
        <v>12</v>
      </c>
      <c r="B3">
        <v>33.450000000000003</v>
      </c>
      <c r="C3">
        <v>5.15</v>
      </c>
      <c r="D3">
        <v>335.72</v>
      </c>
      <c r="E3">
        <v>1.3</v>
      </c>
      <c r="F3">
        <v>1.41</v>
      </c>
      <c r="G3">
        <v>4.34</v>
      </c>
      <c r="H3">
        <v>0.94</v>
      </c>
    </row>
    <row r="4" spans="1:8" x14ac:dyDescent="0.3">
      <c r="A4">
        <v>13</v>
      </c>
      <c r="B4">
        <v>36.26</v>
      </c>
      <c r="C4">
        <v>6.41</v>
      </c>
      <c r="D4">
        <v>372.12</v>
      </c>
      <c r="E4">
        <v>1.53</v>
      </c>
      <c r="F4">
        <v>2</v>
      </c>
      <c r="G4">
        <v>6.29</v>
      </c>
      <c r="H4">
        <v>1.26</v>
      </c>
    </row>
    <row r="5" spans="1:8" x14ac:dyDescent="0.3">
      <c r="A5">
        <v>14</v>
      </c>
      <c r="B5">
        <v>41.39</v>
      </c>
      <c r="C5">
        <v>6.26</v>
      </c>
      <c r="D5">
        <v>431.95</v>
      </c>
      <c r="E5">
        <v>3.25</v>
      </c>
      <c r="F5">
        <v>4.24</v>
      </c>
      <c r="G5">
        <v>15.09</v>
      </c>
      <c r="H5">
        <v>3.6</v>
      </c>
    </row>
    <row r="6" spans="1:8" x14ac:dyDescent="0.3">
      <c r="A6">
        <v>15</v>
      </c>
      <c r="B6">
        <v>36.380000000000003</v>
      </c>
      <c r="C6">
        <v>6.37</v>
      </c>
      <c r="D6">
        <v>369.2</v>
      </c>
      <c r="E6">
        <v>1.51</v>
      </c>
      <c r="F6">
        <v>1.77</v>
      </c>
      <c r="G6">
        <v>5.09</v>
      </c>
      <c r="H6">
        <v>1.44</v>
      </c>
    </row>
    <row r="7" spans="1:8" x14ac:dyDescent="0.3">
      <c r="A7">
        <v>16</v>
      </c>
      <c r="B7">
        <v>41.01</v>
      </c>
      <c r="C7">
        <v>8.06</v>
      </c>
      <c r="D7">
        <v>393.42</v>
      </c>
      <c r="E7">
        <v>1.7</v>
      </c>
      <c r="F7">
        <v>1.37</v>
      </c>
      <c r="G7">
        <v>5.72</v>
      </c>
      <c r="H7">
        <v>1.62</v>
      </c>
    </row>
    <row r="8" spans="1:8" x14ac:dyDescent="0.3">
      <c r="A8">
        <v>17</v>
      </c>
      <c r="B8">
        <v>39.18</v>
      </c>
      <c r="C8">
        <v>4.7699999999999996</v>
      </c>
      <c r="D8">
        <v>365.99</v>
      </c>
      <c r="E8">
        <v>2.0299999999999998</v>
      </c>
      <c r="F8">
        <v>2.3199999999999998</v>
      </c>
      <c r="G8">
        <v>5.07</v>
      </c>
      <c r="H8">
        <v>0.96</v>
      </c>
    </row>
    <row r="9" spans="1:8" x14ac:dyDescent="0.3">
      <c r="A9">
        <v>18</v>
      </c>
      <c r="B9">
        <v>35.950000000000003</v>
      </c>
      <c r="C9">
        <v>5.56</v>
      </c>
      <c r="D9">
        <v>391.89</v>
      </c>
      <c r="E9">
        <v>1.7</v>
      </c>
      <c r="F9">
        <v>1.87</v>
      </c>
      <c r="G9">
        <v>8.09</v>
      </c>
      <c r="H9">
        <v>2.08</v>
      </c>
    </row>
    <row r="10" spans="1:8" x14ac:dyDescent="0.3">
      <c r="A10">
        <v>19</v>
      </c>
      <c r="B10">
        <v>41.69</v>
      </c>
      <c r="C10">
        <v>6.96</v>
      </c>
      <c r="D10">
        <v>407.8</v>
      </c>
      <c r="E10">
        <v>1.1499999999999999</v>
      </c>
      <c r="F10">
        <v>1.26</v>
      </c>
      <c r="G10">
        <v>4.87</v>
      </c>
      <c r="H10">
        <v>1.1499999999999999</v>
      </c>
    </row>
    <row r="11" spans="1:8" x14ac:dyDescent="0.3">
      <c r="A11">
        <v>20</v>
      </c>
      <c r="B11">
        <v>40.130000000000003</v>
      </c>
      <c r="C11">
        <v>6.45</v>
      </c>
      <c r="D11">
        <v>404.55</v>
      </c>
      <c r="E11">
        <v>1.29</v>
      </c>
      <c r="F11">
        <v>1.55</v>
      </c>
      <c r="G11">
        <v>4.72</v>
      </c>
      <c r="H11">
        <v>1.94</v>
      </c>
    </row>
    <row r="12" spans="1:8" x14ac:dyDescent="0.3">
      <c r="A12" t="s">
        <v>8</v>
      </c>
      <c r="B12">
        <f>SUBTOTAL(101,vm_4[start_vm])</f>
        <v>38.017999999999994</v>
      </c>
      <c r="C12">
        <f>SUBTOTAL(101,vm_4[insert_schema])</f>
        <v>6.2590000000000012</v>
      </c>
      <c r="D12">
        <f>SUBTOTAL(101,vm_4[insert_data])</f>
        <v>382.923</v>
      </c>
      <c r="E12">
        <f>SUBTOTAL(101,vm_4[select_table])</f>
        <v>1.6659999999999999</v>
      </c>
      <c r="F12">
        <f>SUBTOTAL(101,vm_4[select_rented])</f>
        <v>1.9070000000000005</v>
      </c>
      <c r="G12">
        <f>SUBTOTAL(101,vm_4[delete_data])</f>
        <v>6.3109999999999991</v>
      </c>
      <c r="H12">
        <f>SUBTOTAL(101,vm_4[delete_objects])</f>
        <v>1.5860000000000001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22C2E-7671-435E-91BD-BEA59489B574}">
  <dimension ref="A1:H12"/>
  <sheetViews>
    <sheetView workbookViewId="0">
      <selection activeCell="C12" sqref="C12"/>
    </sheetView>
  </sheetViews>
  <sheetFormatPr defaultRowHeight="14.4" x14ac:dyDescent="0.3"/>
  <cols>
    <col min="1" max="1" width="13.6640625" bestFit="1" customWidth="1"/>
    <col min="2" max="2" width="15.88671875" bestFit="1" customWidth="1"/>
    <col min="3" max="3" width="15.44140625" bestFit="1" customWidth="1"/>
    <col min="4" max="4" width="12.5546875" bestFit="1" customWidth="1"/>
    <col min="5" max="5" width="13.44140625" bestFit="1" customWidth="1"/>
    <col min="6" max="6" width="14.5546875" bestFit="1" customWidth="1"/>
    <col min="7" max="7" width="13.109375" bestFit="1" customWidth="1"/>
    <col min="8" max="8" width="14.109375" bestFit="1" customWidth="1"/>
  </cols>
  <sheetData>
    <row r="1" spans="1:8" x14ac:dyDescent="0.3">
      <c r="A1" t="s">
        <v>0</v>
      </c>
      <c r="B1" t="s">
        <v>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3">
      <c r="A2">
        <v>1</v>
      </c>
      <c r="B2">
        <v>0.85199999999999998</v>
      </c>
      <c r="C2">
        <v>1.931</v>
      </c>
      <c r="D2">
        <v>300.274</v>
      </c>
      <c r="E2">
        <v>1.649</v>
      </c>
      <c r="F2">
        <v>1.661</v>
      </c>
      <c r="G2">
        <v>4.2619999999999996</v>
      </c>
      <c r="H2">
        <v>1.99</v>
      </c>
    </row>
    <row r="3" spans="1:8" x14ac:dyDescent="0.3">
      <c r="A3">
        <v>2</v>
      </c>
      <c r="B3">
        <v>0.91900000000000004</v>
      </c>
      <c r="C3">
        <v>2.028</v>
      </c>
      <c r="D3">
        <v>288.524</v>
      </c>
      <c r="E3">
        <v>0.86499999999999999</v>
      </c>
      <c r="F3">
        <v>0.80800000000000005</v>
      </c>
      <c r="G3">
        <v>3.5459999999999998</v>
      </c>
      <c r="H3">
        <v>0.70699999999999996</v>
      </c>
    </row>
    <row r="4" spans="1:8" x14ac:dyDescent="0.3">
      <c r="A4">
        <v>3</v>
      </c>
      <c r="B4">
        <v>0.92900000000000005</v>
      </c>
      <c r="C4">
        <v>1.6559999999999999</v>
      </c>
      <c r="D4">
        <v>289.41899999999998</v>
      </c>
      <c r="E4">
        <v>1.1819999999999999</v>
      </c>
      <c r="F4">
        <v>1.748</v>
      </c>
      <c r="G4">
        <v>4.274</v>
      </c>
      <c r="H4">
        <v>1.0409999999999999</v>
      </c>
    </row>
    <row r="5" spans="1:8" x14ac:dyDescent="0.3">
      <c r="A5">
        <v>4</v>
      </c>
      <c r="B5">
        <v>0.99299999999999999</v>
      </c>
      <c r="C5">
        <v>1.6919999999999999</v>
      </c>
      <c r="D5">
        <v>300.95400000000001</v>
      </c>
      <c r="E5">
        <v>2.3580000000000001</v>
      </c>
      <c r="F5">
        <v>1.1819999999999999</v>
      </c>
      <c r="G5">
        <v>4.5</v>
      </c>
      <c r="H5">
        <v>0.77500000000000002</v>
      </c>
    </row>
    <row r="6" spans="1:8" x14ac:dyDescent="0.3">
      <c r="A6">
        <v>5</v>
      </c>
      <c r="B6">
        <v>1.056</v>
      </c>
      <c r="C6">
        <v>2.1549999999999998</v>
      </c>
      <c r="D6">
        <v>281.02199999999999</v>
      </c>
      <c r="E6">
        <v>1.8380000000000001</v>
      </c>
      <c r="F6">
        <v>1.302</v>
      </c>
      <c r="G6">
        <v>4.03</v>
      </c>
      <c r="H6">
        <v>0.89</v>
      </c>
    </row>
    <row r="7" spans="1:8" x14ac:dyDescent="0.3">
      <c r="A7">
        <v>6</v>
      </c>
      <c r="B7">
        <v>1.03</v>
      </c>
      <c r="C7">
        <v>1.986</v>
      </c>
      <c r="D7">
        <v>283.02100000000002</v>
      </c>
      <c r="E7">
        <v>0.98899999999999999</v>
      </c>
      <c r="F7">
        <v>1.899</v>
      </c>
      <c r="G7">
        <v>4.4320000000000004</v>
      </c>
      <c r="H7">
        <v>1.097</v>
      </c>
    </row>
    <row r="8" spans="1:8" x14ac:dyDescent="0.3">
      <c r="A8">
        <v>7</v>
      </c>
      <c r="B8">
        <v>2.605</v>
      </c>
      <c r="C8">
        <v>7.55</v>
      </c>
      <c r="D8">
        <v>585.16899999999998</v>
      </c>
      <c r="E8">
        <v>1.647</v>
      </c>
      <c r="F8">
        <v>2.0379999999999998</v>
      </c>
      <c r="G8">
        <v>5.82</v>
      </c>
      <c r="H8">
        <v>2.4929999999999999</v>
      </c>
    </row>
    <row r="9" spans="1:8" x14ac:dyDescent="0.3">
      <c r="A9">
        <v>8</v>
      </c>
      <c r="B9">
        <v>2.181</v>
      </c>
      <c r="C9">
        <v>1.9570000000000001</v>
      </c>
      <c r="D9">
        <v>278.72500000000002</v>
      </c>
      <c r="E9">
        <v>1.19</v>
      </c>
      <c r="F9">
        <v>0.86599999999999999</v>
      </c>
      <c r="G9">
        <v>3.5960000000000001</v>
      </c>
      <c r="H9">
        <v>1.0680000000000001</v>
      </c>
    </row>
    <row r="10" spans="1:8" x14ac:dyDescent="0.3">
      <c r="A10">
        <v>9</v>
      </c>
      <c r="B10">
        <v>1.712</v>
      </c>
      <c r="C10">
        <v>2.0009999999999999</v>
      </c>
      <c r="D10">
        <v>451.23200000000003</v>
      </c>
      <c r="E10">
        <v>1.5209999999999999</v>
      </c>
      <c r="F10">
        <v>0.92800000000000005</v>
      </c>
      <c r="G10">
        <v>4.8209999999999997</v>
      </c>
      <c r="H10">
        <v>1.946</v>
      </c>
    </row>
    <row r="11" spans="1:8" x14ac:dyDescent="0.3">
      <c r="A11">
        <v>10</v>
      </c>
      <c r="B11">
        <v>1.224</v>
      </c>
      <c r="C11">
        <v>1.996</v>
      </c>
      <c r="D11">
        <v>311.87299999999999</v>
      </c>
      <c r="E11">
        <v>2.0950000000000002</v>
      </c>
      <c r="F11">
        <v>1.3839999999999999</v>
      </c>
      <c r="G11">
        <v>7.2830000000000004</v>
      </c>
      <c r="H11">
        <v>3.2250000000000001</v>
      </c>
    </row>
    <row r="12" spans="1:8" x14ac:dyDescent="0.3">
      <c r="A12" t="s">
        <v>8</v>
      </c>
      <c r="B12">
        <f>SUBTOTAL(101,docker_4[start_container])</f>
        <v>1.3501000000000001</v>
      </c>
      <c r="C12">
        <f>SUBTOTAL(101,docker_4[insert_schema])</f>
        <v>2.4952000000000001</v>
      </c>
      <c r="D12">
        <f>SUBTOTAL(101,docker_4[insert_data])</f>
        <v>337.0213</v>
      </c>
      <c r="E12">
        <f>SUBTOTAL(101,docker_4[select_table])</f>
        <v>1.5334000000000001</v>
      </c>
      <c r="F12">
        <f>SUBTOTAL(101,docker_4[select_rented])</f>
        <v>1.3816000000000002</v>
      </c>
      <c r="G12">
        <f>SUBTOTAL(101,docker_4[delete_data])</f>
        <v>4.6564000000000005</v>
      </c>
      <c r="H12">
        <f>SUBTOTAL(101,docker_4[drop_objects])</f>
        <v>1.5231999999999999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2 5 e f 1 6 - 8 3 5 d - 4 a b a - b c e 7 - f 6 1 8 5 0 a 5 1 3 9 4 "   x m l n s = " h t t p : / / s c h e m a s . m i c r o s o f t . c o m / D a t a M a s h u p " > A A A A A M I E A A B Q S w M E F A A C A A g A s 7 q p W E D r l f a m A A A A 9 w A A A B I A H A B D b 2 5 m a W c v U G F j a 2 F n Z S 5 4 b W w g o h g A K K A U A A A A A A A A A A A A A A A A A A A A A A A A A A A A h Y + x C o M w G I T 3 Q t 9 B s p v E d B D k N w 5 d F Y R C 6 R o 0 2 N C Y i N H G d + v Q R + o r V G l t u 3 W 8 u w / u 7 n G 7 Q z a 1 O r j K 3 i l r U h R h i g I 3 C F M L b Y 1 M k b E o 4 9 s N l K K 6 i E Y G M 2 1 c M r k 6 R e d h 6 B J C v P f Y 7 7 D t G 8 I o j c i p y A / V W b Y C f W D 1 H w 6 V W W o r i T g c X 2 s 4 w x G L M Y t j T I G s J h T K f A E 2 D 1 7 S H x P 2 o x 7 G X v J O h 2 U O Z J V A 3 h / 4 E 1 B L A w Q U A A I A C A C z u q l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7 q p W G a s b P D D A Q A A D g 8 A A B M A H A B G b 3 J t d W x h c y 9 T Z W N 0 a W 9 u M S 5 t I K I Y A C i g F A A A A A A A A A A A A A A A A A A A A A A A A A A A A O 2 V z 2 v b M B T H 7 4 H 8 D 0 K 9 O O C Z 2 m S l r P g w n J Y O y t h I d q q H k a X X R q 0 s B e k 5 U E L / 9 8 l 2 l q b F O Y 0 G R u 2 D / K z v 8 / u l D 7 Y D j t J o M u / u 8 c V 4 N B 6 5 J b M g y A k V h j + C / Z S Q I J l Q k h I F O B 4 R f 8 1 N b T n 4 n c y t o 5 n h d Q U a g y u p I M q M R v / g A p p 9 y X 8 5 s C 6 f X d 7 c 5 D N w j 2 h W u Z I c N H 9 g m J e M L 0 E Z m 2 / T i P K v l e y M i L s 1 n Y S 3 M 1 C y k g g 2 p R c 0 J J l R d a V d e h 6 S S 8 2 N k P o + j Z P P p y H 5 W R u E O T 4 p S F / M 6 L v R 8 H s S d s W f 0 B / W V F 4 T 5 B q Y 8 B U 2 v S 1 Y 6 R 2 3 y n Y / 6 P o M y e 1 2 / 6 t S c 8 4 U s y 5 F W + + H z J Z M 3 / u I i 6 c V v I R b W K b d n b F V V 3 A j u q A n f 7 j Z U A S H h a 6 r E q z v 8 J v G s 2 n U v P A c k g 1 1 y C w W 3 M + W S d 0 6 o J d I 5 9 5 6 S O 1 n j Y X z M 6 3 Y Y V 0 w 7 F M d K E 9 A g U 3 V h 2 X r D x Z E j y 6 8 j n A o u L B m V Z j y w Y d w b + T n y X g k d e 8 Q e 1 G M j 4 l h v D M G D A c M 9 z G c H h P D 6 c 4 Y M B w w b D F c V + / 6 J f T H J H 3 r D Y N N p n Y Z 2 N t n b 1 3 F H 5 K 6 5 G j U J e 0 y U P e a u v 8 M u k 7 9 d + z e 8 3 / 7 G r t p u w z Y f U j s / g B Q S w E C L Q A U A A I A C A C z u q l Y Q O u V 9 q Y A A A D 3 A A A A E g A A A A A A A A A A A A A A A A A A A A A A Q 2 9 u Z m l n L 1 B h Y 2 t h Z 2 U u e G 1 s U E s B A i 0 A F A A C A A g A s 7 q p W F N y O C y b A A A A 4 Q A A A B M A A A A A A A A A A A A A A A A A 8 g A A A F t D b 2 5 0 Z W 5 0 X 1 R 5 c G V z X S 5 4 b W x Q S w E C L Q A U A A I A C A C z u q l Y Z q x s 8 M M B A A A O D w A A E w A A A A A A A A A A A A A A A A D a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R w A A A A A A A C F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9 j a 2 V y L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Z j V j M z V l Y i 1 j M T I 5 L T R l M D Y t O G Z m M i 1 l M G U y N z V j Z G J h Y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v Y 2 t l c l 8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5 V D E 3 O j A 0 O j I x L j U 4 M T I 3 N T h a I i A v P j x F b n R y e S B U e X B l P S J G a W x s Q 2 9 s d W 1 u V H l w Z X M i I F Z h b H V l P S J z Q X d V R k J R V U Z C U V U 9 I i A v P j x F b n R y e S B U e X B l P S J G a W x s Q 2 9 s d W 1 u T m F t Z X M i I F Z h b H V l P S J z W y Z x d W 9 0 O 3 R l c 3 R f b n V t Y m V y J n F 1 b 3 Q 7 L C Z x d W 9 0 O 3 N 0 Y X J 0 X 2 N v b n R h a W 5 l c i Z x d W 9 0 O y w m c X V v d D t p b n N l c n R f c 2 N o Z W 1 h J n F 1 b 3 Q 7 L C Z x d W 9 0 O 2 l u c 2 V y d F 9 k Y X R h J n F 1 b 3 Q 7 L C Z x d W 9 0 O 3 N l b G V j d F 9 0 Y W J s Z S Z x d W 9 0 O y w m c X V v d D t z Z W x l Y 3 R f c m V u d G V k J n F 1 b 3 Q 7 L C Z x d W 9 0 O 2 R l b G V 0 Z V 9 k Y X R h J n F 1 b 3 Q 7 L C Z x d W 9 0 O 2 R y b 3 B f b 2 J q Z W N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Y 2 t l c i 0 y I C g y K S 9 B d X R v U m V t b 3 Z l Z E N v b H V t b n M x L n t 0 Z X N 0 X 2 5 1 b W J l c i w w f S Z x d W 9 0 O y w m c X V v d D t T Z W N 0 a W 9 u M S 9 k b 2 N r Z X I t M i A o M i k v Q X V 0 b 1 J l b W 9 2 Z W R D b 2 x 1 b W 5 z M S 5 7 c 3 R h c n R f Y 2 9 u d G F p b m V y L D F 9 J n F 1 b 3 Q 7 L C Z x d W 9 0 O 1 N l Y 3 R p b 2 4 x L 2 R v Y 2 t l c i 0 y I C g y K S 9 B d X R v U m V t b 3 Z l Z E N v b H V t b n M x L n t p b n N l c n R f c 2 N o Z W 1 h L D J 9 J n F 1 b 3 Q 7 L C Z x d W 9 0 O 1 N l Y 3 R p b 2 4 x L 2 R v Y 2 t l c i 0 y I C g y K S 9 B d X R v U m V t b 3 Z l Z E N v b H V t b n M x L n t p b n N l c n R f Z G F 0 Y S w z f S Z x d W 9 0 O y w m c X V v d D t T Z W N 0 a W 9 u M S 9 k b 2 N r Z X I t M i A o M i k v Q X V 0 b 1 J l b W 9 2 Z W R D b 2 x 1 b W 5 z M S 5 7 c 2 V s Z W N 0 X 3 R h Y m x l L D R 9 J n F 1 b 3 Q 7 L C Z x d W 9 0 O 1 N l Y 3 R p b 2 4 x L 2 R v Y 2 t l c i 0 y I C g y K S 9 B d X R v U m V t b 3 Z l Z E N v b H V t b n M x L n t z Z W x l Y 3 R f c m V u d G V k L D V 9 J n F 1 b 3 Q 7 L C Z x d W 9 0 O 1 N l Y 3 R p b 2 4 x L 2 R v Y 2 t l c i 0 y I C g y K S 9 B d X R v U m V t b 3 Z l Z E N v b H V t b n M x L n t k Z W x l d G V f Z G F 0 Y S w 2 f S Z x d W 9 0 O y w m c X V v d D t T Z W N 0 a W 9 u M S 9 k b 2 N r Z X I t M i A o M i k v Q X V 0 b 1 J l b W 9 2 Z W R D b 2 x 1 b W 5 z M S 5 7 Z H J v c F 9 v Y m p l Y 3 R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v Y 2 t l c i 0 y I C g y K S 9 B d X R v U m V t b 3 Z l Z E N v b H V t b n M x L n t 0 Z X N 0 X 2 5 1 b W J l c i w w f S Z x d W 9 0 O y w m c X V v d D t T Z W N 0 a W 9 u M S 9 k b 2 N r Z X I t M i A o M i k v Q X V 0 b 1 J l b W 9 2 Z W R D b 2 x 1 b W 5 z M S 5 7 c 3 R h c n R f Y 2 9 u d G F p b m V y L D F 9 J n F 1 b 3 Q 7 L C Z x d W 9 0 O 1 N l Y 3 R p b 2 4 x L 2 R v Y 2 t l c i 0 y I C g y K S 9 B d X R v U m V t b 3 Z l Z E N v b H V t b n M x L n t p b n N l c n R f c 2 N o Z W 1 h L D J 9 J n F 1 b 3 Q 7 L C Z x d W 9 0 O 1 N l Y 3 R p b 2 4 x L 2 R v Y 2 t l c i 0 y I C g y K S 9 B d X R v U m V t b 3 Z l Z E N v b H V t b n M x L n t p b n N l c n R f Z G F 0 Y S w z f S Z x d W 9 0 O y w m c X V v d D t T Z W N 0 a W 9 u M S 9 k b 2 N r Z X I t M i A o M i k v Q X V 0 b 1 J l b W 9 2 Z W R D b 2 x 1 b W 5 z M S 5 7 c 2 V s Z W N 0 X 3 R h Y m x l L D R 9 J n F 1 b 3 Q 7 L C Z x d W 9 0 O 1 N l Y 3 R p b 2 4 x L 2 R v Y 2 t l c i 0 y I C g y K S 9 B d X R v U m V t b 3 Z l Z E N v b H V t b n M x L n t z Z W x l Y 3 R f c m V u d G V k L D V 9 J n F 1 b 3 Q 7 L C Z x d W 9 0 O 1 N l Y 3 R p b 2 4 x L 2 R v Y 2 t l c i 0 y I C g y K S 9 B d X R v U m V t b 3 Z l Z E N v b H V t b n M x L n t k Z W x l d G V f Z G F 0 Y S w 2 f S Z x d W 9 0 O y w m c X V v d D t T Z W N 0 a W 9 u M S 9 k b 2 N r Z X I t M i A o M i k v Q X V 0 b 1 J l b W 9 2 Z W R D b 2 x 1 b W 5 z M S 5 7 Z H J v c F 9 v Y m p l Y 3 R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2 N r Z X I t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N r Z X I t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N r Z X I t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Y 2 t l c i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M w Z W Z l N z I t Z D E 3 O S 0 0 Y m Z k L W E 5 M 2 M t Y z Y 5 O G N m M D A 0 O D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v Y 2 t l c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5 V D E 3 O j A 3 O j M z L j Q 4 M T I y M j J a I i A v P j x F b n R y e S B U e X B l P S J G a W x s Q 2 9 s d W 1 u V H l w Z X M i I F Z h b H V l P S J z Q X d V R k J R V U Z C U V U 9 I i A v P j x F b n R y e S B U e X B l P S J G a W x s Q 2 9 s d W 1 u T m F t Z X M i I F Z h b H V l P S J z W y Z x d W 9 0 O 3 R l c 3 R f b n V t Y m V y J n F 1 b 3 Q 7 L C Z x d W 9 0 O 3 N 0 Y X J 0 X 2 N v b n R h a W 5 l c i Z x d W 9 0 O y w m c X V v d D t p b n N l c n R f c 2 N o Z W 1 h J n F 1 b 3 Q 7 L C Z x d W 9 0 O 2 l u c 2 V y d F 9 k Y X R h J n F 1 b 3 Q 7 L C Z x d W 9 0 O 3 N l b G V j d F 9 0 Y W J s Z S Z x d W 9 0 O y w m c X V v d D t z Z W x l Y 3 R f c m V u d G V k J n F 1 b 3 Q 7 L C Z x d W 9 0 O 2 R l b G V 0 Z V 9 k Y X R h J n F 1 b 3 Q 7 L C Z x d W 9 0 O 2 R y b 3 B f b 2 J q Z W N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Y 2 t l c i 0 x L 0 F 1 d G 9 S Z W 1 v d m V k Q 2 9 s d W 1 u c z E u e 3 R l c 3 R f b n V t Y m V y L D B 9 J n F 1 b 3 Q 7 L C Z x d W 9 0 O 1 N l Y 3 R p b 2 4 x L 2 R v Y 2 t l c i 0 x L 0 F 1 d G 9 S Z W 1 v d m V k Q 2 9 s d W 1 u c z E u e 3 N 0 Y X J 0 X 2 N v b n R h a W 5 l c i w x f S Z x d W 9 0 O y w m c X V v d D t T Z W N 0 a W 9 u M S 9 k b 2 N r Z X I t M S 9 B d X R v U m V t b 3 Z l Z E N v b H V t b n M x L n t p b n N l c n R f c 2 N o Z W 1 h L D J 9 J n F 1 b 3 Q 7 L C Z x d W 9 0 O 1 N l Y 3 R p b 2 4 x L 2 R v Y 2 t l c i 0 x L 0 F 1 d G 9 S Z W 1 v d m V k Q 2 9 s d W 1 u c z E u e 2 l u c 2 V y d F 9 k Y X R h L D N 9 J n F 1 b 3 Q 7 L C Z x d W 9 0 O 1 N l Y 3 R p b 2 4 x L 2 R v Y 2 t l c i 0 x L 0 F 1 d G 9 S Z W 1 v d m V k Q 2 9 s d W 1 u c z E u e 3 N l b G V j d F 9 0 Y W J s Z S w 0 f S Z x d W 9 0 O y w m c X V v d D t T Z W N 0 a W 9 u M S 9 k b 2 N r Z X I t M S 9 B d X R v U m V t b 3 Z l Z E N v b H V t b n M x L n t z Z W x l Y 3 R f c m V u d G V k L D V 9 J n F 1 b 3 Q 7 L C Z x d W 9 0 O 1 N l Y 3 R p b 2 4 x L 2 R v Y 2 t l c i 0 x L 0 F 1 d G 9 S Z W 1 v d m V k Q 2 9 s d W 1 u c z E u e 2 R l b G V 0 Z V 9 k Y X R h L D Z 9 J n F 1 b 3 Q 7 L C Z x d W 9 0 O 1 N l Y 3 R p b 2 4 x L 2 R v Y 2 t l c i 0 x L 0 F 1 d G 9 S Z W 1 v d m V k Q 2 9 s d W 1 u c z E u e 2 R y b 3 B f b 2 J q Z W N 0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b 2 N r Z X I t M S 9 B d X R v U m V t b 3 Z l Z E N v b H V t b n M x L n t 0 Z X N 0 X 2 5 1 b W J l c i w w f S Z x d W 9 0 O y w m c X V v d D t T Z W N 0 a W 9 u M S 9 k b 2 N r Z X I t M S 9 B d X R v U m V t b 3 Z l Z E N v b H V t b n M x L n t z d G F y d F 9 j b 2 5 0 Y W l u Z X I s M X 0 m c X V v d D s s J n F 1 b 3 Q 7 U 2 V j d G l v b j E v Z G 9 j a 2 V y L T E v Q X V 0 b 1 J l b W 9 2 Z W R D b 2 x 1 b W 5 z M S 5 7 a W 5 z Z X J 0 X 3 N j a G V t Y S w y f S Z x d W 9 0 O y w m c X V v d D t T Z W N 0 a W 9 u M S 9 k b 2 N r Z X I t M S 9 B d X R v U m V t b 3 Z l Z E N v b H V t b n M x L n t p b n N l c n R f Z G F 0 Y S w z f S Z x d W 9 0 O y w m c X V v d D t T Z W N 0 a W 9 u M S 9 k b 2 N r Z X I t M S 9 B d X R v U m V t b 3 Z l Z E N v b H V t b n M x L n t z Z W x l Y 3 R f d G F i b G U s N H 0 m c X V v d D s s J n F 1 b 3 Q 7 U 2 V j d G l v b j E v Z G 9 j a 2 V y L T E v Q X V 0 b 1 J l b W 9 2 Z W R D b 2 x 1 b W 5 z M S 5 7 c 2 V s Z W N 0 X 3 J l b n R l Z C w 1 f S Z x d W 9 0 O y w m c X V v d D t T Z W N 0 a W 9 u M S 9 k b 2 N r Z X I t M S 9 B d X R v U m V t b 3 Z l Z E N v b H V t b n M x L n t k Z W x l d G V f Z G F 0 Y S w 2 f S Z x d W 9 0 O y w m c X V v d D t T Z W N 0 a W 9 u M S 9 k b 2 N r Z X I t M S 9 B d X R v U m V t b 3 Z l Z E N v b H V t b n M x L n t k c m 9 w X 2 9 i a m V j d H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v Y 2 t l c i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Y 2 t l c i 0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Y 2 t l c i 0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j a 2 V y L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j k 3 Y z g 0 Y i 0 w O T k z L T Q y M G I t O D R k N i 0 w Z m M w O D U 4 O D E 1 Z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9 j a 2 V y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l U M T c 6 M D g 6 M T Y u O T c 2 N z E 0 M 1 o i I C 8 + P E V u d H J 5 I F R 5 c G U 9 I k Z p b G x D b 2 x 1 b W 5 U e X B l c y I g V m F s d W U 9 I n N B d 1 V G Q l F V R k J R V T 0 i I C 8 + P E V u d H J 5 I F R 5 c G U 9 I k Z p b G x D b 2 x 1 b W 5 O Y W 1 l c y I g V m F s d W U 9 I n N b J n F 1 b 3 Q 7 d G V z d F 9 u d W 1 i Z X I m c X V v d D s s J n F 1 b 3 Q 7 c 3 R h c n R f Y 2 9 u d G F p b m V y J n F 1 b 3 Q 7 L C Z x d W 9 0 O 2 l u c 2 V y d F 9 z Y 2 h l b W E m c X V v d D s s J n F 1 b 3 Q 7 a W 5 z Z X J 0 X 2 R h d G E m c X V v d D s s J n F 1 b 3 Q 7 c 2 V s Z W N 0 X 3 R h Y m x l J n F 1 b 3 Q 7 L C Z x d W 9 0 O 3 N l b G V j d F 9 y Z W 5 0 Z W Q m c X V v d D s s J n F 1 b 3 Q 7 Z G V s Z X R l X 2 R h d G E m c X V v d D s s J n F 1 b 3 Q 7 Z H J v c F 9 v Y m p l Y 3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j a 2 V y L T Q v Q X V 0 b 1 J l b W 9 2 Z W R D b 2 x 1 b W 5 z M S 5 7 d G V z d F 9 u d W 1 i Z X I s M H 0 m c X V v d D s s J n F 1 b 3 Q 7 U 2 V j d G l v b j E v Z G 9 j a 2 V y L T Q v Q X V 0 b 1 J l b W 9 2 Z W R D b 2 x 1 b W 5 z M S 5 7 c 3 R h c n R f Y 2 9 u d G F p b m V y L D F 9 J n F 1 b 3 Q 7 L C Z x d W 9 0 O 1 N l Y 3 R p b 2 4 x L 2 R v Y 2 t l c i 0 0 L 0 F 1 d G 9 S Z W 1 v d m V k Q 2 9 s d W 1 u c z E u e 2 l u c 2 V y d F 9 z Y 2 h l b W E s M n 0 m c X V v d D s s J n F 1 b 3 Q 7 U 2 V j d G l v b j E v Z G 9 j a 2 V y L T Q v Q X V 0 b 1 J l b W 9 2 Z W R D b 2 x 1 b W 5 z M S 5 7 a W 5 z Z X J 0 X 2 R h d G E s M 3 0 m c X V v d D s s J n F 1 b 3 Q 7 U 2 V j d G l v b j E v Z G 9 j a 2 V y L T Q v Q X V 0 b 1 J l b W 9 2 Z W R D b 2 x 1 b W 5 z M S 5 7 c 2 V s Z W N 0 X 3 R h Y m x l L D R 9 J n F 1 b 3 Q 7 L C Z x d W 9 0 O 1 N l Y 3 R p b 2 4 x L 2 R v Y 2 t l c i 0 0 L 0 F 1 d G 9 S Z W 1 v d m V k Q 2 9 s d W 1 u c z E u e 3 N l b G V j d F 9 y Z W 5 0 Z W Q s N X 0 m c X V v d D s s J n F 1 b 3 Q 7 U 2 V j d G l v b j E v Z G 9 j a 2 V y L T Q v Q X V 0 b 1 J l b W 9 2 Z W R D b 2 x 1 b W 5 z M S 5 7 Z G V s Z X R l X 2 R h d G E s N n 0 m c X V v d D s s J n F 1 b 3 Q 7 U 2 V j d G l v b j E v Z G 9 j a 2 V y L T Q v Q X V 0 b 1 J l b W 9 2 Z W R D b 2 x 1 b W 5 z M S 5 7 Z H J v c F 9 v Y m p l Y 3 R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v Y 2 t l c i 0 0 L 0 F 1 d G 9 S Z W 1 v d m V k Q 2 9 s d W 1 u c z E u e 3 R l c 3 R f b n V t Y m V y L D B 9 J n F 1 b 3 Q 7 L C Z x d W 9 0 O 1 N l Y 3 R p b 2 4 x L 2 R v Y 2 t l c i 0 0 L 0 F 1 d G 9 S Z W 1 v d m V k Q 2 9 s d W 1 u c z E u e 3 N 0 Y X J 0 X 2 N v b n R h a W 5 l c i w x f S Z x d W 9 0 O y w m c X V v d D t T Z W N 0 a W 9 u M S 9 k b 2 N r Z X I t N C 9 B d X R v U m V t b 3 Z l Z E N v b H V t b n M x L n t p b n N l c n R f c 2 N o Z W 1 h L D J 9 J n F 1 b 3 Q 7 L C Z x d W 9 0 O 1 N l Y 3 R p b 2 4 x L 2 R v Y 2 t l c i 0 0 L 0 F 1 d G 9 S Z W 1 v d m V k Q 2 9 s d W 1 u c z E u e 2 l u c 2 V y d F 9 k Y X R h L D N 9 J n F 1 b 3 Q 7 L C Z x d W 9 0 O 1 N l Y 3 R p b 2 4 x L 2 R v Y 2 t l c i 0 0 L 0 F 1 d G 9 S Z W 1 v d m V k Q 2 9 s d W 1 u c z E u e 3 N l b G V j d F 9 0 Y W J s Z S w 0 f S Z x d W 9 0 O y w m c X V v d D t T Z W N 0 a W 9 u M S 9 k b 2 N r Z X I t N C 9 B d X R v U m V t b 3 Z l Z E N v b H V t b n M x L n t z Z W x l Y 3 R f c m V u d G V k L D V 9 J n F 1 b 3 Q 7 L C Z x d W 9 0 O 1 N l Y 3 R p b 2 4 x L 2 R v Y 2 t l c i 0 0 L 0 F 1 d G 9 S Z W 1 v d m V k Q 2 9 s d W 1 u c z E u e 2 R l b G V 0 Z V 9 k Y X R h L D Z 9 J n F 1 b 3 Q 7 L C Z x d W 9 0 O 1 N l Y 3 R p b 2 4 x L 2 R v Y 2 t l c i 0 0 L 0 F 1 d G 9 S Z W 1 v d m V k Q 2 9 s d W 1 u c z E u e 2 R y b 3 B f b 2 J q Z W N 0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9 j a 2 V y L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j a 2 V y L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j a 2 V y L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S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M 5 Z D M w N m I t Z T l i M C 0 0 N j k 0 L T k y N T g t M D M 3 Y m V h N j Z k M j U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t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l U M T g 6 N D k 6 M j I u O D c 2 M j k x O F o i I C 8 + P E V u d H J 5 I F R 5 c G U 9 I k Z p b G x D b 2 x 1 b W 5 U e X B l c y I g V m F s d W U 9 I n N B d 1 V G Q l F V R k J R V T 0 i I C 8 + P E V u d H J 5 I F R 5 c G U 9 I k Z p b G x D b 2 x 1 b W 5 O Y W 1 l c y I g V m F s d W U 9 I n N b J n F 1 b 3 Q 7 d G V z d F 9 u d W 1 i Z X I m c X V v d D s s J n F 1 b 3 Q 7 c 3 R h c n R f d m 0 x J n F 1 b 3 Q 7 L C Z x d W 9 0 O 2 l u c 2 V y d F 9 z Y 2 h l b W E m c X V v d D s s J n F 1 b 3 Q 7 a W 5 z Z X J 0 X 2 R h d G E m c X V v d D s s J n F 1 b 3 Q 7 c 2 V s Z W N 0 X 3 R h Y m x l J n F 1 b 3 Q 7 L C Z x d W 9 0 O 3 N l b G V j d F 9 y Z W 5 0 Z W Q m c X V v d D s s J n F 1 b 3 Q 7 Z G V s Z X R l X 2 R h d G E m c X V v d D s s J n F 1 b 3 Q 7 Z H J v c F 9 v Y m p l Y 3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0 t M S 9 B d X R v U m V t b 3 Z l Z E N v b H V t b n M x L n t 0 Z X N 0 X 2 5 1 b W J l c i w w f S Z x d W 9 0 O y w m c X V v d D t T Z W N 0 a W 9 u M S 9 2 b S 0 x L 0 F 1 d G 9 S Z W 1 v d m V k Q 2 9 s d W 1 u c z E u e 3 N 0 Y X J 0 X 3 Z t M S w x f S Z x d W 9 0 O y w m c X V v d D t T Z W N 0 a W 9 u M S 9 2 b S 0 x L 0 F 1 d G 9 S Z W 1 v d m V k Q 2 9 s d W 1 u c z E u e 2 l u c 2 V y d F 9 z Y 2 h l b W E s M n 0 m c X V v d D s s J n F 1 b 3 Q 7 U 2 V j d G l v b j E v d m 0 t M S 9 B d X R v U m V t b 3 Z l Z E N v b H V t b n M x L n t p b n N l c n R f Z G F 0 Y S w z f S Z x d W 9 0 O y w m c X V v d D t T Z W N 0 a W 9 u M S 9 2 b S 0 x L 0 F 1 d G 9 S Z W 1 v d m V k Q 2 9 s d W 1 u c z E u e 3 N l b G V j d F 9 0 Y W J s Z S w 0 f S Z x d W 9 0 O y w m c X V v d D t T Z W N 0 a W 9 u M S 9 2 b S 0 x L 0 F 1 d G 9 S Z W 1 v d m V k Q 2 9 s d W 1 u c z E u e 3 N l b G V j d F 9 y Z W 5 0 Z W Q s N X 0 m c X V v d D s s J n F 1 b 3 Q 7 U 2 V j d G l v b j E v d m 0 t M S 9 B d X R v U m V t b 3 Z l Z E N v b H V t b n M x L n t k Z W x l d G V f Z G F 0 Y S w 2 f S Z x d W 9 0 O y w m c X V v d D t T Z W N 0 a W 9 u M S 9 2 b S 0 x L 0 F 1 d G 9 S Z W 1 v d m V k Q 2 9 s d W 1 u c z E u e 2 R y b 3 B f b 2 J q Z W N 0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2 b S 0 x L 0 F 1 d G 9 S Z W 1 v d m V k Q 2 9 s d W 1 u c z E u e 3 R l c 3 R f b n V t Y m V y L D B 9 J n F 1 b 3 Q 7 L C Z x d W 9 0 O 1 N l Y 3 R p b 2 4 x L 3 Z t L T E v Q X V 0 b 1 J l b W 9 2 Z W R D b 2 x 1 b W 5 z M S 5 7 c 3 R h c n R f d m 0 x L D F 9 J n F 1 b 3 Q 7 L C Z x d W 9 0 O 1 N l Y 3 R p b 2 4 x L 3 Z t L T E v Q X V 0 b 1 J l b W 9 2 Z W R D b 2 x 1 b W 5 z M S 5 7 a W 5 z Z X J 0 X 3 N j a G V t Y S w y f S Z x d W 9 0 O y w m c X V v d D t T Z W N 0 a W 9 u M S 9 2 b S 0 x L 0 F 1 d G 9 S Z W 1 v d m V k Q 2 9 s d W 1 u c z E u e 2 l u c 2 V y d F 9 k Y X R h L D N 9 J n F 1 b 3 Q 7 L C Z x d W 9 0 O 1 N l Y 3 R p b 2 4 x L 3 Z t L T E v Q X V 0 b 1 J l b W 9 2 Z W R D b 2 x 1 b W 5 z M S 5 7 c 2 V s Z W N 0 X 3 R h Y m x l L D R 9 J n F 1 b 3 Q 7 L C Z x d W 9 0 O 1 N l Y 3 R p b 2 4 x L 3 Z t L T E v Q X V 0 b 1 J l b W 9 2 Z W R D b 2 x 1 b W 5 z M S 5 7 c 2 V s Z W N 0 X 3 J l b n R l Z C w 1 f S Z x d W 9 0 O y w m c X V v d D t T Z W N 0 a W 9 u M S 9 2 b S 0 x L 0 F 1 d G 9 S Z W 1 v d m V k Q 2 9 s d W 1 u c z E u e 2 R l b G V 0 Z V 9 k Y X R h L D Z 9 J n F 1 b 3 Q 7 L C Z x d W 9 0 O 1 N l Y 3 R p b 2 4 x L 3 Z t L T E v Q X V 0 b 1 J l b W 9 2 Z W R D b 2 x 1 b W 5 z M S 5 7 Z H J v c F 9 v Y m p l Y 3 R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b S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t L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0 t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t L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O G Y w N j l j M S 1 h O G M 5 L T R j M j E t Y W Q 2 Y y 0 z O D k 3 Z m M w M T I 4 Y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1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O V Q x O D o 1 M D o z N y 4 5 M j M 4 M j A 0 W i I g L z 4 8 R W 5 0 c n k g V H l w Z T 0 i R m l s b E N v b H V t b l R 5 c G V z I i B W Y W x 1 Z T 0 i c 0 F 3 V U Z C U V V G Q l F V P S I g L z 4 8 R W 5 0 c n k g V H l w Z T 0 i R m l s b E N v b H V t b k 5 h b W V z I i B W Y W x 1 Z T 0 i c 1 s m c X V v d D t 0 Z X N 0 X 2 5 1 b W J l c i Z x d W 9 0 O y w m c X V v d D t z d G F y d F 9 2 b S Z x d W 9 0 O y w m c X V v d D t p b n N l c n R f c 2 N o Z W 1 h J n F 1 b 3 Q 7 L C Z x d W 9 0 O 2 l u c 2 V y d F 9 k Y X R h J n F 1 b 3 Q 7 L C Z x d W 9 0 O 3 N l b G V j d F 9 0 Y W J s Z S Z x d W 9 0 O y w m c X V v d D t z Z W x l Y 3 R f c m V u d G V k J n F 1 b 3 Q 7 L C Z x d W 9 0 O 2 R l b G V 0 Z V 9 k Y X R h J n F 1 b 3 Q 7 L C Z x d W 9 0 O 2 R l b G V 0 Z V 9 v Y m p l Y 3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0 t M i 9 B d X R v U m V t b 3 Z l Z E N v b H V t b n M x L n t 0 Z X N 0 X 2 5 1 b W J l c i w w f S Z x d W 9 0 O y w m c X V v d D t T Z W N 0 a W 9 u M S 9 2 b S 0 y L 0 F 1 d G 9 S Z W 1 v d m V k Q 2 9 s d W 1 u c z E u e 3 N 0 Y X J 0 X 3 Z t L D F 9 J n F 1 b 3 Q 7 L C Z x d W 9 0 O 1 N l Y 3 R p b 2 4 x L 3 Z t L T I v Q X V 0 b 1 J l b W 9 2 Z W R D b 2 x 1 b W 5 z M S 5 7 a W 5 z Z X J 0 X 3 N j a G V t Y S w y f S Z x d W 9 0 O y w m c X V v d D t T Z W N 0 a W 9 u M S 9 2 b S 0 y L 0 F 1 d G 9 S Z W 1 v d m V k Q 2 9 s d W 1 u c z E u e 2 l u c 2 V y d F 9 k Y X R h L D N 9 J n F 1 b 3 Q 7 L C Z x d W 9 0 O 1 N l Y 3 R p b 2 4 x L 3 Z t L T I v Q X V 0 b 1 J l b W 9 2 Z W R D b 2 x 1 b W 5 z M S 5 7 c 2 V s Z W N 0 X 3 R h Y m x l L D R 9 J n F 1 b 3 Q 7 L C Z x d W 9 0 O 1 N l Y 3 R p b 2 4 x L 3 Z t L T I v Q X V 0 b 1 J l b W 9 2 Z W R D b 2 x 1 b W 5 z M S 5 7 c 2 V s Z W N 0 X 3 J l b n R l Z C w 1 f S Z x d W 9 0 O y w m c X V v d D t T Z W N 0 a W 9 u M S 9 2 b S 0 y L 0 F 1 d G 9 S Z W 1 v d m V k Q 2 9 s d W 1 u c z E u e 2 R l b G V 0 Z V 9 k Y X R h L D Z 9 J n F 1 b 3 Q 7 L C Z x d W 9 0 O 1 N l Y 3 R p b 2 4 x L 3 Z t L T I v Q X V 0 b 1 J l b W 9 2 Z W R D b 2 x 1 b W 5 z M S 5 7 Z G V s Z X R l X 2 9 i a m V j d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m 0 t M i 9 B d X R v U m V t b 3 Z l Z E N v b H V t b n M x L n t 0 Z X N 0 X 2 5 1 b W J l c i w w f S Z x d W 9 0 O y w m c X V v d D t T Z W N 0 a W 9 u M S 9 2 b S 0 y L 0 F 1 d G 9 S Z W 1 v d m V k Q 2 9 s d W 1 u c z E u e 3 N 0 Y X J 0 X 3 Z t L D F 9 J n F 1 b 3 Q 7 L C Z x d W 9 0 O 1 N l Y 3 R p b 2 4 x L 3 Z t L T I v Q X V 0 b 1 J l b W 9 2 Z W R D b 2 x 1 b W 5 z M S 5 7 a W 5 z Z X J 0 X 3 N j a G V t Y S w y f S Z x d W 9 0 O y w m c X V v d D t T Z W N 0 a W 9 u M S 9 2 b S 0 y L 0 F 1 d G 9 S Z W 1 v d m V k Q 2 9 s d W 1 u c z E u e 2 l u c 2 V y d F 9 k Y X R h L D N 9 J n F 1 b 3 Q 7 L C Z x d W 9 0 O 1 N l Y 3 R p b 2 4 x L 3 Z t L T I v Q X V 0 b 1 J l b W 9 2 Z W R D b 2 x 1 b W 5 z M S 5 7 c 2 V s Z W N 0 X 3 R h Y m x l L D R 9 J n F 1 b 3 Q 7 L C Z x d W 9 0 O 1 N l Y 3 R p b 2 4 x L 3 Z t L T I v Q X V 0 b 1 J l b W 9 2 Z W R D b 2 x 1 b W 5 z M S 5 7 c 2 V s Z W N 0 X 3 J l b n R l Z C w 1 f S Z x d W 9 0 O y w m c X V v d D t T Z W N 0 a W 9 u M S 9 2 b S 0 y L 0 F 1 d G 9 S Z W 1 v d m V k Q 2 9 s d W 1 u c z E u e 2 R l b G V 0 Z V 9 k Y X R h L D Z 9 J n F 1 b 3 Q 7 L C Z x d W 9 0 O 1 N l Y 3 R p b 2 4 x L 3 Z t L T I v Q X V 0 b 1 J l b W 9 2 Z W R D b 2 x 1 b W 5 z M S 5 7 Z G V s Z X R l X 2 9 i a m V j d H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t L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0 t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S 0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0 t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m Z j Q 0 Z j U 1 L W U x Y W I t N G Q 2 Z C 0 4 N T I 4 L W M 4 M m M 4 N z Q w M m J l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m 1 f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l c 3 R f b n V t Y m V y J n F 1 b 3 Q 7 L C Z x d W 9 0 O 3 N 0 Y X J 0 X 3 Z t J n F 1 b 3 Q 7 L C Z x d W 9 0 O 2 l u c 2 V y d F 9 z Y 2 h l b W E m c X V v d D s s J n F 1 b 3 Q 7 a W 5 z Z X J 0 X 2 R h d G E m c X V v d D s s J n F 1 b 3 Q 7 c 2 V s Z W N 0 X 3 R h Y m x l J n F 1 b 3 Q 7 L C Z x d W 9 0 O 3 N l b G V j d F 9 y Z W 5 0 Z W Q m c X V v d D s s J n F 1 b 3 Q 7 Z G V s Z X R l X 2 R h d G E m c X V v d D s s J n F 1 b 3 Q 7 Z G V s Z X R l X 2 9 i a m V j d H M m c X V v d D t d I i A v P j x F b n R y e S B U e X B l P S J G a W x s Q 2 9 s d W 1 u V H l w Z X M i I F Z h b H V l P S J z Q X d V R k J R V U Z C U V U 9 I i A v P j x F b n R y e S B U e X B l P S J G a W x s T G F z d F V w Z G F 0 Z W Q i I F Z h b H V l P S J k M j A y N C 0 w N S 0 w O V Q y M T o y M T o z O C 4 2 N j c y N j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0 t N C 9 B d X R v U m V t b 3 Z l Z E N v b H V t b n M x L n t 0 Z X N 0 X 2 5 1 b W J l c i w w f S Z x d W 9 0 O y w m c X V v d D t T Z W N 0 a W 9 u M S 9 2 b S 0 0 L 0 F 1 d G 9 S Z W 1 v d m V k Q 2 9 s d W 1 u c z E u e 3 N 0 Y X J 0 X 3 Z t L D F 9 J n F 1 b 3 Q 7 L C Z x d W 9 0 O 1 N l Y 3 R p b 2 4 x L 3 Z t L T Q v Q X V 0 b 1 J l b W 9 2 Z W R D b 2 x 1 b W 5 z M S 5 7 a W 5 z Z X J 0 X 3 N j a G V t Y S w y f S Z x d W 9 0 O y w m c X V v d D t T Z W N 0 a W 9 u M S 9 2 b S 0 0 L 0 F 1 d G 9 S Z W 1 v d m V k Q 2 9 s d W 1 u c z E u e 2 l u c 2 V y d F 9 k Y X R h L D N 9 J n F 1 b 3 Q 7 L C Z x d W 9 0 O 1 N l Y 3 R p b 2 4 x L 3 Z t L T Q v Q X V 0 b 1 J l b W 9 2 Z W R D b 2 x 1 b W 5 z M S 5 7 c 2 V s Z W N 0 X 3 R h Y m x l L D R 9 J n F 1 b 3 Q 7 L C Z x d W 9 0 O 1 N l Y 3 R p b 2 4 x L 3 Z t L T Q v Q X V 0 b 1 J l b W 9 2 Z W R D b 2 x 1 b W 5 z M S 5 7 c 2 V s Z W N 0 X 3 J l b n R l Z C w 1 f S Z x d W 9 0 O y w m c X V v d D t T Z W N 0 a W 9 u M S 9 2 b S 0 0 L 0 F 1 d G 9 S Z W 1 v d m V k Q 2 9 s d W 1 u c z E u e 2 R l b G V 0 Z V 9 k Y X R h L D Z 9 J n F 1 b 3 Q 7 L C Z x d W 9 0 O 1 N l Y 3 R p b 2 4 x L 3 Z t L T Q v Q X V 0 b 1 J l b W 9 2 Z W R D b 2 x 1 b W 5 z M S 5 7 Z G V s Z X R l X 2 9 i a m V j d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m 0 t N C 9 B d X R v U m V t b 3 Z l Z E N v b H V t b n M x L n t 0 Z X N 0 X 2 5 1 b W J l c i w w f S Z x d W 9 0 O y w m c X V v d D t T Z W N 0 a W 9 u M S 9 2 b S 0 0 L 0 F 1 d G 9 S Z W 1 v d m V k Q 2 9 s d W 1 u c z E u e 3 N 0 Y X J 0 X 3 Z t L D F 9 J n F 1 b 3 Q 7 L C Z x d W 9 0 O 1 N l Y 3 R p b 2 4 x L 3 Z t L T Q v Q X V 0 b 1 J l b W 9 2 Z W R D b 2 x 1 b W 5 z M S 5 7 a W 5 z Z X J 0 X 3 N j a G V t Y S w y f S Z x d W 9 0 O y w m c X V v d D t T Z W N 0 a W 9 u M S 9 2 b S 0 0 L 0 F 1 d G 9 S Z W 1 v d m V k Q 2 9 s d W 1 u c z E u e 2 l u c 2 V y d F 9 k Y X R h L D N 9 J n F 1 b 3 Q 7 L C Z x d W 9 0 O 1 N l Y 3 R p b 2 4 x L 3 Z t L T Q v Q X V 0 b 1 J l b W 9 2 Z W R D b 2 x 1 b W 5 z M S 5 7 c 2 V s Z W N 0 X 3 R h Y m x l L D R 9 J n F 1 b 3 Q 7 L C Z x d W 9 0 O 1 N l Y 3 R p b 2 4 x L 3 Z t L T Q v Q X V 0 b 1 J l b W 9 2 Z W R D b 2 x 1 b W 5 z M S 5 7 c 2 V s Z W N 0 X 3 J l b n R l Z C w 1 f S Z x d W 9 0 O y w m c X V v d D t T Z W N 0 a W 9 u M S 9 2 b S 0 0 L 0 F 1 d G 9 S Z W 1 v d m V k Q 2 9 s d W 1 u c z E u e 2 R l b G V 0 Z V 9 k Y X R h L D Z 9 J n F 1 b 3 Q 7 L C Z x d W 9 0 O 1 N l Y 3 R p b 2 4 x L 3 Z t L T Q v Q X V 0 b 1 J l b W 9 2 Z W R D b 2 x 1 b W 5 z M S 5 7 Z G V s Z X R l X 2 9 i a m V j d H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t L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0 t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S 0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D p Q B C d K r Z K j h 0 K + B R p q o o A A A A A A g A A A A A A E G Y A A A A B A A A g A A A A J Q t V P H k o B n O p f G 7 q P m n f D r l O r 6 4 H / X 8 M Q i w n v p M J S X E A A A A A D o A A A A A C A A A g A A A A M T f h y 6 / H 2 A P I K n W 4 K u V U H / K / F r E 8 z 2 A i C f Q I p A J y m 8 5 Q A A A A u D 0 R p 0 5 R 2 t i A t Y 5 s 4 p M B L i 5 2 i l X F n 9 y y S v K v 2 5 6 l 2 T 1 u d M 0 D y Z X C Y h M p J L V p M / W 5 0 t 1 Y H u 7 V H v d Z U U 8 D 7 n f r Q / i v A p L I A H N r c d 7 j O G O o i 9 R A A A A A P j z J Q u O W p q H h R K d / Y c i K S H W 4 Z D 6 3 p t h W O c Q k h W 0 R j m O A x n X d s I p f j g X v o O h 1 6 5 q m p c A V C y 3 l 5 5 Q 4 s d u G g s j V b Q = = < / D a t a M a s h u p > 
</file>

<file path=customXml/itemProps1.xml><?xml version="1.0" encoding="utf-8"?>
<ds:datastoreItem xmlns:ds="http://schemas.openxmlformats.org/officeDocument/2006/customXml" ds:itemID="{8210D9E8-780D-47A3-8C9C-0F9E38409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 TIME</vt:lpstr>
      <vt:lpstr>Sheet4</vt:lpstr>
      <vt:lpstr>vm-1</vt:lpstr>
      <vt:lpstr>docker-1</vt:lpstr>
      <vt:lpstr>vm-2</vt:lpstr>
      <vt:lpstr>docker-2</vt:lpstr>
      <vt:lpstr>vm-4</vt:lpstr>
      <vt:lpstr>docker-4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Lis</dc:creator>
  <cp:lastModifiedBy>Amelia Lis</cp:lastModifiedBy>
  <dcterms:created xsi:type="dcterms:W3CDTF">2024-05-06T15:10:50Z</dcterms:created>
  <dcterms:modified xsi:type="dcterms:W3CDTF">2024-05-09T21:21:59Z</dcterms:modified>
</cp:coreProperties>
</file>