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ugas Semester 3\KULIAHH\SEMESTER 4\ANALISIS DERET WAKTU\"/>
    </mc:Choice>
  </mc:AlternateContent>
  <xr:revisionPtr revIDLastSave="0" documentId="8_{18552DC9-5092-423E-9996-0D21041A37F7}" xr6:coauthVersionLast="47" xr6:coauthVersionMax="47" xr10:uidLastSave="{00000000-0000-0000-0000-000000000000}"/>
  <bookViews>
    <workbookView xWindow="-110" yWindow="-110" windowWidth="19420" windowHeight="10300" activeTab="2" xr2:uid="{2FB73395-D39D-494E-B536-9FCA7321468B}"/>
  </bookViews>
  <sheets>
    <sheet name="3 BULAN" sheetId="1" r:id="rId1"/>
    <sheet name="5 BULAN" sheetId="2" r:id="rId2"/>
    <sheet name="COD Cath"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3" l="1"/>
  <c r="D4" i="3"/>
  <c r="D5" i="3" l="1"/>
  <c r="E4" i="3"/>
  <c r="D6" i="3" l="1"/>
  <c r="E5" i="3"/>
  <c r="H18" i="2"/>
  <c r="G16" i="2"/>
  <c r="H16" i="2"/>
  <c r="F16" i="2"/>
  <c r="H9" i="2"/>
  <c r="H10" i="2"/>
  <c r="H11" i="2"/>
  <c r="H12" i="2"/>
  <c r="H13" i="2"/>
  <c r="H14" i="2"/>
  <c r="H8" i="2"/>
  <c r="H15" i="2"/>
  <c r="G15" i="2"/>
  <c r="F15" i="2"/>
  <c r="G9" i="2"/>
  <c r="G10" i="2"/>
  <c r="G11" i="2"/>
  <c r="G12" i="2"/>
  <c r="G13" i="2"/>
  <c r="G14" i="2"/>
  <c r="G8" i="2"/>
  <c r="F9" i="2"/>
  <c r="F10" i="2"/>
  <c r="F11" i="2"/>
  <c r="F12" i="2"/>
  <c r="F13" i="2"/>
  <c r="F14" i="2"/>
  <c r="F8" i="2"/>
  <c r="E9" i="2"/>
  <c r="E10" i="2"/>
  <c r="E11" i="2"/>
  <c r="E12" i="2"/>
  <c r="E13" i="2"/>
  <c r="E14" i="2"/>
  <c r="E8" i="2"/>
  <c r="F18" i="1"/>
  <c r="E16" i="1"/>
  <c r="F16" i="1"/>
  <c r="D16" i="1"/>
  <c r="E15" i="1"/>
  <c r="F15" i="1"/>
  <c r="D15" i="1"/>
  <c r="F7" i="1"/>
  <c r="F8" i="1"/>
  <c r="F9" i="1"/>
  <c r="F10" i="1"/>
  <c r="F11" i="1"/>
  <c r="F12" i="1"/>
  <c r="F13" i="1"/>
  <c r="F14" i="1"/>
  <c r="F6" i="1"/>
  <c r="E7" i="1"/>
  <c r="E8" i="1"/>
  <c r="E9" i="1"/>
  <c r="E10" i="1"/>
  <c r="E11" i="1"/>
  <c r="E12" i="1"/>
  <c r="E13" i="1"/>
  <c r="E14" i="1"/>
  <c r="E6" i="1"/>
  <c r="D7" i="1"/>
  <c r="D8" i="1"/>
  <c r="D9" i="1"/>
  <c r="D10" i="1"/>
  <c r="D11" i="1"/>
  <c r="D12" i="1"/>
  <c r="D13" i="1"/>
  <c r="D14" i="1"/>
  <c r="D6" i="1"/>
  <c r="C7" i="1"/>
  <c r="C8" i="1"/>
  <c r="C9" i="1"/>
  <c r="C10" i="1"/>
  <c r="C11" i="1"/>
  <c r="C12" i="1"/>
  <c r="C13" i="1"/>
  <c r="C14" i="1"/>
  <c r="C6" i="1"/>
  <c r="E6" i="3" l="1"/>
  <c r="D7" i="3"/>
  <c r="E7" i="3" l="1"/>
  <c r="D8" i="3"/>
  <c r="D9" i="3" l="1"/>
  <c r="E8" i="3"/>
  <c r="D10" i="3" l="1"/>
  <c r="E9" i="3"/>
  <c r="D11" i="3" l="1"/>
  <c r="E10" i="3"/>
  <c r="D12" i="3" l="1"/>
  <c r="E11" i="3"/>
  <c r="D13" i="3" l="1"/>
  <c r="E12" i="3"/>
  <c r="D14" i="3" l="1"/>
  <c r="E13" i="3"/>
  <c r="D15" i="3" l="1"/>
  <c r="E14" i="3"/>
  <c r="E15" i="3" l="1"/>
  <c r="E16" i="3" s="1"/>
  <c r="D16" i="3"/>
  <c r="F4" i="3" a="1"/>
  <c r="F4" i="3" s="1"/>
  <c r="F16" i="3" s="1"/>
  <c r="B18" i="3" s="1"/>
  <c r="G4" i="3" a="1"/>
  <c r="G4" i="3" s="1"/>
  <c r="G16" i="3" s="1"/>
  <c r="B20" i="3" l="1"/>
  <c r="B1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<sst xmlns="http://schemas.openxmlformats.org/spreadsheetml/2006/main" count="76" uniqueCount="43">
  <si>
    <t>TAHUN 2014</t>
  </si>
  <si>
    <t>PERMINTAAN</t>
  </si>
  <si>
    <t>Januari</t>
  </si>
  <si>
    <t>Februari</t>
  </si>
  <si>
    <t xml:space="preserve">Maret </t>
  </si>
  <si>
    <t>April</t>
  </si>
  <si>
    <t xml:space="preserve">Mei </t>
  </si>
  <si>
    <t>Juni</t>
  </si>
  <si>
    <t>Juli</t>
  </si>
  <si>
    <t>Agustus</t>
  </si>
  <si>
    <t xml:space="preserve">Sepetember </t>
  </si>
  <si>
    <t>Oktober</t>
  </si>
  <si>
    <t>November</t>
  </si>
  <si>
    <t>SIMPLE MOOVING AVERAGE BERGERAK 3 BULAN</t>
  </si>
  <si>
    <t>FORECAST</t>
  </si>
  <si>
    <t>ERROR</t>
  </si>
  <si>
    <t>ABSOLUTE ERROR</t>
  </si>
  <si>
    <t>ERROR^2</t>
  </si>
  <si>
    <t>FOREST</t>
  </si>
  <si>
    <t>ABSOLUTE</t>
  </si>
  <si>
    <t>TOTAL</t>
  </si>
  <si>
    <t>AVERAGE</t>
  </si>
  <si>
    <t>BIAS</t>
  </si>
  <si>
    <t>MAD</t>
  </si>
  <si>
    <t>MSE</t>
  </si>
  <si>
    <t>SE</t>
  </si>
  <si>
    <t>Desember</t>
  </si>
  <si>
    <t>SIMPLE MOVING AVERAGE BERGERAK 5 BULAN</t>
  </si>
  <si>
    <t>Maret</t>
  </si>
  <si>
    <t>September</t>
  </si>
  <si>
    <t xml:space="preserve">Oktober </t>
  </si>
  <si>
    <t>DEMAND</t>
  </si>
  <si>
    <t>MONTH</t>
  </si>
  <si>
    <t>YEAR 1</t>
  </si>
  <si>
    <t>YEAR 2</t>
  </si>
  <si>
    <t>Mei</t>
  </si>
  <si>
    <t>LT</t>
  </si>
  <si>
    <t xml:space="preserve">ABT ERROR </t>
  </si>
  <si>
    <t>α</t>
  </si>
  <si>
    <t>1-α</t>
  </si>
  <si>
    <t>MAE</t>
  </si>
  <si>
    <t>SSE</t>
  </si>
  <si>
    <t xml:space="preserve">COD Cath.The Bay City Seafood Company Recorded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</si>
</sst>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66FF"/>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1" fillId="2" borderId="1"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applyAlignment="1">
      <alignment horizontal="center" vertical="center"/>
    </xf>
    <xf numFmtId="0" fontId="1" fillId="5" borderId="1" xfId="0" applyFont="1" applyFill="1" applyBorder="1" applyAlignment="1">
      <alignment horizontal="center" vertical="center"/>
    </xf>
    <xf numFmtId="0" fontId="0" fillId="0" borderId="0" xfId="0" applyAlignment="1">
      <alignment vertical="center"/>
    </xf>
    <xf numFmtId="0" fontId="0" fillId="5" borderId="1" xfId="0" applyFill="1" applyBorder="1" applyAlignment="1">
      <alignment horizontal="center" vertical="center"/>
    </xf>
    <xf numFmtId="0" fontId="1" fillId="6" borderId="1" xfId="0" applyFont="1" applyFill="1" applyBorder="1" applyAlignment="1">
      <alignment horizontal="center"/>
    </xf>
    <xf numFmtId="0" fontId="1" fillId="6" borderId="1" xfId="0" applyFont="1" applyFill="1" applyBorder="1" applyAlignment="1">
      <alignment horizontal="center"/>
    </xf>
    <xf numFmtId="0" fontId="1" fillId="0" borderId="1"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Bergerak</a:t>
            </a:r>
            <a:r>
              <a:rPr lang="en-ID" baseline="0"/>
              <a:t> 3 bulan</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'3 BULAN'!$B$2</c:f>
              <c:strCache>
                <c:ptCount val="1"/>
                <c:pt idx="0">
                  <c:v>PERMINTAAN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'3 BULAN'!$A$3:$A$14</c:f>
              <c:strCache>
                <c:ptCount val="12"/>
                <c:pt idx="0">
                  <c:v>Januari</c:v>
                </c:pt>
                <c:pt idx="1">
                  <c:v>Februari</c:v>
                </c:pt>
                <c:pt idx="2">
                  <c:v>Maret </c:v>
                </c:pt>
                <c:pt idx="3">
                  <c:v>April</c:v>
                </c:pt>
                <c:pt idx="4">
                  <c:v>Mei </c:v>
                </c:pt>
                <c:pt idx="5">
                  <c:v>Juni</c:v>
                </c:pt>
                <c:pt idx="6">
                  <c:v>Juli</c:v>
                </c:pt>
                <c:pt idx="7">
                  <c:v>Agustus</c:v>
                </c:pt>
                <c:pt idx="8">
                  <c:v>Sepetember </c:v>
                </c:pt>
                <c:pt idx="9">
                  <c:v>Oktober</c:v>
                </c:pt>
                <c:pt idx="10">
                  <c:v>November</c:v>
                </c:pt>
                <c:pt idx="11">
                  <c:v>Desember</c:v>
                </c:pt>
              </c:strCache>
            </c:strRef>
          </c:cat>
          <c:val>
            <c:numRef>
              <c:f>'3 BULAN'!$B$3:$B$14</c:f>
              <c:numCache>
                <c:formatCode>General</c:formatCode>
                <c:ptCount val="12"/>
                <c:pt idx="0">
                  <c:v>20</c:v>
                </c:pt>
                <c:pt idx="1">
                  <c:v>21</c:v>
                </c:pt>
                <c:pt idx="2">
                  <c:v>19</c:v>
                </c:pt>
                <c:pt idx="3">
                  <c:v>17</c:v>
                </c:pt>
                <c:pt idx="4">
                  <c:v>22</c:v>
                </c:pt>
                <c:pt idx="5">
                  <c:v>24</c:v>
                </c:pt>
                <c:pt idx="6">
                  <c:v>18</c:v>
                </c:pt>
                <c:pt idx="7">
                  <c:v>23</c:v>
                </c:pt>
                <c:pt idx="8">
                  <c:v>20</c:v>
                </c:pt>
                <c:pt idx="9">
                  <c:v>25</c:v>
                </c:pt>
                <c:pt idx="10">
                  <c:v>22</c:v>
                </c:pt>
                <c:pt idx="11">
                  <c:v>24</c:v>
                </c:pt>
              </c:numCache>
            </c:numRef>
          </c:val>
          <c:smooth val="0"/>
          <c:extLst>
            <c:ext xmlns:c16="http://schemas.microsoft.com/office/drawing/2014/chart" uri="{C3380CC4-5D6E-409C-BE32-E72D297353CC}">
              <c16:uniqueId val="{00000000-7602-42F3-89DF-6995493AA316}"/>
            </c:ext>
          </c:extLst>
        </c:ser>
        <c:ser>
          <c:idx val="1"/>
          <c:order val="1"/>
          <c:tx>
            <c:strRef>
              <c:f>'3 BULAN'!$C$2</c:f>
              <c:strCache>
                <c:ptCount val="1"/>
                <c:pt idx="0">
                  <c:v>FOREST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'3 BULAN'!$A$3:$A$14</c:f>
              <c:strCache>
                <c:ptCount val="12"/>
                <c:pt idx="0">
                  <c:v>Januari</c:v>
                </c:pt>
                <c:pt idx="1">
                  <c:v>Februari</c:v>
                </c:pt>
                <c:pt idx="2">
                  <c:v>Maret </c:v>
                </c:pt>
                <c:pt idx="3">
                  <c:v>April</c:v>
                </c:pt>
                <c:pt idx="4">
                  <c:v>Mei </c:v>
                </c:pt>
                <c:pt idx="5">
                  <c:v>Juni</c:v>
                </c:pt>
                <c:pt idx="6">
                  <c:v>Juli</c:v>
                </c:pt>
                <c:pt idx="7">
                  <c:v>Agustus</c:v>
                </c:pt>
                <c:pt idx="8">
                  <c:v>Sepetember </c:v>
                </c:pt>
                <c:pt idx="9">
                  <c:v>Oktober</c:v>
                </c:pt>
                <c:pt idx="10">
                  <c:v>November</c:v>
                </c:pt>
                <c:pt idx="11">
                  <c:v>Desember</c:v>
                </c:pt>
              </c:strCache>
            </c:strRef>
          </c:cat>
          <c:val>
            <c:numRef>
              <c:f>'3 BULAN'!$C$3:$C$14</c:f>
              <c:numCache>
                <c:formatCode>General</c:formatCode>
                <c:ptCount val="12"/>
                <c:pt idx="3">
                  <c:v>20</c:v>
                </c:pt>
                <c:pt idx="4">
                  <c:v>19</c:v>
                </c:pt>
                <c:pt idx="5">
                  <c:v>19.333333333333332</c:v>
                </c:pt>
                <c:pt idx="6">
                  <c:v>21</c:v>
                </c:pt>
                <c:pt idx="7">
                  <c:v>21.333333333333332</c:v>
                </c:pt>
                <c:pt idx="8">
                  <c:v>21.666666666666668</c:v>
                </c:pt>
                <c:pt idx="9">
                  <c:v>20.333333333333332</c:v>
                </c:pt>
                <c:pt idx="10">
                  <c:v>22.666666666666668</c:v>
                </c:pt>
                <c:pt idx="11">
                  <c:v>22.333333333333332</c:v>
                </c:pt>
              </c:numCache>
            </c:numRef>
          </c:val>
          <c:smooth val="0"/>
          <c:extLst>
            <c:ext xmlns:c16="http://schemas.microsoft.com/office/drawing/2014/chart" uri="{C3380CC4-5D6E-409C-BE32-E72D297353CC}">
              <c16:uniqueId val="{00000001-7602-42F3-89DF-6995493AA316}"/>
            </c:ext>
          </c:extLst>
        </c:ser>
        <c:ser>
          <c:idx val="2"/>
          <c:order val="2"/>
          <c:tx>
            <c:strRef>
              <c:f>'3 BULAN'!$D$2</c:f>
              <c:strCache>
                <c:ptCount val="1"/>
                <c:pt idx="0">
                  <c:v>ERROR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'3 BULAN'!$A$3:$A$14</c:f>
              <c:strCache>
                <c:ptCount val="12"/>
                <c:pt idx="0">
                  <c:v>Januari</c:v>
                </c:pt>
                <c:pt idx="1">
                  <c:v>Februari</c:v>
                </c:pt>
                <c:pt idx="2">
                  <c:v>Maret </c:v>
                </c:pt>
                <c:pt idx="3">
                  <c:v>April</c:v>
                </c:pt>
                <c:pt idx="4">
                  <c:v>Mei </c:v>
                </c:pt>
                <c:pt idx="5">
                  <c:v>Juni</c:v>
                </c:pt>
                <c:pt idx="6">
                  <c:v>Juli</c:v>
                </c:pt>
                <c:pt idx="7">
                  <c:v>Agustus</c:v>
                </c:pt>
                <c:pt idx="8">
                  <c:v>Sepetember </c:v>
                </c:pt>
                <c:pt idx="9">
                  <c:v>Oktober</c:v>
                </c:pt>
                <c:pt idx="10">
                  <c:v>November</c:v>
                </c:pt>
                <c:pt idx="11">
                  <c:v>Desember</c:v>
                </c:pt>
              </c:strCache>
            </c:strRef>
          </c:cat>
          <c:val>
            <c:numRef>
              <c:f>'3 BULAN'!$D$3:$D$14</c:f>
              <c:numCache>
                <c:formatCode>General</c:formatCode>
                <c:ptCount val="12"/>
                <c:pt idx="3">
                  <c:v>-3</c:v>
                </c:pt>
                <c:pt idx="4">
                  <c:v>3</c:v>
                </c:pt>
                <c:pt idx="5">
                  <c:v>4.6666666666666679</c:v>
                </c:pt>
                <c:pt idx="6">
                  <c:v>-3</c:v>
                </c:pt>
                <c:pt idx="7">
                  <c:v>1.6666666666666679</c:v>
                </c:pt>
                <c:pt idx="8">
                  <c:v>-1.6666666666666679</c:v>
                </c:pt>
                <c:pt idx="9">
                  <c:v>4.6666666666666679</c:v>
                </c:pt>
                <c:pt idx="10">
                  <c:v>-0.66666666666666785</c:v>
                </c:pt>
                <c:pt idx="11">
                  <c:v>1.6666666666666679</c:v>
                </c:pt>
              </c:numCache>
            </c:numRef>
          </c:val>
          <c:smooth val="0"/>
          <c:extLst>
            <c:ext xmlns:c16="http://schemas.microsoft.com/office/drawing/2014/chart" uri="{C3380CC4-5D6E-409C-BE32-E72D297353CC}">
              <c16:uniqueId val="{00000002-7602-42F3-89DF-6995493AA316}"/>
            </c:ext>
          </c:extLst>
        </c:ser>
        <c:ser>
          <c:idx val="3"/>
          <c:order val="3"/>
          <c:tx>
            <c:strRef>
              <c:f>'3 BULAN'!$E$2</c:f>
              <c:strCache>
                <c:ptCount val="1"/>
                <c:pt idx="0">
                  <c:v>ABSOLUTE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'3 BULAN'!$A$3:$A$14</c:f>
              <c:strCache>
                <c:ptCount val="12"/>
                <c:pt idx="0">
                  <c:v>Januari</c:v>
                </c:pt>
                <c:pt idx="1">
                  <c:v>Februari</c:v>
                </c:pt>
                <c:pt idx="2">
                  <c:v>Maret </c:v>
                </c:pt>
                <c:pt idx="3">
                  <c:v>April</c:v>
                </c:pt>
                <c:pt idx="4">
                  <c:v>Mei </c:v>
                </c:pt>
                <c:pt idx="5">
                  <c:v>Juni</c:v>
                </c:pt>
                <c:pt idx="6">
                  <c:v>Juli</c:v>
                </c:pt>
                <c:pt idx="7">
                  <c:v>Agustus</c:v>
                </c:pt>
                <c:pt idx="8">
                  <c:v>Sepetember </c:v>
                </c:pt>
                <c:pt idx="9">
                  <c:v>Oktober</c:v>
                </c:pt>
                <c:pt idx="10">
                  <c:v>November</c:v>
                </c:pt>
                <c:pt idx="11">
                  <c:v>Desember</c:v>
                </c:pt>
              </c:strCache>
            </c:strRef>
          </c:cat>
          <c:val>
            <c:numRef>
              <c:f>'3 BULAN'!$E$3:$E$14</c:f>
              <c:numCache>
                <c:formatCode>General</c:formatCode>
                <c:ptCount val="12"/>
                <c:pt idx="3">
                  <c:v>3</c:v>
                </c:pt>
                <c:pt idx="4">
                  <c:v>3</c:v>
                </c:pt>
                <c:pt idx="5">
                  <c:v>4.6666666666666679</c:v>
                </c:pt>
                <c:pt idx="6">
                  <c:v>3</c:v>
                </c:pt>
                <c:pt idx="7">
                  <c:v>1.6666666666666679</c:v>
                </c:pt>
                <c:pt idx="8">
                  <c:v>1.6666666666666679</c:v>
                </c:pt>
                <c:pt idx="9">
                  <c:v>4.6666666666666679</c:v>
                </c:pt>
                <c:pt idx="10">
                  <c:v>0.66666666666666785</c:v>
                </c:pt>
                <c:pt idx="11">
                  <c:v>1.6666666666666679</c:v>
                </c:pt>
              </c:numCache>
            </c:numRef>
          </c:val>
          <c:smooth val="0"/>
          <c:extLst>
            <c:ext xmlns:c16="http://schemas.microsoft.com/office/drawing/2014/chart" uri="{C3380CC4-5D6E-409C-BE32-E72D297353CC}">
              <c16:uniqueId val="{00000003-7602-42F3-89DF-6995493AA316}"/>
            </c:ext>
          </c:extLst>
        </c:ser>
        <c:ser>
          <c:idx val="4"/>
          <c:order val="4"/>
          <c:tx>
            <c:strRef>
              <c:f>'3 BULAN'!$F$2</c:f>
              <c:strCache>
                <c:ptCount val="1"/>
                <c:pt idx="0">
                  <c:v>ERROR^2</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'3 BULAN'!$A$3:$A$14</c:f>
              <c:strCache>
                <c:ptCount val="12"/>
                <c:pt idx="0">
                  <c:v>Januari</c:v>
                </c:pt>
                <c:pt idx="1">
                  <c:v>Februari</c:v>
                </c:pt>
                <c:pt idx="2">
                  <c:v>Maret </c:v>
                </c:pt>
                <c:pt idx="3">
                  <c:v>April</c:v>
                </c:pt>
                <c:pt idx="4">
                  <c:v>Mei </c:v>
                </c:pt>
                <c:pt idx="5">
                  <c:v>Juni</c:v>
                </c:pt>
                <c:pt idx="6">
                  <c:v>Juli</c:v>
                </c:pt>
                <c:pt idx="7">
                  <c:v>Agustus</c:v>
                </c:pt>
                <c:pt idx="8">
                  <c:v>Sepetember </c:v>
                </c:pt>
                <c:pt idx="9">
                  <c:v>Oktober</c:v>
                </c:pt>
                <c:pt idx="10">
                  <c:v>November</c:v>
                </c:pt>
                <c:pt idx="11">
                  <c:v>Desember</c:v>
                </c:pt>
              </c:strCache>
            </c:strRef>
          </c:cat>
          <c:val>
            <c:numRef>
              <c:f>'3 BULAN'!$F$3:$F$14</c:f>
              <c:numCache>
                <c:formatCode>General</c:formatCode>
                <c:ptCount val="12"/>
                <c:pt idx="3">
                  <c:v>9</c:v>
                </c:pt>
                <c:pt idx="4">
                  <c:v>9</c:v>
                </c:pt>
                <c:pt idx="5">
                  <c:v>21.777777777777789</c:v>
                </c:pt>
                <c:pt idx="6">
                  <c:v>9</c:v>
                </c:pt>
                <c:pt idx="7">
                  <c:v>2.7777777777777817</c:v>
                </c:pt>
                <c:pt idx="8">
                  <c:v>2.7777777777777817</c:v>
                </c:pt>
                <c:pt idx="9">
                  <c:v>21.777777777777789</c:v>
                </c:pt>
                <c:pt idx="10">
                  <c:v>0.44444444444444603</c:v>
                </c:pt>
                <c:pt idx="11">
                  <c:v>2.7777777777777817</c:v>
                </c:pt>
              </c:numCache>
            </c:numRef>
          </c:val>
          <c:smooth val="0"/>
          <c:extLst>
            <c:ext xmlns:c16="http://schemas.microsoft.com/office/drawing/2014/chart" uri="{C3380CC4-5D6E-409C-BE32-E72D297353CC}">
              <c16:uniqueId val="{00000004-7602-42F3-89DF-6995493AA316}"/>
            </c:ext>
          </c:extLst>
        </c:ser>
        <c:dLbls>
          <c:showLegendKey val="0"/>
          <c:showVal val="0"/>
          <c:showCatName val="0"/>
          <c:showSerName val="0"/>
          <c:showPercent val="0"/>
          <c:showBubbleSize val="0"/>
        </c:dLbls>
        <c:marker val="1"/>
        <c:smooth val="0"/>
        <c:axId val="1898138928"/>
        <c:axId val="1898140592"/>
      </c:lineChart>
      <c:catAx>
        <c:axId val="189813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140592"/>
        <c:crosses val="autoZero"/>
        <c:auto val="1"/>
        <c:lblAlgn val="ctr"/>
        <c:lblOffset val="100"/>
        <c:noMultiLvlLbl val="0"/>
      </c:catAx>
      <c:valAx>
        <c:axId val="189814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138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'5 BULAN'!$B$2</c:f>
              <c:strCache>
                <c:ptCount val="1"/>
                <c:pt idx="0">
                  <c:v>DEMAND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BULAN'!$B$3:$B$14</c:f>
              <c:numCache>
                <c:formatCode>General</c:formatCode>
                <c:ptCount val="12"/>
                <c:pt idx="0">
                  <c:v>20</c:v>
                </c:pt>
                <c:pt idx="1">
                  <c:v>21</c:v>
                </c:pt>
                <c:pt idx="2">
                  <c:v>19</c:v>
                </c:pt>
                <c:pt idx="3">
                  <c:v>17</c:v>
                </c:pt>
                <c:pt idx="4">
                  <c:v>22</c:v>
                </c:pt>
                <c:pt idx="5">
                  <c:v>24</c:v>
                </c:pt>
                <c:pt idx="6">
                  <c:v>18</c:v>
                </c:pt>
                <c:pt idx="7">
                  <c:v>23</c:v>
                </c:pt>
                <c:pt idx="8">
                  <c:v>20</c:v>
                </c:pt>
                <c:pt idx="9">
                  <c:v>25</c:v>
                </c:pt>
                <c:pt idx="10">
                  <c:v>22</c:v>
                </c:pt>
                <c:pt idx="11">
                  <c:v>24</c:v>
                </c:pt>
              </c:numCache>
            </c:numRef>
          </c:val>
          <c:smooth val="0"/>
          <c:extLst>
            <c:ext xmlns:c16="http://schemas.microsoft.com/office/drawing/2014/chart" uri="{C3380CC4-5D6E-409C-BE32-E72D297353CC}">
              <c16:uniqueId val="{00000000-E1CA-4F18-92BC-833B700D498C}"/>
            </c:ext>
          </c:extLst>
        </c:ser>
        <c:ser>
          <c:idx val="1"/>
          <c:order val="1"/>
          <c:tx>
            <c:strRef>
              <c:f>'5 BULAN'!$C$2</c:f>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BULAN'!$C$3:$C$14</c:f>
              <c:numCache>
                <c:formatCode>General</c:formatCode>
                <c:ptCount val="12"/>
              </c:numCache>
            </c:numRef>
          </c:val>
          <c:smooth val="0"/>
          <c:extLst>
            <c:ext xmlns:c16="http://schemas.microsoft.com/office/drawing/2014/chart" uri="{C3380CC4-5D6E-409C-BE32-E72D297353CC}">
              <c16:uniqueId val="{00000001-E1CA-4F18-92BC-833B700D498C}"/>
            </c:ext>
          </c:extLst>
        </c:ser>
        <c:ser>
          <c:idx val="2"/>
          <c:order val="2"/>
          <c:tx>
            <c:strRef>
              <c:f>'5 BULAN'!$D$2</c:f>
              <c:strCache>
                <c:ptCount val="1"/>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BULAN'!$D$3:$D$14</c:f>
              <c:numCache>
                <c:formatCode>General</c:formatCode>
                <c:ptCount val="12"/>
              </c:numCache>
            </c:numRef>
          </c:val>
          <c:smooth val="0"/>
          <c:extLst>
            <c:ext xmlns:c16="http://schemas.microsoft.com/office/drawing/2014/chart" uri="{C3380CC4-5D6E-409C-BE32-E72D297353CC}">
              <c16:uniqueId val="{00000002-E1CA-4F18-92BC-833B700D498C}"/>
            </c:ext>
          </c:extLst>
        </c:ser>
        <c:ser>
          <c:idx val="3"/>
          <c:order val="3"/>
          <c:tx>
            <c:strRef>
              <c:f>'5 BULAN'!$E$2</c:f>
              <c:strCache>
                <c:ptCount val="1"/>
                <c:pt idx="0">
                  <c:v>FORECAST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BULAN'!$E$3:$E$14</c:f>
              <c:numCache>
                <c:formatCode>General</c:formatCode>
                <c:ptCount val="12"/>
                <c:pt idx="5">
                  <c:v>19.8</c:v>
                </c:pt>
                <c:pt idx="6">
                  <c:v>20.6</c:v>
                </c:pt>
                <c:pt idx="7">
                  <c:v>20</c:v>
                </c:pt>
                <c:pt idx="8">
                  <c:v>20.8</c:v>
                </c:pt>
                <c:pt idx="9">
                  <c:v>21.4</c:v>
                </c:pt>
                <c:pt idx="10">
                  <c:v>22</c:v>
                </c:pt>
                <c:pt idx="11">
                  <c:v>21.6</c:v>
                </c:pt>
              </c:numCache>
            </c:numRef>
          </c:val>
          <c:smooth val="0"/>
          <c:extLst>
            <c:ext xmlns:c16="http://schemas.microsoft.com/office/drawing/2014/chart" uri="{C3380CC4-5D6E-409C-BE32-E72D297353CC}">
              <c16:uniqueId val="{00000003-E1CA-4F18-92BC-833B700D498C}"/>
            </c:ext>
          </c:extLst>
        </c:ser>
        <c:ser>
          <c:idx val="4"/>
          <c:order val="4"/>
          <c:tx>
            <c:strRef>
              <c:f>'5 BULAN'!$F$2</c:f>
              <c:strCache>
                <c:ptCount val="1"/>
                <c:pt idx="0">
                  <c:v>ERROR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BULAN'!$F$3:$F$14</c:f>
              <c:numCache>
                <c:formatCode>General</c:formatCode>
                <c:ptCount val="12"/>
                <c:pt idx="5">
                  <c:v>4.1999999999999993</c:v>
                </c:pt>
                <c:pt idx="6">
                  <c:v>-2.6000000000000014</c:v>
                </c:pt>
                <c:pt idx="7">
                  <c:v>3</c:v>
                </c:pt>
                <c:pt idx="8">
                  <c:v>-0.80000000000000071</c:v>
                </c:pt>
                <c:pt idx="9">
                  <c:v>3.6000000000000014</c:v>
                </c:pt>
                <c:pt idx="10">
                  <c:v>0</c:v>
                </c:pt>
                <c:pt idx="11">
                  <c:v>2.3999999999999986</c:v>
                </c:pt>
              </c:numCache>
            </c:numRef>
          </c:val>
          <c:smooth val="0"/>
          <c:extLst>
            <c:ext xmlns:c16="http://schemas.microsoft.com/office/drawing/2014/chart" uri="{C3380CC4-5D6E-409C-BE32-E72D297353CC}">
              <c16:uniqueId val="{00000004-E1CA-4F18-92BC-833B700D498C}"/>
            </c:ext>
          </c:extLst>
        </c:ser>
        <c:ser>
          <c:idx val="5"/>
          <c:order val="5"/>
          <c:tx>
            <c:strRef>
              <c:f>'5 BULAN'!$G$2</c:f>
              <c:strCache>
                <c:ptCount val="1"/>
                <c:pt idx="0">
                  <c:v>ABSOLUTE ERROR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BULAN'!$G$3:$G$14</c:f>
              <c:numCache>
                <c:formatCode>General</c:formatCode>
                <c:ptCount val="12"/>
                <c:pt idx="5">
                  <c:v>4.1999999999999993</c:v>
                </c:pt>
                <c:pt idx="6">
                  <c:v>2.6000000000000014</c:v>
                </c:pt>
                <c:pt idx="7">
                  <c:v>3</c:v>
                </c:pt>
                <c:pt idx="8">
                  <c:v>0.80000000000000071</c:v>
                </c:pt>
                <c:pt idx="9">
                  <c:v>3.6000000000000014</c:v>
                </c:pt>
                <c:pt idx="10">
                  <c:v>0</c:v>
                </c:pt>
                <c:pt idx="11">
                  <c:v>2.3999999999999986</c:v>
                </c:pt>
              </c:numCache>
            </c:numRef>
          </c:val>
          <c:smooth val="0"/>
          <c:extLst>
            <c:ext xmlns:c16="http://schemas.microsoft.com/office/drawing/2014/chart" uri="{C3380CC4-5D6E-409C-BE32-E72D297353CC}">
              <c16:uniqueId val="{00000005-E1CA-4F18-92BC-833B700D498C}"/>
            </c:ext>
          </c:extLst>
        </c:ser>
        <c:ser>
          <c:idx val="6"/>
          <c:order val="6"/>
          <c:tx>
            <c:strRef>
              <c:f>'5 BULAN'!$H$2</c:f>
              <c:strCache>
                <c:ptCount val="1"/>
                <c:pt idx="0">
                  <c:v>ERROR^2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'5 BULAN'!$A$3:$A$14</c:f>
              <c:strCache>
                <c:ptCount val="12"/>
                <c:pt idx="0">
                  <c:v>Januari</c:v>
                </c:pt>
                <c:pt idx="1">
                  <c:v>Februari</c:v>
                </c:pt>
                <c:pt idx="2">
                  <c:v>Maret</c:v>
                </c:pt>
                <c:pt idx="3">
                  <c:v>April</c:v>
                </c:pt>
                <c:pt idx="4">
                  <c:v>Mei </c:v>
                </c:pt>
                <c:pt idx="5">
                  <c:v>Juni</c:v>
                </c:pt>
                <c:pt idx="6">
                  <c:v>Juli</c:v>
                </c:pt>
                <c:pt idx="7">
                  <c:v>Agustus</c:v>
                </c:pt>
                <c:pt idx="8">
                  <c:v>September</c:v>
                </c:pt>
                <c:pt idx="9">
                  <c:v>Oktober </c:v>
                </c:pt>
                <c:pt idx="10">
                  <c:v>November</c:v>
                </c:pt>
                <c:pt idx="11">
                  <c:v>Desember</c:v>
                </c:pt>
              </c:strCache>
            </c:strRef>
          </c:cat>
          <c:val>
            <c:numRef>
              <c:f>'5 BULAN'!$H$3:$H$14</c:f>
              <c:numCache>
                <c:formatCode>General</c:formatCode>
                <c:ptCount val="12"/>
                <c:pt idx="5">
                  <c:v>17.639999999999993</c:v>
                </c:pt>
                <c:pt idx="6">
                  <c:v>6.7600000000000078</c:v>
                </c:pt>
                <c:pt idx="7">
                  <c:v>9</c:v>
                </c:pt>
                <c:pt idx="8">
                  <c:v>0.64000000000000112</c:v>
                </c:pt>
                <c:pt idx="9">
                  <c:v>12.96000000000001</c:v>
                </c:pt>
                <c:pt idx="10">
                  <c:v>0</c:v>
                </c:pt>
                <c:pt idx="11">
                  <c:v>5.7599999999999936</c:v>
                </c:pt>
              </c:numCache>
            </c:numRef>
          </c:val>
          <c:smooth val="0"/>
          <c:extLst>
            <c:ext xmlns:c16="http://schemas.microsoft.com/office/drawing/2014/chart" uri="{C3380CC4-5D6E-409C-BE32-E72D297353CC}">
              <c16:uniqueId val="{00000006-E1CA-4F18-92BC-833B700D498C}"/>
            </c:ext>
          </c:extLst>
        </c:ser>
        <c:dLbls>
          <c:showLegendKey val="0"/>
          <c:showVal val="0"/>
          <c:showCatName val="0"/>
          <c:showSerName val="0"/>
          <c:showPercent val="0"/>
          <c:showBubbleSize val="0"/>
        </c:dLbls>
        <c:marker val="1"/>
        <c:smooth val="0"/>
        <c:axId val="264240000"/>
        <c:axId val="264230016"/>
      </c:lineChart>
      <c:catAx>
        <c:axId val="26424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30016"/>
        <c:crosses val="autoZero"/>
        <c:auto val="1"/>
        <c:lblAlgn val="ctr"/>
        <c:lblOffset val="100"/>
        <c:noMultiLvlLbl val="0"/>
      </c:catAx>
      <c:valAx>
        <c:axId val="26423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40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374650</xdr:colOff>
      <xdr:row>1</xdr:row>
      <xdr:rowOff>120650</xdr:rowOff>
    </xdr:from>
    <xdr:to>
      <xdr:col>15</xdr:col>
      <xdr:colOff>101600</xdr:colOff>
      <xdr:row>16</xdr:row>
      <xdr:rowOff>107950</xdr:rowOff>
    </xdr:to>
    <xdr:graphicFrame macro="">
      <xdr:nvGraphicFramePr>
        <xdr:cNvPr id="2" name="Chart 1">
          <a:extLst>
            <a:ext uri="{FF2B5EF4-FFF2-40B4-BE49-F238E27FC236}">
              <a16:creationId xmlns:a16="http://schemas.microsoft.com/office/drawing/2014/main" id="{DE9C7635-A18D-4483-B86A-E52CBEEA0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7056</xdr:colOff>
      <xdr:row>20</xdr:row>
      <xdr:rowOff>119944</xdr:rowOff>
    </xdr:from>
    <xdr:to>
      <xdr:col>5</xdr:col>
      <xdr:colOff>1347611</xdr:colOff>
      <xdr:row>27</xdr:row>
      <xdr:rowOff>148167</xdr:rowOff>
    </xdr:to>
    <xdr:sp macro="" textlink="">
      <xdr:nvSpPr>
        <xdr:cNvPr id="3" name="TextBox 2">
          <a:extLst>
            <a:ext uri="{FF2B5EF4-FFF2-40B4-BE49-F238E27FC236}">
              <a16:creationId xmlns:a16="http://schemas.microsoft.com/office/drawing/2014/main" id="{7DF5F1DF-4B19-430D-A36D-96B6A2AE629D}"/>
            </a:ext>
          </a:extLst>
        </xdr:cNvPr>
        <xdr:cNvSpPr txBox="1"/>
      </xdr:nvSpPr>
      <xdr:spPr>
        <a:xfrm>
          <a:off x="910167" y="4120444"/>
          <a:ext cx="5341055" cy="1312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t>Kesimpulan</a:t>
          </a:r>
          <a:r>
            <a:rPr lang="en-ID" sz="1100" b="1" baseline="0"/>
            <a:t> yang bisa diambil : </a:t>
          </a:r>
        </a:p>
        <a:p>
          <a:r>
            <a:rPr lang="en-ID"/>
            <a:t>Peramalan dengan metode Simple Moving Average</a:t>
          </a:r>
          <a:r>
            <a:rPr lang="en-ID" baseline="0"/>
            <a:t> </a:t>
          </a:r>
          <a:r>
            <a:rPr lang="en-ID"/>
            <a:t>3 bulan menunjukkan hasil yang cukup baik untuk melihat tren jangka pendek. Nilai BIAS sebesar 0,81 menunjukkan sedikit kecenderungan over-forecast, dengan rata-rata kesalahan absolut (MAD) sebesar 2,67 dan MSE sebesar 8,81. Meski cukup akurat, metode ini lebih sensitif terhadap perubahan data dibanding SMA 5 bulan, sehingga cocok digunakan saat data permintaan sering berubah-ubah.</a:t>
          </a:r>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1</xdr:row>
      <xdr:rowOff>101600</xdr:rowOff>
    </xdr:from>
    <xdr:to>
      <xdr:col>16</xdr:col>
      <xdr:colOff>419100</xdr:colOff>
      <xdr:row>15</xdr:row>
      <xdr:rowOff>146050</xdr:rowOff>
    </xdr:to>
    <xdr:graphicFrame macro="">
      <xdr:nvGraphicFramePr>
        <xdr:cNvPr id="3" name="Chart 2">
          <a:extLst>
            <a:ext uri="{FF2B5EF4-FFF2-40B4-BE49-F238E27FC236}">
              <a16:creationId xmlns:a16="http://schemas.microsoft.com/office/drawing/2014/main" id="{B500A776-69A1-4518-A7B8-5E4263E6A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896938</xdr:colOff>
      <xdr:row>21</xdr:row>
      <xdr:rowOff>15876</xdr:rowOff>
    </xdr:from>
    <xdr:to>
      <xdr:col>7</xdr:col>
      <xdr:colOff>0</xdr:colOff>
      <xdr:row>38</xdr:row>
      <xdr:rowOff>79376</xdr:rowOff>
    </xdr:to>
    <xdr:sp macro="" textlink="">
      <xdr:nvSpPr>
        <xdr:cNvPr id="2" name="TextBox 1">
          <a:extLst>
            <a:ext uri="{FF2B5EF4-FFF2-40B4-BE49-F238E27FC236}">
              <a16:creationId xmlns:a16="http://schemas.microsoft.com/office/drawing/2014/main" id="{2C3C8AD8-745B-48F7-A2CE-1A84174AB8FC}"/>
            </a:ext>
          </a:extLst>
        </xdr:cNvPr>
        <xdr:cNvSpPr txBox="1"/>
      </xdr:nvSpPr>
      <xdr:spPr>
        <a:xfrm>
          <a:off x="896938" y="4119564"/>
          <a:ext cx="5191125" cy="3167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t>Jadi dapat diambil kesimpulan bahwa</a:t>
          </a:r>
          <a:r>
            <a:rPr lang="en-ID" sz="1100" b="1" baseline="0"/>
            <a:t> : </a:t>
          </a:r>
        </a:p>
        <a:p>
          <a:r>
            <a:rPr lang="en-ID" sz="1100" baseline="0"/>
            <a:t>1. </a:t>
          </a:r>
          <a:r>
            <a:rPr lang="en-ID"/>
            <a:t>Nilai forecast dihitung dengan merata-ratakan nilai demand dari 5 bulan sebelumnya. Sebagai contoh, forecast untuk bulan Juni dihitung dari rata-rata permintaan Januari sampai Mei.</a:t>
          </a:r>
        </a:p>
        <a:p>
          <a:r>
            <a:rPr lang="en-ID" sz="1100"/>
            <a:t>2. </a:t>
          </a:r>
          <a:r>
            <a:rPr lang="en-ID" b="1"/>
            <a:t>BIAS (Mean Error)</a:t>
          </a:r>
          <a:r>
            <a:rPr lang="en-ID"/>
            <a:t> = </a:t>
          </a:r>
          <a:r>
            <a:rPr lang="en-ID" b="1"/>
            <a:t>1,4</a:t>
          </a:r>
          <a:endParaRPr lang="en-ID"/>
        </a:p>
        <a:p>
          <a:r>
            <a:rPr lang="en-ID"/>
            <a:t>Mengindikasikan adanya kecenderungan </a:t>
          </a:r>
          <a:r>
            <a:rPr lang="en-ID" b="1"/>
            <a:t>over-forecasting</a:t>
          </a:r>
          <a:r>
            <a:rPr lang="en-ID"/>
            <a:t> (perkiraan cenderung lebih tinggi dari aktual).</a:t>
          </a:r>
        </a:p>
        <a:p>
          <a:r>
            <a:rPr lang="en-ID"/>
            <a:t>3. </a:t>
          </a:r>
          <a:r>
            <a:rPr lang="en-ID" b="1"/>
            <a:t>MAD (Mean Absolute Deviation)</a:t>
          </a:r>
          <a:r>
            <a:rPr lang="en-ID"/>
            <a:t> = </a:t>
          </a:r>
          <a:r>
            <a:rPr lang="en-ID" b="1"/>
            <a:t>2,37</a:t>
          </a:r>
          <a:endParaRPr lang="en-ID"/>
        </a:p>
        <a:p>
          <a:r>
            <a:rPr lang="en-ID"/>
            <a:t>Rata-rata kesalahan absolut sebesar 2,37 unit dari nilai aktual. Ini menunjukkan seberapa besar kesalahan tanpa memperhatikan arah (positif/negatif).</a:t>
          </a:r>
        </a:p>
        <a:p>
          <a:r>
            <a:rPr lang="en-ID"/>
            <a:t>4. </a:t>
          </a:r>
          <a:r>
            <a:rPr lang="en-ID" b="1"/>
            <a:t>MSE (Mean Squared Error)</a:t>
          </a:r>
          <a:r>
            <a:rPr lang="en-ID"/>
            <a:t> = </a:t>
          </a:r>
          <a:r>
            <a:rPr lang="en-ID" b="1"/>
            <a:t>7,54</a:t>
          </a:r>
          <a:endParaRPr lang="en-ID"/>
        </a:p>
        <a:p>
          <a:r>
            <a:rPr lang="en-ID"/>
            <a:t>Rata-rata kesalahan kuadrat. MSE memberi penalti lebih besar untuk kesalahan yang besar, dan nilainya tergolong sedang.</a:t>
          </a:r>
        </a:p>
        <a:p>
          <a:r>
            <a:rPr lang="en-ID"/>
            <a:t>5. </a:t>
          </a:r>
          <a:r>
            <a:rPr lang="en-ID" b="1"/>
            <a:t>SE (Standard Error)</a:t>
          </a:r>
          <a:r>
            <a:rPr lang="en-ID"/>
            <a:t> = </a:t>
          </a:r>
          <a:r>
            <a:rPr lang="en-ID" b="1"/>
            <a:t>2,35</a:t>
          </a:r>
          <a:endParaRPr lang="en-ID" b="0"/>
        </a:p>
        <a:p>
          <a:r>
            <a:rPr lang="en-ID"/>
            <a:t>Menunjukkan penyimpangan standar dari error, membantu memahami konsistensi dari error yang terjadi.</a:t>
          </a:r>
        </a:p>
        <a:p>
          <a:r>
            <a:rPr lang="en-ID"/>
            <a:t>Metode </a:t>
          </a:r>
          <a:r>
            <a:rPr lang="en-ID" b="1"/>
            <a:t>Simple Moving Average 5 bulan</a:t>
          </a:r>
          <a:r>
            <a:rPr lang="en-ID"/>
            <a:t> memberikan hasil peramalan yang cukup baik dengan tingkat kesalahan yang masih dapat diterima.</a:t>
          </a:r>
        </a:p>
        <a:p>
          <a:endParaRPr lang="en-ID"/>
        </a:p>
        <a:p>
          <a:endParaRPr lang="en-ID"/>
        </a:p>
        <a:p>
          <a:endParaRPr lang="en-ID"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15875</xdr:colOff>
      <xdr:row>22</xdr:row>
      <xdr:rowOff>119064</xdr:rowOff>
    </xdr:from>
    <xdr:to>
      <xdr:col>6</xdr:col>
      <xdr:colOff>1016000</xdr:colOff>
      <xdr:row>30</xdr:row>
      <xdr:rowOff>111126</xdr:rowOff>
    </xdr:to>
    <xdr:sp macro="" textlink="">
      <xdr:nvSpPr>
        <xdr:cNvPr id="2" name="TextBox 1">
          <a:extLst>
            <a:ext uri="{FF2B5EF4-FFF2-40B4-BE49-F238E27FC236}">
              <a16:creationId xmlns:a16="http://schemas.microsoft.com/office/drawing/2014/main" id="{549A2E5C-254B-426C-911F-0CD763D3EA64}"/>
            </a:ext>
          </a:extLst>
        </xdr:cNvPr>
        <xdr:cNvSpPr txBox="1"/>
      </xdr:nvSpPr>
      <xdr:spPr>
        <a:xfrm>
          <a:off x="952500" y="4325939"/>
          <a:ext cx="6254750" cy="1452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t>INTREPETASI</a:t>
          </a:r>
          <a:r>
            <a:rPr lang="en-ID" sz="1100" b="1" baseline="0"/>
            <a:t> : </a:t>
          </a:r>
        </a:p>
        <a:p>
          <a:endParaRPr lang="en-ID" sz="1100" baseline="0"/>
        </a:p>
        <a:p>
          <a:r>
            <a:rPr lang="en-ID"/>
            <a:t>Peramalan data COD Cath. The Bay City Seafood Company menghasilkan error yang cukup besar, dengan </a:t>
          </a:r>
          <a:r>
            <a:rPr lang="en-ID" b="1"/>
            <a:t>MAE sebesar 2,73</a:t>
          </a:r>
          <a:r>
            <a:rPr lang="en-ID"/>
            <a:t>, </a:t>
          </a:r>
          <a:r>
            <a:rPr lang="en-ID" b="1"/>
            <a:t>MSE 1004,53</a:t>
          </a:r>
          <a:r>
            <a:rPr lang="en-ID"/>
            <a:t>, dan </a:t>
          </a:r>
          <a:r>
            <a:rPr lang="en-ID" b="1"/>
            <a:t>SSE 12.054,37</a:t>
          </a:r>
          <a:r>
            <a:rPr lang="en-ID"/>
            <a:t>. Ini menunjukkan bahwa model peramalan kurang akurat, terutama karena ada beberapa bulan dengan selisih yang cukup jauh antara data aktual dan prediksi. Meskipun begitu, model ini masih bisa memberikan gambaran umum tentang tren data, tapi untuk hasil yang lebih akurat, sebaiknya digunakan metode lain yang lebih sensitif terhadap perubahan data.</a:t>
          </a:r>
          <a:endParaRPr lang="en-ID"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9DC6-8C9A-4502-96BB-92DF0D8B9EAC}">
  <dimension ref="A1:F18"/>
  <sheetViews>
    <sheetView topLeftCell="A13" zoomScale="90" zoomScaleNormal="90" workbookViewId="0">
      <selection activeCell="K27" sqref="K27"/>
    </sheetView>
  </sheetViews>
  <sheetFormatPr defaultRowHeight="14.5" x14ac:dyDescent="0.35"/>
  <cols>
    <col min="1" max="1" width="12.90625" customWidth="1"/>
    <col min="2" max="3" width="15.1796875" customWidth="1"/>
    <col min="4" max="4" width="13.54296875" customWidth="1"/>
    <col min="5" max="5" width="13.453125" customWidth="1"/>
    <col min="6" max="6" width="19.90625" customWidth="1"/>
  </cols>
  <sheetData>
    <row r="1" spans="1:6" ht="31.5" customHeight="1" x14ac:dyDescent="0.35">
      <c r="A1" s="11" t="s">
        <v>13</v>
      </c>
      <c r="B1" s="11"/>
      <c r="C1" s="11"/>
      <c r="D1" s="11"/>
      <c r="E1" s="11"/>
    </row>
    <row r="2" spans="1:6" ht="23.5" customHeight="1" x14ac:dyDescent="0.35">
      <c r="A2" s="9" t="s">
        <v>0</v>
      </c>
      <c r="B2" s="9" t="s">
        <v>1</v>
      </c>
      <c r="C2" s="9" t="s">
        <v>18</v>
      </c>
      <c r="D2" s="9" t="s">
        <v>15</v>
      </c>
      <c r="E2" s="9" t="s">
        <v>19</v>
      </c>
      <c r="F2" s="9" t="s">
        <v>17</v>
      </c>
    </row>
    <row r="3" spans="1:6" x14ac:dyDescent="0.35">
      <c r="A3" s="5" t="s">
        <v>2</v>
      </c>
      <c r="B3" s="5">
        <v>20</v>
      </c>
      <c r="C3" s="5"/>
      <c r="D3" s="5"/>
      <c r="E3" s="5"/>
      <c r="F3" s="5"/>
    </row>
    <row r="4" spans="1:6" x14ac:dyDescent="0.35">
      <c r="A4" s="5" t="s">
        <v>3</v>
      </c>
      <c r="B4" s="5">
        <v>21</v>
      </c>
      <c r="C4" s="5"/>
      <c r="D4" s="5"/>
      <c r="E4" s="5"/>
      <c r="F4" s="5"/>
    </row>
    <row r="5" spans="1:6" x14ac:dyDescent="0.35">
      <c r="A5" s="5" t="s">
        <v>4</v>
      </c>
      <c r="B5" s="5">
        <v>19</v>
      </c>
      <c r="C5" s="5"/>
      <c r="D5" s="5"/>
      <c r="E5" s="5"/>
      <c r="F5" s="5"/>
    </row>
    <row r="6" spans="1:6" x14ac:dyDescent="0.35">
      <c r="A6" s="5" t="s">
        <v>5</v>
      </c>
      <c r="B6" s="5">
        <v>17</v>
      </c>
      <c r="C6" s="5">
        <f>AVERAGE(B5,B4,B3)</f>
        <v>20</v>
      </c>
      <c r="D6" s="5">
        <f>B6-C6</f>
        <v>-3</v>
      </c>
      <c r="E6" s="5">
        <f>ABS(D6)</f>
        <v>3</v>
      </c>
      <c r="F6" s="5">
        <f>D6^2</f>
        <v>9</v>
      </c>
    </row>
    <row r="7" spans="1:6" x14ac:dyDescent="0.35">
      <c r="A7" s="5" t="s">
        <v>6</v>
      </c>
      <c r="B7" s="5">
        <v>22</v>
      </c>
      <c r="C7" s="5">
        <f t="shared" ref="C7:C14" si="0">AVERAGE(B6,B5,B4)</f>
        <v>19</v>
      </c>
      <c r="D7" s="5">
        <f t="shared" ref="D7:D14" si="1">B7-C7</f>
        <v>3</v>
      </c>
      <c r="E7" s="5">
        <f t="shared" ref="E7:E14" si="2">ABS(D7)</f>
        <v>3</v>
      </c>
      <c r="F7" s="5">
        <f t="shared" ref="F7:F14" si="3">D7^2</f>
        <v>9</v>
      </c>
    </row>
    <row r="8" spans="1:6" x14ac:dyDescent="0.35">
      <c r="A8" s="5" t="s">
        <v>7</v>
      </c>
      <c r="B8" s="5">
        <v>24</v>
      </c>
      <c r="C8" s="5">
        <f t="shared" si="0"/>
        <v>19.333333333333332</v>
      </c>
      <c r="D8" s="5">
        <f t="shared" si="1"/>
        <v>4.6666666666666679</v>
      </c>
      <c r="E8" s="5">
        <f t="shared" si="2"/>
        <v>4.6666666666666679</v>
      </c>
      <c r="F8" s="5">
        <f t="shared" si="3"/>
        <v>21.777777777777789</v>
      </c>
    </row>
    <row r="9" spans="1:6" x14ac:dyDescent="0.35">
      <c r="A9" s="5" t="s">
        <v>8</v>
      </c>
      <c r="B9" s="5">
        <v>18</v>
      </c>
      <c r="C9" s="5">
        <f t="shared" si="0"/>
        <v>21</v>
      </c>
      <c r="D9" s="5">
        <f t="shared" si="1"/>
        <v>-3</v>
      </c>
      <c r="E9" s="5">
        <f t="shared" si="2"/>
        <v>3</v>
      </c>
      <c r="F9" s="5">
        <f t="shared" si="3"/>
        <v>9</v>
      </c>
    </row>
    <row r="10" spans="1:6" x14ac:dyDescent="0.35">
      <c r="A10" s="5" t="s">
        <v>9</v>
      </c>
      <c r="B10" s="5">
        <v>23</v>
      </c>
      <c r="C10" s="5">
        <f t="shared" si="0"/>
        <v>21.333333333333332</v>
      </c>
      <c r="D10" s="5">
        <f t="shared" si="1"/>
        <v>1.6666666666666679</v>
      </c>
      <c r="E10" s="5">
        <f t="shared" si="2"/>
        <v>1.6666666666666679</v>
      </c>
      <c r="F10" s="5">
        <f t="shared" si="3"/>
        <v>2.7777777777777817</v>
      </c>
    </row>
    <row r="11" spans="1:6" x14ac:dyDescent="0.35">
      <c r="A11" s="5" t="s">
        <v>10</v>
      </c>
      <c r="B11" s="5">
        <v>20</v>
      </c>
      <c r="C11" s="5">
        <f t="shared" si="0"/>
        <v>21.666666666666668</v>
      </c>
      <c r="D11" s="5">
        <f t="shared" si="1"/>
        <v>-1.6666666666666679</v>
      </c>
      <c r="E11" s="5">
        <f t="shared" si="2"/>
        <v>1.6666666666666679</v>
      </c>
      <c r="F11" s="5">
        <f t="shared" si="3"/>
        <v>2.7777777777777817</v>
      </c>
    </row>
    <row r="12" spans="1:6" x14ac:dyDescent="0.35">
      <c r="A12" s="5" t="s">
        <v>11</v>
      </c>
      <c r="B12" s="5">
        <v>25</v>
      </c>
      <c r="C12" s="5">
        <f t="shared" si="0"/>
        <v>20.333333333333332</v>
      </c>
      <c r="D12" s="5">
        <f t="shared" si="1"/>
        <v>4.6666666666666679</v>
      </c>
      <c r="E12" s="5">
        <f t="shared" si="2"/>
        <v>4.6666666666666679</v>
      </c>
      <c r="F12" s="5">
        <f t="shared" si="3"/>
        <v>21.777777777777789</v>
      </c>
    </row>
    <row r="13" spans="1:6" x14ac:dyDescent="0.35">
      <c r="A13" s="5" t="s">
        <v>12</v>
      </c>
      <c r="B13" s="5">
        <v>22</v>
      </c>
      <c r="C13" s="5">
        <f t="shared" si="0"/>
        <v>22.666666666666668</v>
      </c>
      <c r="D13" s="5">
        <f t="shared" si="1"/>
        <v>-0.66666666666666785</v>
      </c>
      <c r="E13" s="5">
        <f t="shared" si="2"/>
        <v>0.66666666666666785</v>
      </c>
      <c r="F13" s="5">
        <f t="shared" si="3"/>
        <v>0.44444444444444603</v>
      </c>
    </row>
    <row r="14" spans="1:6" x14ac:dyDescent="0.35">
      <c r="A14" s="5" t="s">
        <v>26</v>
      </c>
      <c r="B14" s="5">
        <v>24</v>
      </c>
      <c r="C14" s="5">
        <f t="shared" si="0"/>
        <v>22.333333333333332</v>
      </c>
      <c r="D14" s="5">
        <f t="shared" si="1"/>
        <v>1.6666666666666679</v>
      </c>
      <c r="E14" s="5">
        <f t="shared" si="2"/>
        <v>1.6666666666666679</v>
      </c>
      <c r="F14" s="5">
        <f t="shared" si="3"/>
        <v>2.7777777777777817</v>
      </c>
    </row>
    <row r="15" spans="1:6" x14ac:dyDescent="0.35">
      <c r="A15" s="3"/>
      <c r="B15" s="4"/>
      <c r="C15" s="1" t="s">
        <v>20</v>
      </c>
      <c r="D15" s="1">
        <f>SUM(D6:D14)</f>
        <v>7.3333333333333357</v>
      </c>
      <c r="E15" s="1">
        <f t="shared" ref="E15:F15" si="4">SUM(E6:E14)</f>
        <v>24.000000000000007</v>
      </c>
      <c r="F15" s="1">
        <f t="shared" si="4"/>
        <v>79.333333333333357</v>
      </c>
    </row>
    <row r="16" spans="1:6" x14ac:dyDescent="0.35">
      <c r="A16" s="6"/>
      <c r="B16" s="7"/>
      <c r="C16" s="1" t="s">
        <v>21</v>
      </c>
      <c r="D16" s="5">
        <f>AVERAGE(D6:D14)</f>
        <v>0.8148148148148151</v>
      </c>
      <c r="E16" s="5">
        <f t="shared" ref="E16:F16" si="5">AVERAGE(E6:E14)</f>
        <v>2.6666666666666674</v>
      </c>
      <c r="F16" s="5">
        <f t="shared" si="5"/>
        <v>8.8148148148148167</v>
      </c>
    </row>
    <row r="17" spans="1:6" x14ac:dyDescent="0.35">
      <c r="A17" s="5"/>
      <c r="B17" s="5"/>
      <c r="C17" s="5"/>
      <c r="D17" s="2" t="s">
        <v>22</v>
      </c>
      <c r="E17" s="2" t="s">
        <v>23</v>
      </c>
      <c r="F17" s="2" t="s">
        <v>24</v>
      </c>
    </row>
    <row r="18" spans="1:6" x14ac:dyDescent="0.35">
      <c r="A18" s="5"/>
      <c r="B18" s="5"/>
      <c r="C18" s="5"/>
      <c r="D18" s="5"/>
      <c r="E18" s="2" t="s">
        <v>25</v>
      </c>
      <c r="F18" s="1">
        <f>SQRT(F15/(COUNT(F6:F14)-2))</f>
        <v>3.3665016461206934</v>
      </c>
    </row>
  </sheetData>
  <mergeCells count="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FD8C-086E-4AAF-97D1-E7E840EF4134}">
  <dimension ref="A1:H18"/>
  <sheetViews>
    <sheetView topLeftCell="A10" zoomScale="80" zoomScaleNormal="80" workbookViewId="0">
      <selection activeCell="J40" sqref="J40"/>
    </sheetView>
  </sheetViews>
  <sheetFormatPr defaultRowHeight="14.5" x14ac:dyDescent="0.35"/>
  <cols>
    <col min="1" max="1" width="12.90625" customWidth="1"/>
    <col min="2" max="2" width="14.26953125" customWidth="1"/>
    <col min="5" max="5" width="15.08984375" customWidth="1"/>
    <col min="6" max="6" width="11.26953125" customWidth="1"/>
    <col min="7" max="7" width="16" customWidth="1"/>
    <col min="8" max="8" width="22.26953125" customWidth="1"/>
  </cols>
  <sheetData>
    <row r="1" spans="1:8" ht="22.5" customHeight="1" x14ac:dyDescent="0.35">
      <c r="A1" s="11" t="s">
        <v>27</v>
      </c>
      <c r="B1" s="11"/>
      <c r="C1" s="11"/>
      <c r="D1" s="11"/>
      <c r="E1" s="11"/>
    </row>
    <row r="2" spans="1:8" ht="27.5" customHeight="1" x14ac:dyDescent="0.35">
      <c r="A2" s="10" t="s">
        <v>0</v>
      </c>
      <c r="B2" s="10" t="s">
        <v>31</v>
      </c>
      <c r="E2" s="10" t="s">
        <v>14</v>
      </c>
      <c r="F2" s="10" t="s">
        <v>15</v>
      </c>
      <c r="G2" s="10" t="s">
        <v>16</v>
      </c>
      <c r="H2" s="10" t="s">
        <v>17</v>
      </c>
    </row>
    <row r="3" spans="1:8" x14ac:dyDescent="0.35">
      <c r="A3" s="5" t="s">
        <v>2</v>
      </c>
      <c r="B3" s="5">
        <v>20</v>
      </c>
      <c r="E3" s="5"/>
      <c r="F3" s="5"/>
      <c r="G3" s="5"/>
      <c r="H3" s="5"/>
    </row>
    <row r="4" spans="1:8" x14ac:dyDescent="0.35">
      <c r="A4" s="5" t="s">
        <v>3</v>
      </c>
      <c r="B4" s="5">
        <v>21</v>
      </c>
      <c r="E4" s="5"/>
      <c r="F4" s="5"/>
      <c r="G4" s="5"/>
      <c r="H4" s="5"/>
    </row>
    <row r="5" spans="1:8" x14ac:dyDescent="0.35">
      <c r="A5" s="5" t="s">
        <v>28</v>
      </c>
      <c r="B5" s="5">
        <v>19</v>
      </c>
      <c r="E5" s="5"/>
      <c r="F5" s="5"/>
      <c r="G5" s="5"/>
      <c r="H5" s="5"/>
    </row>
    <row r="6" spans="1:8" x14ac:dyDescent="0.35">
      <c r="A6" s="5" t="s">
        <v>5</v>
      </c>
      <c r="B6" s="5">
        <v>17</v>
      </c>
      <c r="E6" s="5"/>
      <c r="F6" s="5"/>
      <c r="G6" s="5"/>
      <c r="H6" s="5"/>
    </row>
    <row r="7" spans="1:8" x14ac:dyDescent="0.35">
      <c r="A7" s="5" t="s">
        <v>6</v>
      </c>
      <c r="B7" s="5">
        <v>22</v>
      </c>
      <c r="E7" s="5"/>
      <c r="F7" s="5"/>
      <c r="G7" s="5"/>
      <c r="H7" s="5"/>
    </row>
    <row r="8" spans="1:8" x14ac:dyDescent="0.35">
      <c r="A8" s="5" t="s">
        <v>7</v>
      </c>
      <c r="B8" s="5">
        <v>24</v>
      </c>
      <c r="E8" s="5">
        <f>AVERAGE(B3,B4,B5,B6,B7)</f>
        <v>19.8</v>
      </c>
      <c r="F8" s="5">
        <f>B8-E8</f>
        <v>4.1999999999999993</v>
      </c>
      <c r="G8" s="5">
        <f>ABS(F8)</f>
        <v>4.1999999999999993</v>
      </c>
      <c r="H8" s="5">
        <f>F8^2</f>
        <v>17.639999999999993</v>
      </c>
    </row>
    <row r="9" spans="1:8" x14ac:dyDescent="0.35">
      <c r="A9" s="5" t="s">
        <v>8</v>
      </c>
      <c r="B9" s="5">
        <v>18</v>
      </c>
      <c r="E9" s="5">
        <f t="shared" ref="E9:E14" si="0">AVERAGE(B4,B5,B6,B7,B8)</f>
        <v>20.6</v>
      </c>
      <c r="F9" s="5">
        <f t="shared" ref="F9:F14" si="1">B9-E9</f>
        <v>-2.6000000000000014</v>
      </c>
      <c r="G9" s="5">
        <f t="shared" ref="G9:G14" si="2">ABS(F9)</f>
        <v>2.6000000000000014</v>
      </c>
      <c r="H9" s="5">
        <f t="shared" ref="H9:H14" si="3">F9^2</f>
        <v>6.7600000000000078</v>
      </c>
    </row>
    <row r="10" spans="1:8" x14ac:dyDescent="0.35">
      <c r="A10" s="5" t="s">
        <v>9</v>
      </c>
      <c r="B10" s="5">
        <v>23</v>
      </c>
      <c r="E10" s="5">
        <f t="shared" si="0"/>
        <v>20</v>
      </c>
      <c r="F10" s="5">
        <f t="shared" si="1"/>
        <v>3</v>
      </c>
      <c r="G10" s="5">
        <f t="shared" si="2"/>
        <v>3</v>
      </c>
      <c r="H10" s="5">
        <f t="shared" si="3"/>
        <v>9</v>
      </c>
    </row>
    <row r="11" spans="1:8" x14ac:dyDescent="0.35">
      <c r="A11" s="5" t="s">
        <v>29</v>
      </c>
      <c r="B11" s="5">
        <v>20</v>
      </c>
      <c r="E11" s="5">
        <f t="shared" si="0"/>
        <v>20.8</v>
      </c>
      <c r="F11" s="5">
        <f t="shared" si="1"/>
        <v>-0.80000000000000071</v>
      </c>
      <c r="G11" s="5">
        <f t="shared" si="2"/>
        <v>0.80000000000000071</v>
      </c>
      <c r="H11" s="5">
        <f t="shared" si="3"/>
        <v>0.64000000000000112</v>
      </c>
    </row>
    <row r="12" spans="1:8" x14ac:dyDescent="0.35">
      <c r="A12" s="5" t="s">
        <v>30</v>
      </c>
      <c r="B12" s="5">
        <v>25</v>
      </c>
      <c r="E12" s="5">
        <f t="shared" si="0"/>
        <v>21.4</v>
      </c>
      <c r="F12" s="5">
        <f t="shared" si="1"/>
        <v>3.6000000000000014</v>
      </c>
      <c r="G12" s="5">
        <f t="shared" si="2"/>
        <v>3.6000000000000014</v>
      </c>
      <c r="H12" s="5">
        <f t="shared" si="3"/>
        <v>12.96000000000001</v>
      </c>
    </row>
    <row r="13" spans="1:8" x14ac:dyDescent="0.35">
      <c r="A13" s="5" t="s">
        <v>12</v>
      </c>
      <c r="B13" s="5">
        <v>22</v>
      </c>
      <c r="E13" s="5">
        <f t="shared" si="0"/>
        <v>22</v>
      </c>
      <c r="F13" s="5">
        <f t="shared" si="1"/>
        <v>0</v>
      </c>
      <c r="G13" s="5">
        <f t="shared" si="2"/>
        <v>0</v>
      </c>
      <c r="H13" s="5">
        <f t="shared" si="3"/>
        <v>0</v>
      </c>
    </row>
    <row r="14" spans="1:8" x14ac:dyDescent="0.35">
      <c r="A14" s="5" t="s">
        <v>26</v>
      </c>
      <c r="B14" s="5">
        <v>24</v>
      </c>
      <c r="E14" s="5">
        <f t="shared" si="0"/>
        <v>21.6</v>
      </c>
      <c r="F14" s="5">
        <f t="shared" si="1"/>
        <v>2.3999999999999986</v>
      </c>
      <c r="G14" s="5">
        <f t="shared" si="2"/>
        <v>2.3999999999999986</v>
      </c>
      <c r="H14" s="5">
        <f t="shared" si="3"/>
        <v>5.7599999999999936</v>
      </c>
    </row>
    <row r="15" spans="1:8" x14ac:dyDescent="0.35">
      <c r="E15" s="1" t="s">
        <v>20</v>
      </c>
      <c r="F15" s="1">
        <f>SUM(F8:F14)</f>
        <v>9.7999999999999972</v>
      </c>
      <c r="G15" s="1">
        <f t="shared" ref="G15:H15" si="4">SUM(G8:G14)</f>
        <v>16.600000000000001</v>
      </c>
      <c r="H15" s="1">
        <f t="shared" si="4"/>
        <v>52.760000000000005</v>
      </c>
    </row>
    <row r="16" spans="1:8" x14ac:dyDescent="0.35">
      <c r="E16" s="1" t="s">
        <v>21</v>
      </c>
      <c r="F16" s="1">
        <f>AVERAGE(F8:F14)</f>
        <v>1.3999999999999997</v>
      </c>
      <c r="G16" s="1">
        <f t="shared" ref="G16:H16" si="5">AVERAGE(G8:G14)</f>
        <v>2.3714285714285714</v>
      </c>
      <c r="H16" s="1">
        <f t="shared" si="5"/>
        <v>7.5371428571428583</v>
      </c>
    </row>
    <row r="17" spans="5:8" x14ac:dyDescent="0.35">
      <c r="E17" s="5"/>
      <c r="F17" s="8" t="s">
        <v>22</v>
      </c>
      <c r="G17" s="8" t="s">
        <v>23</v>
      </c>
      <c r="H17" s="8" t="s">
        <v>24</v>
      </c>
    </row>
    <row r="18" spans="5:8" x14ac:dyDescent="0.35">
      <c r="E18" s="5"/>
      <c r="F18" s="1"/>
      <c r="G18" s="1" t="s">
        <v>25</v>
      </c>
      <c r="H18" s="1">
        <f>SQRT(H15/COUNT(H8:H14)-2)</f>
        <v>2.3531134390723407</v>
      </c>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52A6-0A41-4070-998D-DEBF18D46F78}">
  <dimension ref="A1:J20"/>
  <sheetViews>
    <sheetView tabSelected="1" zoomScale="80" zoomScaleNormal="80" workbookViewId="0">
      <selection activeCell="L13" sqref="L13"/>
    </sheetView>
  </sheetViews>
  <sheetFormatPr defaultRowHeight="14.5" x14ac:dyDescent="0.35"/>
  <cols>
    <col min="1" max="1" width="13.36328125" customWidth="1"/>
    <col min="2" max="2" width="11.36328125" customWidth="1"/>
    <col min="3" max="3" width="15.08984375" customWidth="1"/>
    <col min="4" max="4" width="18.7265625" customWidth="1"/>
    <col min="5" max="5" width="14.453125" customWidth="1"/>
    <col min="6" max="6" width="15.54296875" customWidth="1"/>
    <col min="7" max="7" width="14.81640625" customWidth="1"/>
  </cols>
  <sheetData>
    <row r="1" spans="1:10" ht="22.5" customHeight="1" x14ac:dyDescent="0.35">
      <c r="A1" s="18" t="s">
        <v>42</v>
      </c>
      <c r="B1" s="18"/>
      <c r="C1" s="18"/>
      <c r="D1" s="18"/>
      <c r="E1" s="18"/>
      <c r="F1" s="18"/>
      <c r="G1" s="18"/>
    </row>
    <row r="2" spans="1:10" s="13" customFormat="1" ht="21" customHeight="1" x14ac:dyDescent="0.35">
      <c r="A2" s="12" t="s">
        <v>32</v>
      </c>
      <c r="B2" s="12" t="s">
        <v>33</v>
      </c>
      <c r="C2" s="12" t="s">
        <v>34</v>
      </c>
      <c r="D2" s="12" t="s">
        <v>36</v>
      </c>
      <c r="E2" s="12" t="s">
        <v>15</v>
      </c>
      <c r="F2" s="12" t="s">
        <v>37</v>
      </c>
      <c r="G2" s="12" t="s">
        <v>17</v>
      </c>
      <c r="I2" s="14" t="s">
        <v>38</v>
      </c>
      <c r="J2" s="14" t="s">
        <v>39</v>
      </c>
    </row>
    <row r="3" spans="1:10" x14ac:dyDescent="0.35">
      <c r="A3" s="5"/>
      <c r="B3" s="5"/>
      <c r="C3" s="5"/>
      <c r="D3" s="5">
        <f>(SUM(B4:B15)/12)</f>
        <v>360.66666666666669</v>
      </c>
      <c r="E3" s="5"/>
      <c r="F3" s="5"/>
      <c r="G3" s="5"/>
      <c r="I3" s="5">
        <v>0.05</v>
      </c>
      <c r="J3" s="5">
        <v>0.95</v>
      </c>
    </row>
    <row r="4" spans="1:10" x14ac:dyDescent="0.35">
      <c r="A4" s="5" t="s">
        <v>2</v>
      </c>
      <c r="B4" s="5">
        <v>362</v>
      </c>
      <c r="C4" s="5">
        <v>276</v>
      </c>
      <c r="D4" s="5">
        <f>(I3*B4)+(J3*D3)</f>
        <v>360.73333333333335</v>
      </c>
      <c r="E4" s="5">
        <f>B4-D4</f>
        <v>1.2666666666666515</v>
      </c>
      <c r="F4" s="5" cm="1">
        <f t="array" ref="F4:F15">ABS(E4:E15)</f>
        <v>1.2666666666666515</v>
      </c>
      <c r="G4" s="5" cm="1">
        <f t="array" ref="G4:G15">E4:E15^2</f>
        <v>1.6044444444444061</v>
      </c>
      <c r="I4" s="5">
        <v>0.05</v>
      </c>
      <c r="J4" s="5">
        <v>0.95</v>
      </c>
    </row>
    <row r="5" spans="1:10" x14ac:dyDescent="0.35">
      <c r="A5" s="5" t="s">
        <v>3</v>
      </c>
      <c r="B5" s="5">
        <v>381</v>
      </c>
      <c r="C5" s="5">
        <v>334</v>
      </c>
      <c r="D5" s="5">
        <f t="shared" ref="D5:D15" si="0">(I4*B5)+(J4*D4)</f>
        <v>361.74666666666667</v>
      </c>
      <c r="E5" s="5">
        <f t="shared" ref="E5:E15" si="1">B5-D5</f>
        <v>19.25333333333333</v>
      </c>
      <c r="F5" s="5">
        <v>19.25333333333333</v>
      </c>
      <c r="G5" s="5">
        <v>370.69084444444434</v>
      </c>
      <c r="I5" s="5">
        <v>0.05</v>
      </c>
      <c r="J5" s="5">
        <v>0.95</v>
      </c>
    </row>
    <row r="6" spans="1:10" x14ac:dyDescent="0.35">
      <c r="A6" s="5" t="s">
        <v>28</v>
      </c>
      <c r="B6" s="5">
        <v>317</v>
      </c>
      <c r="C6" s="5">
        <v>394</v>
      </c>
      <c r="D6" s="5">
        <f t="shared" si="0"/>
        <v>359.50933333333336</v>
      </c>
      <c r="E6" s="5">
        <f t="shared" si="1"/>
        <v>-42.509333333333359</v>
      </c>
      <c r="F6" s="5">
        <v>42.509333333333359</v>
      </c>
      <c r="G6" s="5">
        <v>1807.0434204444466</v>
      </c>
      <c r="I6" s="5">
        <v>0.05</v>
      </c>
      <c r="J6" s="5">
        <v>0.95</v>
      </c>
    </row>
    <row r="7" spans="1:10" x14ac:dyDescent="0.35">
      <c r="A7" s="5" t="s">
        <v>5</v>
      </c>
      <c r="B7" s="5">
        <v>297</v>
      </c>
      <c r="C7" s="5">
        <v>334</v>
      </c>
      <c r="D7" s="5">
        <f t="shared" si="0"/>
        <v>356.38386666666668</v>
      </c>
      <c r="E7" s="5">
        <f t="shared" si="1"/>
        <v>-59.383866666666677</v>
      </c>
      <c r="F7" s="5">
        <v>59.383866666666677</v>
      </c>
      <c r="G7" s="5">
        <v>3526.4436202844458</v>
      </c>
      <c r="I7" s="5">
        <v>0.05</v>
      </c>
      <c r="J7" s="5">
        <v>0.95</v>
      </c>
    </row>
    <row r="8" spans="1:10" x14ac:dyDescent="0.35">
      <c r="A8" s="5" t="s">
        <v>35</v>
      </c>
      <c r="B8" s="5">
        <v>399</v>
      </c>
      <c r="C8" s="5">
        <v>384</v>
      </c>
      <c r="D8" s="5">
        <f t="shared" si="0"/>
        <v>358.51467333333329</v>
      </c>
      <c r="E8" s="5">
        <f t="shared" si="1"/>
        <v>40.485326666666708</v>
      </c>
      <c r="F8" s="5">
        <v>40.485326666666708</v>
      </c>
      <c r="G8" s="5">
        <v>1639.0616753067145</v>
      </c>
      <c r="I8" s="5">
        <v>0.05</v>
      </c>
      <c r="J8" s="5">
        <v>0.95</v>
      </c>
    </row>
    <row r="9" spans="1:10" x14ac:dyDescent="0.35">
      <c r="A9" s="5" t="s">
        <v>7</v>
      </c>
      <c r="B9" s="5">
        <v>402</v>
      </c>
      <c r="C9" s="5">
        <v>314</v>
      </c>
      <c r="D9" s="5">
        <f t="shared" si="0"/>
        <v>360.68893966666661</v>
      </c>
      <c r="E9" s="5">
        <f t="shared" si="1"/>
        <v>41.311060333333387</v>
      </c>
      <c r="F9" s="5">
        <v>41.311060333333387</v>
      </c>
      <c r="G9" s="5">
        <v>1706.6037058643112</v>
      </c>
      <c r="I9" s="5">
        <v>0.05</v>
      </c>
      <c r="J9" s="5">
        <v>0.95</v>
      </c>
    </row>
    <row r="10" spans="1:10" x14ac:dyDescent="0.35">
      <c r="A10" s="5" t="s">
        <v>8</v>
      </c>
      <c r="B10" s="5">
        <v>375</v>
      </c>
      <c r="C10" s="5">
        <v>344</v>
      </c>
      <c r="D10" s="5">
        <f t="shared" si="0"/>
        <v>361.40449268333327</v>
      </c>
      <c r="E10" s="5">
        <f t="shared" si="1"/>
        <v>13.595507316666726</v>
      </c>
      <c r="F10" s="5">
        <v>13.595507316666726</v>
      </c>
      <c r="G10" s="5">
        <v>184.83781919753849</v>
      </c>
      <c r="I10" s="5">
        <v>0.05</v>
      </c>
      <c r="J10" s="5">
        <v>0.95</v>
      </c>
    </row>
    <row r="11" spans="1:10" x14ac:dyDescent="0.35">
      <c r="A11" s="5" t="s">
        <v>9</v>
      </c>
      <c r="B11" s="5">
        <v>349</v>
      </c>
      <c r="C11" s="5">
        <v>337</v>
      </c>
      <c r="D11" s="5">
        <f t="shared" si="0"/>
        <v>360.7842680491666</v>
      </c>
      <c r="E11" s="5">
        <f t="shared" si="1"/>
        <v>-11.784268049166599</v>
      </c>
      <c r="F11" s="5">
        <v>11.784268049166599</v>
      </c>
      <c r="G11" s="5">
        <v>138.86897345460875</v>
      </c>
      <c r="I11" s="5">
        <v>0.05</v>
      </c>
      <c r="J11" s="5">
        <v>0.95</v>
      </c>
    </row>
    <row r="12" spans="1:10" x14ac:dyDescent="0.35">
      <c r="A12" s="5" t="s">
        <v>29</v>
      </c>
      <c r="B12" s="5">
        <v>386</v>
      </c>
      <c r="C12" s="5">
        <v>345</v>
      </c>
      <c r="D12" s="5">
        <f t="shared" si="0"/>
        <v>362.04505464670825</v>
      </c>
      <c r="E12" s="5">
        <f t="shared" si="1"/>
        <v>23.954945353291748</v>
      </c>
      <c r="F12" s="5">
        <v>23.954945353291748</v>
      </c>
      <c r="G12" s="5">
        <v>573.83940687919392</v>
      </c>
      <c r="I12" s="5">
        <v>0.05</v>
      </c>
      <c r="J12" s="5">
        <v>0.95</v>
      </c>
    </row>
    <row r="13" spans="1:10" x14ac:dyDescent="0.35">
      <c r="A13" s="5" t="s">
        <v>11</v>
      </c>
      <c r="B13" s="5">
        <v>328</v>
      </c>
      <c r="C13" s="5">
        <v>362</v>
      </c>
      <c r="D13" s="5">
        <f t="shared" si="0"/>
        <v>360.34280191437279</v>
      </c>
      <c r="E13" s="5">
        <f t="shared" si="1"/>
        <v>-32.342801914372785</v>
      </c>
      <c r="F13" s="5">
        <v>32.342801914372785</v>
      </c>
      <c r="G13" s="5">
        <v>1046.0568356723559</v>
      </c>
      <c r="I13" s="5">
        <v>0.05</v>
      </c>
      <c r="J13" s="5">
        <v>0.95</v>
      </c>
    </row>
    <row r="14" spans="1:10" x14ac:dyDescent="0.35">
      <c r="A14" s="5" t="s">
        <v>12</v>
      </c>
      <c r="B14" s="5">
        <v>389</v>
      </c>
      <c r="C14" s="5">
        <v>314</v>
      </c>
      <c r="D14" s="5">
        <f t="shared" si="0"/>
        <v>361.7756618186541</v>
      </c>
      <c r="E14" s="5">
        <f t="shared" si="1"/>
        <v>27.2243381813459</v>
      </c>
      <c r="F14" s="5">
        <v>27.2243381813459</v>
      </c>
      <c r="G14" s="5">
        <v>741.16458941228814</v>
      </c>
      <c r="I14" s="5">
        <v>0.05</v>
      </c>
      <c r="J14" s="5">
        <v>0.95</v>
      </c>
    </row>
    <row r="15" spans="1:10" x14ac:dyDescent="0.35">
      <c r="A15" s="5" t="s">
        <v>26</v>
      </c>
      <c r="B15" s="5">
        <v>343</v>
      </c>
      <c r="C15" s="5">
        <v>365</v>
      </c>
      <c r="D15" s="5">
        <f t="shared" si="0"/>
        <v>360.83687872772134</v>
      </c>
      <c r="E15" s="5">
        <f t="shared" si="1"/>
        <v>-17.836878727721341</v>
      </c>
      <c r="F15" s="5">
        <v>17.836878727721341</v>
      </c>
      <c r="G15" s="5">
        <v>318.1542427474381</v>
      </c>
      <c r="I15" s="5">
        <v>0.05</v>
      </c>
      <c r="J15" s="5">
        <v>0.95</v>
      </c>
    </row>
    <row r="16" spans="1:10" x14ac:dyDescent="0.35">
      <c r="A16" s="5"/>
      <c r="B16" s="15" t="s">
        <v>20</v>
      </c>
      <c r="C16" s="15"/>
      <c r="D16" s="16">
        <f>SUM(D4:D15)</f>
        <v>4324.7659708399569</v>
      </c>
      <c r="E16" s="16">
        <f t="shared" ref="E16:G16" si="2">SUM(E4:E15)</f>
        <v>3.2340291600436899</v>
      </c>
      <c r="F16" s="16">
        <f t="shared" si="2"/>
        <v>330.94832654256521</v>
      </c>
      <c r="G16" s="16">
        <f t="shared" si="2"/>
        <v>12054.369578152229</v>
      </c>
    </row>
    <row r="18" spans="1:2" x14ac:dyDescent="0.35">
      <c r="A18" s="17" t="s">
        <v>40</v>
      </c>
      <c r="B18" s="17">
        <f>F16/121</f>
        <v>2.7351101367154151</v>
      </c>
    </row>
    <row r="19" spans="1:2" x14ac:dyDescent="0.35">
      <c r="A19" s="17" t="s">
        <v>24</v>
      </c>
      <c r="B19" s="17">
        <f>G16/12</f>
        <v>1004.5307981793525</v>
      </c>
    </row>
    <row r="20" spans="1:2" x14ac:dyDescent="0.35">
      <c r="A20" s="17" t="s">
        <v>41</v>
      </c>
      <c r="B20" s="17">
        <f>G16</f>
        <v>12054.369578152229</v>
      </c>
    </row>
  </sheetData>
  <mergeCells count="2">
    <mergeCell ref="B16:C16"/>
    <mergeCell ref="A1:G1"/>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 BULAN</vt:lpstr>
      <vt:lpstr>5 BULAN</vt:lpstr>
      <vt:lpstr>COD Cath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Regina Permana</dc:creator>
  <cp:lastModifiedBy>Amelia Regina Permana</cp:lastModifiedBy>
  <dcterms:created xsi:type="dcterms:W3CDTF">2025-04-22T07:03:28Z</dcterms:created>
  <dcterms:modified xsi:type="dcterms:W3CDTF">2025-04-23T08:39:26Z</dcterms:modified>
</cp:coreProperties>
</file>