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mert\Desktop\Data Analytics Projects\Excel\"/>
    </mc:Choice>
  </mc:AlternateContent>
  <xr:revisionPtr revIDLastSave="0" documentId="8_{4AF80678-7C8C-44A7-B91A-CCA48B7AAAA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  <sheet name="Sheet1" sheetId="1" r:id="rId2"/>
  </sheets>
  <calcPr calcId="191029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H3" i="1"/>
  <c r="H4" i="1"/>
  <c r="G5" i="1"/>
  <c r="H5" i="1"/>
  <c r="H6" i="1"/>
  <c r="G7" i="1"/>
  <c r="H7" i="1"/>
  <c r="H8" i="1"/>
  <c r="H9" i="1"/>
  <c r="H10" i="1"/>
  <c r="H11" i="1"/>
  <c r="H12" i="1"/>
  <c r="H13" i="1"/>
  <c r="H14" i="1"/>
  <c r="G15" i="1"/>
  <c r="H15" i="1"/>
  <c r="H16" i="1"/>
  <c r="H17" i="1"/>
  <c r="G18" i="1"/>
  <c r="H18" i="1"/>
  <c r="H19" i="1"/>
  <c r="H20" i="1"/>
  <c r="H21" i="1"/>
  <c r="H22" i="1"/>
  <c r="H23" i="1"/>
  <c r="H24" i="1"/>
  <c r="H25" i="1"/>
  <c r="H26" i="1"/>
  <c r="H27" i="1"/>
  <c r="H28" i="1"/>
  <c r="G29" i="1"/>
  <c r="H29" i="1"/>
  <c r="H30" i="1"/>
  <c r="H31" i="1"/>
  <c r="H32" i="1"/>
  <c r="H33" i="1"/>
  <c r="G34" i="1"/>
  <c r="H34" i="1"/>
  <c r="H35" i="1"/>
  <c r="H36" i="1"/>
  <c r="H37" i="1"/>
  <c r="H38" i="1"/>
  <c r="H39" i="1"/>
  <c r="H40" i="1"/>
  <c r="H41" i="1"/>
  <c r="H42" i="1"/>
  <c r="G43" i="1"/>
  <c r="H43" i="1"/>
  <c r="G44" i="1"/>
  <c r="H44" i="1"/>
  <c r="H45" i="1"/>
  <c r="G46" i="1"/>
  <c r="H46" i="1"/>
  <c r="H47" i="1"/>
  <c r="H48" i="1"/>
  <c r="G49" i="1"/>
  <c r="H49" i="1"/>
  <c r="H50" i="1"/>
  <c r="H51" i="1"/>
  <c r="H52" i="1"/>
  <c r="H53" i="1"/>
  <c r="G54" i="1"/>
  <c r="H54" i="1"/>
  <c r="H55" i="1"/>
  <c r="H56" i="1"/>
  <c r="H57" i="1"/>
  <c r="H58" i="1"/>
  <c r="H59" i="1"/>
  <c r="G60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G78" i="1"/>
  <c r="H78" i="1"/>
  <c r="H79" i="1"/>
  <c r="H80" i="1"/>
  <c r="H81" i="1"/>
  <c r="H82" i="1"/>
  <c r="H83" i="1"/>
  <c r="H84" i="1"/>
  <c r="H85" i="1"/>
  <c r="G86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103" i="1"/>
  <c r="H103" i="1"/>
  <c r="H104" i="1"/>
  <c r="H105" i="1"/>
  <c r="H106" i="1"/>
  <c r="G107" i="1"/>
  <c r="H107" i="1"/>
  <c r="H108" i="1"/>
  <c r="G109" i="1"/>
  <c r="H109" i="1"/>
  <c r="G110" i="1"/>
  <c r="H110" i="1"/>
  <c r="G111" i="1"/>
  <c r="H111" i="1"/>
  <c r="H112" i="1"/>
  <c r="H113" i="1"/>
  <c r="G114" i="1"/>
  <c r="H114" i="1"/>
  <c r="G115" i="1"/>
  <c r="H115" i="1"/>
  <c r="G116" i="1"/>
  <c r="H116" i="1"/>
  <c r="H117" i="1"/>
  <c r="G118" i="1"/>
  <c r="H118" i="1"/>
  <c r="G119" i="1"/>
  <c r="H119" i="1"/>
  <c r="G120" i="1"/>
  <c r="H120" i="1"/>
  <c r="G121" i="1"/>
  <c r="H121" i="1"/>
  <c r="H122" i="1"/>
  <c r="G123" i="1"/>
  <c r="H123" i="1"/>
  <c r="G124" i="1"/>
  <c r="H124" i="1"/>
  <c r="H125" i="1"/>
  <c r="G126" i="1"/>
  <c r="H126" i="1"/>
  <c r="H127" i="1"/>
  <c r="G128" i="1"/>
  <c r="H128" i="1"/>
  <c r="H129" i="1"/>
  <c r="G130" i="1"/>
  <c r="H130" i="1"/>
  <c r="H131" i="1"/>
  <c r="H132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H140" i="1"/>
  <c r="H141" i="1"/>
  <c r="H142" i="1"/>
  <c r="G143" i="1"/>
  <c r="H143" i="1"/>
  <c r="G144" i="1"/>
  <c r="H144" i="1"/>
  <c r="G145" i="1"/>
  <c r="H145" i="1"/>
  <c r="H146" i="1"/>
  <c r="G147" i="1"/>
  <c r="H147" i="1"/>
  <c r="G148" i="1"/>
  <c r="H148" i="1"/>
  <c r="H149" i="1"/>
  <c r="G150" i="1"/>
  <c r="H150" i="1"/>
  <c r="G151" i="1"/>
  <c r="H151" i="1"/>
  <c r="G152" i="1"/>
  <c r="H152" i="1"/>
  <c r="H153" i="1"/>
  <c r="G154" i="1"/>
  <c r="H154" i="1"/>
  <c r="G155" i="1"/>
  <c r="H155" i="1"/>
  <c r="H156" i="1"/>
  <c r="G157" i="1"/>
  <c r="H157" i="1"/>
  <c r="H158" i="1"/>
  <c r="G159" i="1"/>
  <c r="H159" i="1"/>
  <c r="H160" i="1"/>
  <c r="G161" i="1"/>
  <c r="H161" i="1"/>
  <c r="H162" i="1"/>
  <c r="H163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H171" i="1"/>
  <c r="H172" i="1"/>
  <c r="G2" i="1"/>
  <c r="H2" i="1"/>
  <c r="G3" i="1"/>
  <c r="G4" i="1"/>
  <c r="G6" i="1"/>
  <c r="G8" i="1"/>
  <c r="G9" i="1"/>
  <c r="G10" i="1"/>
  <c r="G11" i="1"/>
  <c r="G12" i="1"/>
  <c r="G13" i="1"/>
  <c r="G14" i="1"/>
  <c r="G16" i="1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5" i="1"/>
  <c r="G36" i="1"/>
  <c r="G37" i="1"/>
  <c r="G38" i="1"/>
  <c r="G39" i="1"/>
  <c r="G40" i="1"/>
  <c r="G41" i="1"/>
  <c r="G42" i="1"/>
  <c r="G45" i="1"/>
  <c r="G47" i="1"/>
  <c r="G48" i="1"/>
  <c r="G50" i="1"/>
  <c r="G51" i="1"/>
  <c r="G52" i="1"/>
  <c r="G53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8" i="1"/>
  <c r="G112" i="1"/>
  <c r="G113" i="1"/>
  <c r="G117" i="1"/>
  <c r="G122" i="1"/>
  <c r="G125" i="1"/>
  <c r="G127" i="1"/>
  <c r="G129" i="1"/>
  <c r="G131" i="1"/>
  <c r="G132" i="1"/>
  <c r="G133" i="1"/>
  <c r="G140" i="1"/>
  <c r="G141" i="1"/>
  <c r="G142" i="1"/>
  <c r="G146" i="1"/>
  <c r="G149" i="1"/>
  <c r="G153" i="1"/>
  <c r="G156" i="1"/>
  <c r="G158" i="1"/>
  <c r="G160" i="1"/>
  <c r="G162" i="1"/>
  <c r="G163" i="1"/>
  <c r="G164" i="1"/>
  <c r="G171" i="1"/>
  <c r="G17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<sst xmlns="http://schemas.openxmlformats.org/spreadsheetml/2006/main" count="877" uniqueCount="54">
  <si>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</si>
  <si>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</si>
  <si>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</si>
  <si>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</si>
  <si>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</si>
  <si>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</si>
  <si>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</si>
  <si>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</si>
  <si>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</si>
  <si>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</si>
  <si>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</si>
  <si>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</si>
  <si>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</si>
  <si>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</si>
  <si>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</si>
  <si>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</si>
  <si>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</si>
  <si>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</si>
  <si>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</si>
  <si>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</si>
  <si>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</si>
  <si>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</si>
  <si>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</si>
  <si>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</si>
  <si>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</si>
  <si>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</si>
  <si>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</si>
  <si>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</si>
  <si>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</si>
  <si>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</si>
  <si>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</si>
  <si>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</si>
  <si>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</si>
  <si>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</si>
  <si>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</si>
  <si>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</si>
  <si>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</si>
  <si>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</si>
  <si>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</si>
  <si>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</si>
  <si>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</si>
  <si>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</si>
  <si>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</si>
  <si>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</si>
  <si>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</si>
  <si>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</si>
  <si>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first name</t>
  </si>
  <si>
    <t>total</t>
  </si>
  <si>
    <t>total for products more than 50</t>
  </si>
  <si>
    <t>total fot products less than 50</t>
  </si>
  <si>
    <t>Sum of Sale Price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</si>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</sst>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6" formatCode="_ [$₹-4009]\ * #,##0.00_ ;_ [$₹-4009]\ * \-#,##0.00_ ;_ [$₹-4009]\ * &quot;-&quot;??_ ;_ 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44" fontId="0" fillId="0" borderId="0" xfId="44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1-4EF2-BC81-533E0D66B01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2015.1</c:v>
                </c:pt>
                <c:pt idx="1">
                  <c:v>1021.6</c:v>
                </c:pt>
                <c:pt idx="2">
                  <c:v>1084.0999999999999</c:v>
                </c:pt>
                <c:pt idx="3">
                  <c:v>2235.8999999999996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1-4EF2-BC81-533E0D66B0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99060</xdr:rowOff>
    </xdr:from>
    <xdr:to>
      <xdr:col>10</xdr:col>
      <xdr:colOff>11430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B9A87-60B4-AC06-0A25-7A8F81AD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rt" refreshedDate="44992.935423842595" createdVersion="8" refreshedVersion="8" minRefreshableVersion="3" recordCount="171" xr:uid="{76A3E004-ACD5-4CBE-82E4-D1132D633C79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0" maxValue="15.8"/>
    </cacheField>
    <cacheField name="last name" numFmtId="0">
      <sharedItems/>
    </cacheField>
    <cacheField name="fir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4.0100000000000007"/>
    <s v="Chalie"/>
    <x v="0"/>
    <s v="NM"/>
  </r>
  <r>
    <s v="Jan"/>
    <n v="1002"/>
    <n v="2877"/>
    <s v="Net"/>
    <n v="11.4"/>
    <n v="16.3"/>
    <n v="4.9000000000000004"/>
    <n v="0"/>
    <s v="Juan"/>
    <x v="1"/>
    <s v="CA"/>
  </r>
  <r>
    <s v="Jan"/>
    <n v="1003"/>
    <n v="2499"/>
    <s v="8 ft Hose"/>
    <n v="6.2"/>
    <n v="9.1999999999999993"/>
    <n v="2.9999999999999991"/>
    <n v="0"/>
    <s v="Doug"/>
    <x v="2"/>
    <s v="AZ"/>
  </r>
  <r>
    <s v="Jan"/>
    <n v="1004"/>
    <n v="8722"/>
    <s v="Water Pump"/>
    <n v="344"/>
    <n v="502"/>
    <n v="158"/>
    <n v="15.8"/>
    <s v="Chalie"/>
    <x v="0"/>
    <s v="AZ"/>
  </r>
  <r>
    <s v="Jan"/>
    <n v="1005"/>
    <n v="1109"/>
    <s v="Chlorine Test Kit"/>
    <n v="3"/>
    <n v="8"/>
    <n v="5"/>
    <n v="0"/>
    <s v="Doug"/>
    <x v="2"/>
    <s v="AZ"/>
  </r>
  <r>
    <s v="Jan"/>
    <n v="1006"/>
    <n v="9822"/>
    <s v="Pool Cover"/>
    <n v="58.3"/>
    <n v="98.4"/>
    <n v="40.100000000000009"/>
    <n v="4.0100000000000007"/>
    <s v="Doug"/>
    <x v="2"/>
    <s v="AZ"/>
  </r>
  <r>
    <s v="Jan"/>
    <n v="1007"/>
    <n v="1109"/>
    <s v="Chlorine Test Kit"/>
    <n v="3"/>
    <n v="8"/>
    <n v="5"/>
    <n v="0"/>
    <s v="Hellen"/>
    <x v="3"/>
    <s v="NM"/>
  </r>
  <r>
    <s v="Jan"/>
    <n v="1008"/>
    <n v="2877"/>
    <s v="Net"/>
    <n v="11.4"/>
    <n v="16.3"/>
    <n v="4.9000000000000004"/>
    <n v="0"/>
    <s v="Doug"/>
    <x v="2"/>
    <s v="NM"/>
  </r>
  <r>
    <s v="Jan"/>
    <n v="1009"/>
    <n v="1109"/>
    <s v="Chlorine Test Kit"/>
    <n v="3"/>
    <n v="8"/>
    <n v="5"/>
    <n v="0"/>
    <s v="Doug"/>
    <x v="2"/>
    <s v="AZ"/>
  </r>
  <r>
    <s v="Jan"/>
    <n v="1010"/>
    <n v="2877"/>
    <s v="Net"/>
    <n v="11.4"/>
    <n v="16.3"/>
    <n v="4.9000000000000004"/>
    <n v="0"/>
    <s v="Juan"/>
    <x v="1"/>
    <s v="CO"/>
  </r>
  <r>
    <s v="Jan"/>
    <n v="1011"/>
    <n v="2877"/>
    <s v="Net"/>
    <n v="11.4"/>
    <n v="16.3"/>
    <n v="4.9000000000000004"/>
    <n v="0"/>
    <s v="Juan"/>
    <x v="1"/>
    <s v="AZ"/>
  </r>
  <r>
    <s v="Jan"/>
    <n v="1012"/>
    <n v="4421"/>
    <s v="Skimmer"/>
    <n v="45"/>
    <n v="87"/>
    <n v="42"/>
    <n v="0"/>
    <s v="Doug"/>
    <x v="2"/>
    <s v="NM"/>
  </r>
  <r>
    <s v="Jan"/>
    <n v="1013"/>
    <n v="9212"/>
    <s v="1 Gal Muratic Acid"/>
    <n v="4"/>
    <n v="7"/>
    <n v="3"/>
    <n v="0"/>
    <s v="Hellen"/>
    <x v="3"/>
    <s v="CO"/>
  </r>
  <r>
    <s v="Jan"/>
    <n v="1014"/>
    <n v="8722"/>
    <s v="Water Pump"/>
    <n v="344"/>
    <n v="502"/>
    <n v="158"/>
    <n v="15.8"/>
    <s v="Chalie"/>
    <x v="0"/>
    <s v="CA"/>
  </r>
  <r>
    <s v="Jan"/>
    <n v="1015"/>
    <n v="2877"/>
    <s v="Net"/>
    <n v="11.4"/>
    <n v="16.3"/>
    <n v="4.9000000000000004"/>
    <n v="0"/>
    <s v="Hellen"/>
    <x v="3"/>
    <s v="AZ"/>
  </r>
  <r>
    <s v="Jan"/>
    <n v="1016"/>
    <n v="2499"/>
    <s v="8 ft Hose"/>
    <n v="6.2"/>
    <n v="9.1999999999999993"/>
    <n v="2.9999999999999991"/>
    <n v="0"/>
    <s v="Doug"/>
    <x v="2"/>
    <s v="CA"/>
  </r>
  <r>
    <s v="Feb"/>
    <n v="1017"/>
    <n v="2242"/>
    <s v="AutoVac"/>
    <n v="60"/>
    <n v="124"/>
    <n v="64"/>
    <n v="6.4"/>
    <s v="Juan"/>
    <x v="1"/>
    <s v="NM"/>
  </r>
  <r>
    <s v="Feb"/>
    <n v="1018"/>
    <n v="1109"/>
    <s v="Chlorine Test Kit"/>
    <n v="3"/>
    <n v="8"/>
    <n v="5"/>
    <n v="0"/>
    <s v="Doug"/>
    <x v="2"/>
    <s v="CA"/>
  </r>
  <r>
    <s v="Feb"/>
    <n v="1019"/>
    <n v="2499"/>
    <s v="8 ft Hose"/>
    <n v="6.2"/>
    <n v="9.1999999999999993"/>
    <n v="2.9999999999999991"/>
    <n v="0"/>
    <s v="Doug"/>
    <x v="2"/>
    <s v="CO"/>
  </r>
  <r>
    <s v="Feb"/>
    <n v="1020"/>
    <n v="2499"/>
    <s v="8 ft Hose"/>
    <n v="6.2"/>
    <n v="9.1999999999999993"/>
    <n v="2.9999999999999991"/>
    <n v="0"/>
    <s v="Doug"/>
    <x v="2"/>
    <s v="NV"/>
  </r>
  <r>
    <s v="Feb"/>
    <n v="1021"/>
    <n v="1109"/>
    <s v="Chlorine Test Kit"/>
    <n v="3"/>
    <n v="8"/>
    <n v="5"/>
    <n v="0"/>
    <s v="Juan"/>
    <x v="1"/>
    <s v="CO"/>
  </r>
  <r>
    <s v="Feb"/>
    <n v="1022"/>
    <n v="2877"/>
    <s v="Net"/>
    <n v="11.4"/>
    <n v="16.3"/>
    <n v="4.9000000000000004"/>
    <n v="0"/>
    <s v="Doug"/>
    <x v="2"/>
    <s v="UT"/>
  </r>
  <r>
    <s v="Feb"/>
    <n v="1023"/>
    <n v="1109"/>
    <s v="Chlorine Test Kit"/>
    <n v="3"/>
    <n v="8"/>
    <n v="5"/>
    <n v="0"/>
    <s v="Hellen"/>
    <x v="3"/>
    <s v="NM"/>
  </r>
  <r>
    <s v="Feb"/>
    <n v="1024"/>
    <n v="9212"/>
    <s v="1 Gal Muratic Acid"/>
    <n v="4"/>
    <n v="7"/>
    <n v="3"/>
    <n v="0"/>
    <s v="Juan"/>
    <x v="1"/>
    <s v="UT"/>
  </r>
  <r>
    <s v="Feb"/>
    <n v="1025"/>
    <n v="2877"/>
    <s v="Net"/>
    <n v="11.4"/>
    <n v="16.3"/>
    <n v="4.9000000000000004"/>
    <n v="0"/>
    <s v="Hellen"/>
    <x v="3"/>
    <s v="NV"/>
  </r>
  <r>
    <s v="Feb"/>
    <n v="1026"/>
    <n v="6119"/>
    <s v="Algea Killer 8 oz"/>
    <n v="9"/>
    <n v="14"/>
    <n v="5"/>
    <n v="0"/>
    <s v="Hellen"/>
    <x v="3"/>
    <s v="NM"/>
  </r>
  <r>
    <s v="Feb"/>
    <n v="1027"/>
    <n v="6119"/>
    <s v="Algea Killer 8 oz"/>
    <n v="9"/>
    <n v="14"/>
    <n v="5"/>
    <n v="0"/>
    <s v="Chalie"/>
    <x v="0"/>
    <s v="NV"/>
  </r>
  <r>
    <s v="Feb"/>
    <n v="1028"/>
    <n v="8722"/>
    <s v="Water Pump"/>
    <n v="344"/>
    <n v="502"/>
    <n v="158"/>
    <n v="15.8"/>
    <s v="Chalie"/>
    <x v="0"/>
    <s v="AZ"/>
  </r>
  <r>
    <s v="Feb"/>
    <n v="1029"/>
    <n v="2499"/>
    <s v="8 ft Hose"/>
    <n v="6.2"/>
    <n v="9.1999999999999993"/>
    <n v="2.9999999999999991"/>
    <n v="0"/>
    <s v="Juan"/>
    <x v="1"/>
    <s v="AZ"/>
  </r>
  <r>
    <s v="Feb"/>
    <n v="1030"/>
    <n v="4421"/>
    <s v="Skimmer"/>
    <n v="45"/>
    <n v="87"/>
    <n v="42"/>
    <n v="0"/>
    <s v="Juan"/>
    <x v="1"/>
    <s v="NV"/>
  </r>
  <r>
    <s v="Feb"/>
    <n v="1031"/>
    <n v="1109"/>
    <s v="Chlorine Test Kit"/>
    <n v="3"/>
    <n v="8"/>
    <n v="5"/>
    <n v="0"/>
    <s v="Juan"/>
    <x v="1"/>
    <s v="CA"/>
  </r>
  <r>
    <s v="Feb"/>
    <n v="1032"/>
    <n v="2877"/>
    <s v="Net"/>
    <n v="11.4"/>
    <n v="16.3"/>
    <n v="4.9000000000000004"/>
    <n v="0"/>
    <s v="Chalie"/>
    <x v="0"/>
    <s v="AZ"/>
  </r>
  <r>
    <s v="Feb"/>
    <n v="1033"/>
    <n v="9822"/>
    <s v="Pool Cover"/>
    <n v="58.3"/>
    <n v="98.4"/>
    <n v="40.100000000000009"/>
    <n v="4.0100000000000007"/>
    <s v="Juan"/>
    <x v="1"/>
    <s v="CA"/>
  </r>
  <r>
    <s v="Feb"/>
    <n v="1034"/>
    <n v="2877"/>
    <s v="Net"/>
    <n v="11.4"/>
    <n v="16.3"/>
    <n v="4.9000000000000004"/>
    <n v="0"/>
    <s v="Juan"/>
    <x v="1"/>
    <s v="CO"/>
  </r>
  <r>
    <s v="Mar"/>
    <n v="1035"/>
    <n v="2499"/>
    <s v="8 ft Hose"/>
    <n v="6.2"/>
    <n v="9.1999999999999993"/>
    <n v="2.9999999999999991"/>
    <n v="0"/>
    <s v="Hellen"/>
    <x v="3"/>
    <s v="CA"/>
  </r>
  <r>
    <s v="Mar"/>
    <n v="1036"/>
    <n v="2499"/>
    <s v="8 ft Hose"/>
    <n v="6.2"/>
    <n v="9.1999999999999993"/>
    <n v="2.9999999999999991"/>
    <n v="0"/>
    <s v="Juan"/>
    <x v="1"/>
    <s v="NV"/>
  </r>
  <r>
    <s v="Mar"/>
    <n v="1037"/>
    <n v="6622"/>
    <s v="5 Gal Chlorine"/>
    <n v="42"/>
    <n v="77"/>
    <n v="35"/>
    <n v="0"/>
    <s v="Juan"/>
    <x v="1"/>
    <s v="NV"/>
  </r>
  <r>
    <s v="Mar"/>
    <n v="1038"/>
    <n v="2499"/>
    <s v="8 ft Hose"/>
    <n v="6.2"/>
    <n v="9.1999999999999993"/>
    <n v="2.9999999999999991"/>
    <n v="0"/>
    <s v="Juan"/>
    <x v="1"/>
    <s v="NV"/>
  </r>
  <r>
    <s v="Mar"/>
    <n v="1039"/>
    <n v="2877"/>
    <s v="Net"/>
    <n v="11.4"/>
    <n v="16.3"/>
    <n v="4.9000000000000004"/>
    <n v="0"/>
    <s v="Juan"/>
    <x v="1"/>
    <s v="CA"/>
  </r>
  <r>
    <s v="Mar"/>
    <n v="1040"/>
    <n v="1109"/>
    <s v="Chlorine Test Kit"/>
    <n v="3"/>
    <n v="8"/>
    <n v="5"/>
    <n v="0"/>
    <s v="Juan"/>
    <x v="1"/>
    <s v="AZ"/>
  </r>
  <r>
    <s v="Mar"/>
    <n v="1041"/>
    <n v="2499"/>
    <s v="8 ft Hose"/>
    <n v="6.2"/>
    <n v="9.1999999999999993"/>
    <n v="2.9999999999999991"/>
    <n v="0"/>
    <s v="Chalie"/>
    <x v="0"/>
    <s v="NM"/>
  </r>
  <r>
    <s v="Mar"/>
    <n v="1042"/>
    <n v="8722"/>
    <s v="Water Pump"/>
    <n v="344"/>
    <n v="502"/>
    <n v="158"/>
    <n v="15.8"/>
    <s v="Doug"/>
    <x v="2"/>
    <s v="NM"/>
  </r>
  <r>
    <s v="Mar"/>
    <n v="1043"/>
    <n v="2242"/>
    <s v="AutoVac"/>
    <n v="60"/>
    <n v="124"/>
    <n v="64"/>
    <n v="6.4"/>
    <s v="Doug"/>
    <x v="2"/>
    <s v="CA"/>
  </r>
  <r>
    <s v="Mar"/>
    <n v="1044"/>
    <n v="2877"/>
    <s v="Net"/>
    <n v="11.4"/>
    <n v="16.3"/>
    <n v="4.9000000000000004"/>
    <n v="0"/>
    <s v="Doug"/>
    <x v="2"/>
    <s v="CA"/>
  </r>
  <r>
    <s v="Mar"/>
    <n v="1045"/>
    <n v="8722"/>
    <s v="Water Pump"/>
    <n v="344"/>
    <n v="502"/>
    <n v="158"/>
    <n v="15.8"/>
    <s v="Hellen"/>
    <x v="3"/>
    <s v="AZ"/>
  </r>
  <r>
    <s v="Mar"/>
    <n v="1046"/>
    <n v="6119"/>
    <s v="Algea Killer 8 oz"/>
    <n v="9"/>
    <n v="14"/>
    <n v="5"/>
    <n v="0"/>
    <s v="Juan"/>
    <x v="1"/>
    <s v="UT"/>
  </r>
  <r>
    <s v="Mar"/>
    <n v="1047"/>
    <n v="6622"/>
    <s v="5 Gal Chlorine"/>
    <n v="42"/>
    <n v="77"/>
    <n v="35"/>
    <n v="0"/>
    <s v="Hellen"/>
    <x v="3"/>
    <s v="AZ"/>
  </r>
  <r>
    <s v="Mar"/>
    <n v="1048"/>
    <n v="8722"/>
    <s v="Water Pump"/>
    <n v="344"/>
    <n v="502"/>
    <n v="158"/>
    <n v="15.8"/>
    <s v="Chalie"/>
    <x v="0"/>
    <s v="AZ"/>
  </r>
  <r>
    <s v="April"/>
    <n v="1049"/>
    <n v="2499"/>
    <s v="8 ft Hose"/>
    <n v="6.2"/>
    <n v="9.1999999999999993"/>
    <n v="2.9999999999999991"/>
    <n v="0"/>
    <s v="Chalie"/>
    <x v="0"/>
    <s v="CO"/>
  </r>
  <r>
    <s v="April"/>
    <n v="1050"/>
    <n v="2877"/>
    <s v="Net"/>
    <n v="11.4"/>
    <n v="16.3"/>
    <n v="4.9000000000000004"/>
    <n v="0"/>
    <s v="Chalie"/>
    <x v="0"/>
    <s v="AZ"/>
  </r>
  <r>
    <s v="April"/>
    <n v="1051"/>
    <n v="6119"/>
    <s v="Algea Killer 8 oz"/>
    <n v="9"/>
    <n v="14"/>
    <n v="5"/>
    <n v="0"/>
    <s v="Doug"/>
    <x v="2"/>
    <s v="UT"/>
  </r>
  <r>
    <s v="April"/>
    <n v="1052"/>
    <n v="6622"/>
    <s v="5 Gal Chlorine"/>
    <n v="42"/>
    <n v="77"/>
    <n v="35"/>
    <n v="0"/>
    <s v="Doug"/>
    <x v="2"/>
    <s v="AZ"/>
  </r>
  <r>
    <s v="April"/>
    <n v="1053"/>
    <n v="2242"/>
    <s v="AutoVac"/>
    <n v="60"/>
    <n v="124"/>
    <n v="64"/>
    <n v="6.4"/>
    <s v="Chalie"/>
    <x v="0"/>
    <s v="CA"/>
  </r>
  <r>
    <s v="April"/>
    <n v="1054"/>
    <n v="4421"/>
    <s v="Skimmer"/>
    <n v="45"/>
    <n v="87"/>
    <n v="42"/>
    <n v="0"/>
    <s v="Doug"/>
    <x v="2"/>
    <s v="NV"/>
  </r>
  <r>
    <s v="April"/>
    <n v="1055"/>
    <n v="6119"/>
    <s v="Algea Killer 8 oz"/>
    <n v="9"/>
    <n v="14"/>
    <n v="5"/>
    <n v="0"/>
    <s v="Juan"/>
    <x v="1"/>
    <s v="NV"/>
  </r>
  <r>
    <s v="April"/>
    <n v="1056"/>
    <n v="1109"/>
    <s v="Chlorine Test Kit"/>
    <n v="3"/>
    <n v="8"/>
    <n v="5"/>
    <n v="0"/>
    <s v="Doug"/>
    <x v="2"/>
    <s v="CA"/>
  </r>
  <r>
    <s v="April"/>
    <n v="1057"/>
    <n v="2499"/>
    <s v="8 ft Hose"/>
    <n v="6.2"/>
    <n v="9.1999999999999993"/>
    <n v="2.9999999999999991"/>
    <n v="0"/>
    <s v="Juan"/>
    <x v="1"/>
    <s v="CA"/>
  </r>
  <r>
    <s v="April"/>
    <n v="1058"/>
    <n v="6119"/>
    <s v="Algea Killer 8 oz"/>
    <n v="9"/>
    <n v="14"/>
    <n v="5"/>
    <n v="0"/>
    <s v="Hellen"/>
    <x v="3"/>
    <s v="AZ"/>
  </r>
  <r>
    <s v="April"/>
    <n v="1059"/>
    <n v="2242"/>
    <s v="AutoVac"/>
    <n v="60"/>
    <n v="124"/>
    <n v="64"/>
    <n v="6.4"/>
    <s v="Doug"/>
    <x v="2"/>
    <s v="AZ"/>
  </r>
  <r>
    <s v="April"/>
    <n v="1060"/>
    <n v="6119"/>
    <s v="Algea Killer 8 oz"/>
    <n v="9"/>
    <n v="14"/>
    <n v="5"/>
    <n v="0"/>
    <s v="Doug"/>
    <x v="2"/>
    <s v="NV"/>
  </r>
  <r>
    <s v="May"/>
    <n v="1061"/>
    <n v="1109"/>
    <s v="Chlorine Test Kit"/>
    <n v="3"/>
    <n v="8"/>
    <n v="5"/>
    <n v="0"/>
    <s v="Doug"/>
    <x v="2"/>
    <s v="NV"/>
  </r>
  <r>
    <s v="May"/>
    <n v="1062"/>
    <n v="2499"/>
    <s v="8 ft Hose"/>
    <n v="6.2"/>
    <n v="9.1999999999999993"/>
    <n v="2.9999999999999991"/>
    <n v="0"/>
    <s v="Chalie"/>
    <x v="0"/>
    <s v="AZ"/>
  </r>
  <r>
    <s v="May"/>
    <n v="1063"/>
    <n v="1109"/>
    <s v="Chlorine Test Kit"/>
    <n v="3"/>
    <n v="8"/>
    <n v="5"/>
    <n v="0"/>
    <s v="Doug"/>
    <x v="2"/>
    <s v="CA"/>
  </r>
  <r>
    <s v="May"/>
    <n v="1064"/>
    <n v="2499"/>
    <s v="8 ft Hose"/>
    <n v="6.2"/>
    <n v="9.1999999999999993"/>
    <n v="2.9999999999999991"/>
    <n v="0"/>
    <s v="Hellen"/>
    <x v="3"/>
    <s v="AZ"/>
  </r>
  <r>
    <s v="May"/>
    <n v="1065"/>
    <n v="2499"/>
    <s v="8 ft Hose"/>
    <n v="6.2"/>
    <n v="9.1999999999999993"/>
    <n v="2.9999999999999991"/>
    <n v="0"/>
    <s v="Doug"/>
    <x v="2"/>
    <s v="NM"/>
  </r>
  <r>
    <s v="May"/>
    <n v="1066"/>
    <n v="2877"/>
    <s v="Net"/>
    <n v="11.4"/>
    <n v="16.3"/>
    <n v="4.9000000000000004"/>
    <n v="0"/>
    <s v="Doug"/>
    <x v="2"/>
    <s v="NV"/>
  </r>
  <r>
    <s v="May"/>
    <n v="1067"/>
    <n v="2877"/>
    <s v="Net"/>
    <n v="11.4"/>
    <n v="16.3"/>
    <n v="4.9000000000000004"/>
    <n v="0"/>
    <s v="Doug"/>
    <x v="2"/>
    <s v="UT"/>
  </r>
  <r>
    <s v="May"/>
    <n v="1068"/>
    <n v="6119"/>
    <s v="Algea Killer 8 oz"/>
    <n v="9"/>
    <n v="14"/>
    <n v="5"/>
    <n v="0"/>
    <s v="Juan"/>
    <x v="1"/>
    <s v="CA"/>
  </r>
  <r>
    <s v="May"/>
    <n v="1069"/>
    <n v="1109"/>
    <s v="Chlorine Test Kit"/>
    <n v="3"/>
    <n v="8"/>
    <n v="5"/>
    <n v="0"/>
    <s v="Doug"/>
    <x v="2"/>
    <s v="AZ"/>
  </r>
  <r>
    <s v="May"/>
    <n v="1070"/>
    <n v="2499"/>
    <s v="8 ft Hose"/>
    <n v="6.2"/>
    <n v="9.1999999999999993"/>
    <n v="2.9999999999999991"/>
    <n v="0"/>
    <s v="Hellen"/>
    <x v="3"/>
    <s v="AZ"/>
  </r>
  <r>
    <s v="May"/>
    <n v="1071"/>
    <n v="1109"/>
    <s v="Chlorine Test Kit"/>
    <n v="3"/>
    <n v="8"/>
    <n v="5"/>
    <n v="0"/>
    <s v="Chalie"/>
    <x v="0"/>
    <s v="AZ"/>
  </r>
  <r>
    <s v="May"/>
    <n v="1072"/>
    <n v="1109"/>
    <s v="Chlorine Test Kit"/>
    <n v="3"/>
    <n v="8"/>
    <n v="5"/>
    <n v="0"/>
    <s v="Doug"/>
    <x v="2"/>
    <s v="NV"/>
  </r>
  <r>
    <s v="May"/>
    <n v="1073"/>
    <n v="6622"/>
    <s v="5 Gal Chlorine"/>
    <n v="42"/>
    <n v="77"/>
    <n v="35"/>
    <n v="0"/>
    <s v="Doug"/>
    <x v="2"/>
    <s v="CA"/>
  </r>
  <r>
    <s v="May"/>
    <n v="1074"/>
    <n v="2877"/>
    <s v="Net"/>
    <n v="11.4"/>
    <n v="16.3"/>
    <n v="4.9000000000000004"/>
    <n v="0"/>
    <s v="Doug"/>
    <x v="2"/>
    <s v="AZ"/>
  </r>
  <r>
    <s v="May"/>
    <n v="1075"/>
    <n v="1109"/>
    <s v="Chlorine Test Kit"/>
    <n v="3"/>
    <n v="8"/>
    <n v="5"/>
    <n v="0"/>
    <s v="Hellen"/>
    <x v="3"/>
    <s v="CA"/>
  </r>
  <r>
    <s v="May"/>
    <n v="1076"/>
    <n v="1109"/>
    <s v="Chlorine Test Kit"/>
    <n v="3"/>
    <n v="8"/>
    <n v="5"/>
    <n v="0"/>
    <s v="Juan"/>
    <x v="1"/>
    <s v="AZ"/>
  </r>
  <r>
    <s v="May"/>
    <n v="1077"/>
    <n v="9822"/>
    <s v="Pool Cover"/>
    <n v="58.3"/>
    <n v="98.4"/>
    <n v="40.100000000000009"/>
    <n v="4.0100000000000007"/>
    <s v="Hellen"/>
    <x v="3"/>
    <s v="AZ"/>
  </r>
  <r>
    <s v="May"/>
    <n v="1078"/>
    <n v="2877"/>
    <s v="Net"/>
    <n v="11.4"/>
    <n v="16.3"/>
    <n v="4.9000000000000004"/>
    <n v="0"/>
    <s v="Juan"/>
    <x v="1"/>
    <s v="NV"/>
  </r>
  <r>
    <s v="June"/>
    <n v="1079"/>
    <n v="2877"/>
    <s v="Net"/>
    <n v="11.4"/>
    <n v="16.3"/>
    <n v="4.9000000000000004"/>
    <n v="0"/>
    <s v="Juan"/>
    <x v="1"/>
    <s v="NM"/>
  </r>
  <r>
    <s v="June"/>
    <n v="1080"/>
    <n v="4421"/>
    <s v="Skimmer"/>
    <n v="45"/>
    <n v="87"/>
    <n v="42"/>
    <n v="0"/>
    <s v="Doug"/>
    <x v="2"/>
    <s v="CA"/>
  </r>
  <r>
    <s v="June"/>
    <n v="1081"/>
    <n v="6119"/>
    <s v="Algea Killer 8 oz"/>
    <n v="9"/>
    <n v="14"/>
    <n v="5"/>
    <n v="0"/>
    <s v="Doug"/>
    <x v="2"/>
    <s v="UT"/>
  </r>
  <r>
    <s v="June"/>
    <n v="1082"/>
    <n v="1109"/>
    <s v="Chlorine Test Kit"/>
    <n v="3"/>
    <n v="8"/>
    <n v="5"/>
    <n v="0"/>
    <s v="Chalie"/>
    <x v="0"/>
    <s v="CA"/>
  </r>
  <r>
    <s v="June"/>
    <n v="1083"/>
    <n v="1109"/>
    <s v="Chlorine Test Kit"/>
    <n v="3"/>
    <n v="8"/>
    <n v="5"/>
    <n v="0"/>
    <s v="Chalie"/>
    <x v="0"/>
    <s v="NV"/>
  </r>
  <r>
    <s v="June"/>
    <n v="1084"/>
    <n v="6119"/>
    <s v="Algea Killer 8 oz"/>
    <n v="9"/>
    <n v="14"/>
    <n v="5"/>
    <n v="0"/>
    <s v="Chalie"/>
    <x v="0"/>
    <s v="AZ"/>
  </r>
  <r>
    <s v="June"/>
    <n v="1085"/>
    <n v="9822"/>
    <s v="Pool Cover"/>
    <n v="58.3"/>
    <n v="98.4"/>
    <n v="40.100000000000009"/>
    <n v="4.0100000000000007"/>
    <s v="Doug"/>
    <x v="2"/>
    <s v="NV"/>
  </r>
  <r>
    <s v="June"/>
    <n v="1086"/>
    <n v="1109"/>
    <s v="Chlorine Test Kit"/>
    <n v="3"/>
    <n v="8"/>
    <n v="5"/>
    <n v="0"/>
    <s v="Hellen"/>
    <x v="3"/>
    <s v="AZ"/>
  </r>
  <r>
    <s v="June"/>
    <n v="1087"/>
    <n v="2499"/>
    <s v="8 ft Hose"/>
    <n v="6.2"/>
    <n v="9.1999999999999993"/>
    <n v="2.9999999999999991"/>
    <n v="0"/>
    <s v="Chalie"/>
    <x v="0"/>
    <s v="CA"/>
  </r>
  <r>
    <s v="June"/>
    <n v="1088"/>
    <n v="2499"/>
    <s v="8 ft Hose"/>
    <n v="6.2"/>
    <n v="9.1999999999999993"/>
    <n v="2.9999999999999991"/>
    <n v="0"/>
    <s v="Chalie"/>
    <x v="0"/>
    <s v="NM"/>
  </r>
  <r>
    <s v="June"/>
    <n v="1089"/>
    <n v="6119"/>
    <s v="Algea Killer 8 oz"/>
    <n v="9"/>
    <n v="14"/>
    <n v="5"/>
    <n v="0"/>
    <s v="Doug"/>
    <x v="2"/>
    <s v="NV"/>
  </r>
  <r>
    <s v="June"/>
    <n v="1090"/>
    <n v="2877"/>
    <s v="Net"/>
    <n v="11.4"/>
    <n v="16.3"/>
    <n v="4.9000000000000004"/>
    <n v="0"/>
    <s v="Chalie"/>
    <x v="0"/>
    <s v="CA"/>
  </r>
  <r>
    <s v="June"/>
    <n v="1091"/>
    <n v="2877"/>
    <s v="Net"/>
    <n v="11.4"/>
    <n v="16.3"/>
    <n v="4.9000000000000004"/>
    <n v="0"/>
    <s v="Hellen"/>
    <x v="3"/>
    <s v="NV"/>
  </r>
  <r>
    <s v="June"/>
    <n v="1092"/>
    <n v="2877"/>
    <s v="Net"/>
    <n v="11.4"/>
    <n v="16.3"/>
    <n v="4.9000000000000004"/>
    <n v="0"/>
    <s v="Doug"/>
    <x v="2"/>
    <s v="CA"/>
  </r>
  <r>
    <s v="June"/>
    <n v="1093"/>
    <n v="6119"/>
    <s v="Algea Killer 8 oz"/>
    <n v="9"/>
    <n v="14"/>
    <n v="5"/>
    <n v="0"/>
    <s v="Juan"/>
    <x v="1"/>
    <s v="AZ"/>
  </r>
  <r>
    <s v="June"/>
    <n v="1094"/>
    <n v="6119"/>
    <s v="Algea Killer 8 oz"/>
    <n v="9"/>
    <n v="14"/>
    <n v="5"/>
    <n v="0"/>
    <s v="Doug"/>
    <x v="2"/>
    <s v="CA"/>
  </r>
  <r>
    <s v="June"/>
    <n v="1095"/>
    <n v="2499"/>
    <s v="8 ft Hose"/>
    <n v="6.2"/>
    <n v="9.1999999999999993"/>
    <n v="2.9999999999999991"/>
    <n v="0"/>
    <s v="Hellen"/>
    <x v="3"/>
    <s v="AZ"/>
  </r>
  <r>
    <s v="June"/>
    <n v="1096"/>
    <n v="6119"/>
    <s v="Algea Killer 8 oz"/>
    <n v="9"/>
    <n v="14"/>
    <n v="5"/>
    <n v="0"/>
    <s v="Doug"/>
    <x v="2"/>
    <s v="AZ"/>
  </r>
  <r>
    <s v="June"/>
    <n v="1097"/>
    <n v="9212"/>
    <s v="1 Gal Muratic Acid"/>
    <n v="4"/>
    <n v="7"/>
    <n v="3"/>
    <n v="0"/>
    <s v="Hellen"/>
    <x v="3"/>
    <s v="NV"/>
  </r>
  <r>
    <s v="June"/>
    <n v="1098"/>
    <n v="2877"/>
    <s v="Net"/>
    <n v="11.4"/>
    <n v="16.3"/>
    <n v="4.9000000000000004"/>
    <n v="0"/>
    <s v="Juan"/>
    <x v="1"/>
    <s v="NM"/>
  </r>
  <r>
    <s v="July"/>
    <n v="1099"/>
    <n v="2877"/>
    <s v="Net"/>
    <n v="11.4"/>
    <n v="16.3"/>
    <n v="4.9000000000000004"/>
    <n v="0"/>
    <s v="Doug"/>
    <x v="2"/>
    <s v="CA"/>
  </r>
  <r>
    <s v="July"/>
    <n v="1100"/>
    <n v="6119"/>
    <s v="Algea Killer 8 oz"/>
    <n v="9"/>
    <n v="14"/>
    <n v="5"/>
    <n v="0"/>
    <s v="Chalie"/>
    <x v="0"/>
    <s v="UT"/>
  </r>
  <r>
    <s v="July"/>
    <n v="1101"/>
    <n v="2499"/>
    <s v="8 ft Hose"/>
    <n v="6.2"/>
    <n v="9.1999999999999993"/>
    <n v="2.9999999999999991"/>
    <n v="0"/>
    <s v="Doug"/>
    <x v="2"/>
    <s v="CA"/>
  </r>
  <r>
    <s v="July"/>
    <n v="1102"/>
    <n v="2242"/>
    <s v="AutoVac"/>
    <n v="60"/>
    <n v="124"/>
    <n v="64"/>
    <n v="6.4"/>
    <s v="Juan"/>
    <x v="1"/>
    <s v="NV"/>
  </r>
  <r>
    <s v="July"/>
    <n v="1103"/>
    <n v="2877"/>
    <s v="Net"/>
    <n v="11.4"/>
    <n v="16.3"/>
    <n v="4.9000000000000004"/>
    <n v="0"/>
    <s v="Juan"/>
    <x v="1"/>
    <s v="AZ"/>
  </r>
  <r>
    <s v="July"/>
    <n v="1104"/>
    <n v="2877"/>
    <s v="Net"/>
    <n v="11.4"/>
    <n v="16.3"/>
    <n v="4.9000000000000004"/>
    <n v="0"/>
    <s v="Doug"/>
    <x v="2"/>
    <s v="NV"/>
  </r>
  <r>
    <s v="July"/>
    <n v="1105"/>
    <n v="2499"/>
    <s v="8 ft Hose"/>
    <n v="6.2"/>
    <n v="9.1999999999999993"/>
    <n v="2.9999999999999991"/>
    <n v="0"/>
    <s v="Juan"/>
    <x v="1"/>
    <s v="AZ"/>
  </r>
  <r>
    <s v="July"/>
    <n v="1106"/>
    <n v="9822"/>
    <s v="Pool Cover"/>
    <n v="58.3"/>
    <n v="98.4"/>
    <n v="40.100000000000009"/>
    <n v="4.0100000000000007"/>
    <s v="Juan"/>
    <x v="1"/>
    <s v="CA"/>
  </r>
  <r>
    <s v="July"/>
    <n v="1107"/>
    <n v="1109"/>
    <s v="Chlorine Test Kit"/>
    <n v="3"/>
    <n v="8"/>
    <n v="5"/>
    <n v="0"/>
    <s v="Hellen"/>
    <x v="3"/>
    <s v="NM"/>
  </r>
  <r>
    <s v="July"/>
    <n v="1108"/>
    <n v="9822"/>
    <s v="Pool Cover"/>
    <n v="58.3"/>
    <n v="98.4"/>
    <n v="40.100000000000009"/>
    <n v="4.0100000000000007"/>
    <s v="Doug"/>
    <x v="2"/>
    <s v="NV"/>
  </r>
  <r>
    <s v="July"/>
    <n v="1109"/>
    <n v="8722"/>
    <s v="Water Pump"/>
    <n v="344"/>
    <n v="502"/>
    <n v="158"/>
    <n v="15.8"/>
    <s v="Juan"/>
    <x v="1"/>
    <s v="CA"/>
  </r>
  <r>
    <s v="July"/>
    <n v="1110"/>
    <n v="8722"/>
    <s v="Water Pump"/>
    <n v="344"/>
    <n v="502"/>
    <n v="158"/>
    <n v="15.8"/>
    <s v="Hellen"/>
    <x v="3"/>
    <s v="NV"/>
  </r>
  <r>
    <s v="July"/>
    <n v="1111"/>
    <n v="6622"/>
    <s v="5 Gal Chlorine"/>
    <n v="42"/>
    <n v="77"/>
    <n v="35"/>
    <n v="0"/>
    <s v="Hellen"/>
    <x v="3"/>
    <s v="CA"/>
  </r>
  <r>
    <s v="July"/>
    <n v="1112"/>
    <n v="6622"/>
    <s v="5 Gal Chlorine"/>
    <n v="42"/>
    <n v="77"/>
    <n v="35"/>
    <n v="0"/>
    <s v="Doug"/>
    <x v="2"/>
    <s v="AZ"/>
  </r>
  <r>
    <s v="July"/>
    <n v="1113"/>
    <n v="9822"/>
    <s v="Pool Cover"/>
    <n v="58.3"/>
    <n v="98.4"/>
    <n v="40.100000000000009"/>
    <n v="4.0100000000000007"/>
    <s v="Chalie"/>
    <x v="0"/>
    <s v="CA"/>
  </r>
  <r>
    <s v="July"/>
    <n v="1114"/>
    <n v="2242"/>
    <s v="AutoVac"/>
    <n v="60"/>
    <n v="124"/>
    <n v="64"/>
    <n v="6.4"/>
    <s v="Juan"/>
    <x v="1"/>
    <s v="AZ"/>
  </r>
  <r>
    <s v="July"/>
    <n v="1115"/>
    <n v="8722"/>
    <s v="Water Pump"/>
    <n v="344"/>
    <n v="502"/>
    <n v="158"/>
    <n v="15.8"/>
    <s v="Chalie"/>
    <x v="0"/>
    <s v="AZ"/>
  </r>
  <r>
    <s v="July"/>
    <n v="1116"/>
    <n v="6622"/>
    <s v="5 Gal Chlorine"/>
    <n v="42"/>
    <n v="77"/>
    <n v="35"/>
    <n v="0"/>
    <s v="Doug"/>
    <x v="2"/>
    <s v="NV"/>
  </r>
  <r>
    <s v="July"/>
    <n v="1117"/>
    <n v="8722"/>
    <s v="Water Pump"/>
    <n v="344"/>
    <n v="502"/>
    <n v="158"/>
    <n v="15.8"/>
    <s v="Hellen"/>
    <x v="3"/>
    <s v="NM"/>
  </r>
  <r>
    <s v="July"/>
    <n v="1118"/>
    <n v="9822"/>
    <s v="Pool Cover"/>
    <n v="58.3"/>
    <n v="98.4"/>
    <n v="40.100000000000009"/>
    <n v="4.0100000000000007"/>
    <s v="Juan"/>
    <x v="1"/>
    <s v="CA"/>
  </r>
  <r>
    <s v="July"/>
    <n v="1119"/>
    <n v="2242"/>
    <s v="AutoVac"/>
    <n v="60"/>
    <n v="124"/>
    <n v="64"/>
    <n v="6.4"/>
    <s v="Chalie"/>
    <x v="0"/>
    <s v="UT"/>
  </r>
  <r>
    <s v="July"/>
    <n v="1120"/>
    <n v="2242"/>
    <s v="AutoVac"/>
    <n v="60"/>
    <n v="124"/>
    <n v="64"/>
    <n v="6.4"/>
    <s v="Doug"/>
    <x v="2"/>
    <s v="CA"/>
  </r>
  <r>
    <s v="July"/>
    <n v="1121"/>
    <n v="4421"/>
    <s v="Skimmer"/>
    <n v="45"/>
    <n v="87"/>
    <n v="42"/>
    <n v="0"/>
    <s v="Doug"/>
    <x v="2"/>
    <s v="NV"/>
  </r>
  <r>
    <s v="July"/>
    <n v="1122"/>
    <n v="8722"/>
    <s v="Water Pump"/>
    <n v="344"/>
    <n v="502"/>
    <n v="158"/>
    <n v="15.8"/>
    <s v="Doug"/>
    <x v="2"/>
    <s v="AZ"/>
  </r>
  <r>
    <s v="July"/>
    <n v="1123"/>
    <n v="9822"/>
    <s v="Pool Cover"/>
    <n v="58.3"/>
    <n v="98.4"/>
    <n v="40.100000000000009"/>
    <n v="4.0100000000000007"/>
    <s v="Doug"/>
    <x v="2"/>
    <s v="NV"/>
  </r>
  <r>
    <s v="July"/>
    <n v="1124"/>
    <n v="4421"/>
    <s v="Skimmer"/>
    <n v="45"/>
    <n v="87"/>
    <n v="42"/>
    <n v="0"/>
    <s v="Doug"/>
    <x v="2"/>
    <s v="AZ"/>
  </r>
  <r>
    <s v="Aug"/>
    <n v="1125"/>
    <n v="2242"/>
    <s v="AutoVac"/>
    <n v="60"/>
    <n v="124"/>
    <n v="64"/>
    <n v="6.4"/>
    <s v="Doug"/>
    <x v="2"/>
    <s v="CA"/>
  </r>
  <r>
    <s v="Aug"/>
    <n v="1126"/>
    <n v="9212"/>
    <s v="1 Gal Muratic Acid"/>
    <n v="4"/>
    <n v="7"/>
    <n v="3"/>
    <n v="0"/>
    <s v="Doug"/>
    <x v="2"/>
    <s v="NM"/>
  </r>
  <r>
    <s v="Aug"/>
    <n v="1127"/>
    <n v="8722"/>
    <s v="Water Pump"/>
    <n v="344"/>
    <n v="502"/>
    <n v="158"/>
    <n v="15.8"/>
    <s v="Chalie"/>
    <x v="0"/>
    <s v="NV"/>
  </r>
  <r>
    <s v="Aug"/>
    <n v="1128"/>
    <n v="6622"/>
    <s v="5 Gal Chlorine"/>
    <n v="42"/>
    <n v="77"/>
    <n v="35"/>
    <n v="0"/>
    <s v="Juan"/>
    <x v="1"/>
    <s v="CA"/>
  </r>
  <r>
    <s v="Aug"/>
    <n v="1129"/>
    <n v="9822"/>
    <s v="Pool Cover"/>
    <n v="58.3"/>
    <n v="98.4"/>
    <n v="40.100000000000009"/>
    <n v="4.0100000000000007"/>
    <s v="Hellen"/>
    <x v="3"/>
    <s v="NV"/>
  </r>
  <r>
    <s v="Aug"/>
    <n v="1130"/>
    <n v="4421"/>
    <s v="Skimmer"/>
    <n v="45"/>
    <n v="87"/>
    <n v="42"/>
    <n v="0"/>
    <s v="Hellen"/>
    <x v="3"/>
    <s v="CA"/>
  </r>
  <r>
    <s v="Aug"/>
    <n v="1131"/>
    <n v="9212"/>
    <s v="1 Gal Muratic Acid"/>
    <n v="4"/>
    <n v="7"/>
    <n v="3"/>
    <n v="0"/>
    <s v="Hellen"/>
    <x v="3"/>
    <s v="AZ"/>
  </r>
  <r>
    <s v="Aug"/>
    <n v="1132"/>
    <n v="9212"/>
    <s v="1 Gal Muratic Acid"/>
    <n v="4"/>
    <n v="7"/>
    <n v="3"/>
    <n v="0"/>
    <s v="Hellen"/>
    <x v="3"/>
    <s v="CA"/>
  </r>
  <r>
    <s v="Aug"/>
    <n v="1133"/>
    <n v="9822"/>
    <s v="Pool Cover"/>
    <n v="58.3"/>
    <n v="98.4"/>
    <n v="40.100000000000009"/>
    <n v="4.0100000000000007"/>
    <s v="Chalie"/>
    <x v="0"/>
    <s v="AZ"/>
  </r>
  <r>
    <s v="Aug"/>
    <n v="1134"/>
    <n v="9822"/>
    <s v="Pool Cover"/>
    <n v="58.3"/>
    <n v="98.4"/>
    <n v="40.100000000000009"/>
    <n v="4.0100000000000007"/>
    <s v="Doug"/>
    <x v="2"/>
    <s v="AZ"/>
  </r>
  <r>
    <s v="Aug"/>
    <n v="1135"/>
    <n v="8722"/>
    <s v="Water Pump"/>
    <n v="344"/>
    <n v="502"/>
    <n v="158"/>
    <n v="15.8"/>
    <s v="Chalie"/>
    <x v="0"/>
    <s v="NV"/>
  </r>
  <r>
    <s v="Aug"/>
    <n v="1136"/>
    <n v="2242"/>
    <s v="AutoVac"/>
    <n v="60"/>
    <n v="124"/>
    <n v="64"/>
    <n v="6.4"/>
    <s v="Doug"/>
    <x v="2"/>
    <s v="NM"/>
  </r>
  <r>
    <s v="Aug"/>
    <n v="1137"/>
    <n v="9822"/>
    <s v="Pool Cover"/>
    <n v="58.3"/>
    <n v="98.4"/>
    <n v="40.100000000000009"/>
    <n v="4.0100000000000007"/>
    <s v="Juan"/>
    <x v="1"/>
    <s v="CA"/>
  </r>
  <r>
    <s v="Aug"/>
    <n v="1138"/>
    <n v="8722"/>
    <s v="Water Pump"/>
    <n v="344"/>
    <n v="502"/>
    <n v="158"/>
    <n v="15.8"/>
    <s v="Chalie"/>
    <x v="0"/>
    <s v="UT"/>
  </r>
  <r>
    <s v="Aug"/>
    <n v="1139"/>
    <n v="4421"/>
    <s v="Skimmer"/>
    <n v="45"/>
    <n v="87"/>
    <n v="42"/>
    <n v="0"/>
    <s v="Doug"/>
    <x v="2"/>
    <s v="CA"/>
  </r>
  <r>
    <s v="Aug"/>
    <n v="1140"/>
    <n v="4421"/>
    <s v="Skimmer"/>
    <n v="45"/>
    <n v="87"/>
    <n v="42"/>
    <n v="0"/>
    <s v="Juan"/>
    <x v="1"/>
    <s v="NV"/>
  </r>
  <r>
    <s v="Aug"/>
    <n v="1141"/>
    <n v="9212"/>
    <s v="1 Gal Muratic Acid"/>
    <n v="4"/>
    <n v="7"/>
    <n v="3"/>
    <n v="0"/>
    <s v="Juan"/>
    <x v="1"/>
    <s v="AZ"/>
  </r>
  <r>
    <s v="Sept"/>
    <n v="1142"/>
    <n v="2242"/>
    <s v="AutoVac"/>
    <n v="60"/>
    <n v="124"/>
    <n v="64"/>
    <n v="6.4"/>
    <s v="Juan"/>
    <x v="1"/>
    <s v="NV"/>
  </r>
  <r>
    <s v="Sept"/>
    <n v="1143"/>
    <n v="9822"/>
    <s v="Pool Cover"/>
    <n v="58.3"/>
    <n v="98.4"/>
    <n v="40.100000000000009"/>
    <n v="4.0100000000000007"/>
    <s v="Hellen"/>
    <x v="3"/>
    <s v="AZ"/>
  </r>
  <r>
    <s v="Sept"/>
    <n v="1144"/>
    <n v="2242"/>
    <s v="AutoVac"/>
    <n v="60"/>
    <n v="124"/>
    <n v="64"/>
    <n v="6.4"/>
    <s v="Hellen"/>
    <x v="3"/>
    <s v="CA"/>
  </r>
  <r>
    <s v="Sept"/>
    <n v="1145"/>
    <n v="4421"/>
    <s v="Skimmer"/>
    <n v="45"/>
    <n v="87"/>
    <n v="42"/>
    <n v="0"/>
    <s v="Hellen"/>
    <x v="3"/>
    <s v="NM"/>
  </r>
  <r>
    <s v="Sept"/>
    <n v="1146"/>
    <n v="8722"/>
    <s v="Water Pump"/>
    <n v="344"/>
    <n v="502"/>
    <n v="158"/>
    <n v="15.8"/>
    <s v="Hellen"/>
    <x v="3"/>
    <s v="NV"/>
  </r>
  <r>
    <s v="Sept"/>
    <n v="1147"/>
    <n v="9822"/>
    <s v="Pool Cover"/>
    <n v="58.3"/>
    <n v="98.4"/>
    <n v="40.100000000000009"/>
    <n v="4.0100000000000007"/>
    <s v="Chalie"/>
    <x v="0"/>
    <s v="CA"/>
  </r>
  <r>
    <s v="Sept"/>
    <n v="1148"/>
    <n v="9212"/>
    <s v="1 Gal Muratic Acid"/>
    <n v="4"/>
    <n v="7"/>
    <n v="3"/>
    <n v="0"/>
    <s v="Doug"/>
    <x v="2"/>
    <s v="AZ"/>
  </r>
  <r>
    <s v="Sept"/>
    <n v="1149"/>
    <n v="8722"/>
    <s v="Water Pump"/>
    <n v="344"/>
    <n v="502"/>
    <n v="158"/>
    <n v="15.8"/>
    <s v="Chalie"/>
    <x v="0"/>
    <s v="AZ"/>
  </r>
  <r>
    <s v="Oct"/>
    <n v="1150"/>
    <n v="2242"/>
    <s v="AutoVac"/>
    <n v="60"/>
    <n v="124"/>
    <n v="64"/>
    <n v="6.4"/>
    <s v="Doug"/>
    <x v="2"/>
    <s v="UT"/>
  </r>
  <r>
    <s v="Oct"/>
    <n v="1151"/>
    <n v="2242"/>
    <s v="AutoVac"/>
    <n v="60"/>
    <n v="124"/>
    <n v="64"/>
    <n v="6.4"/>
    <s v="Juan"/>
    <x v="1"/>
    <s v="CA"/>
  </r>
  <r>
    <s v="Oct"/>
    <n v="1152"/>
    <n v="4421"/>
    <s v="Skimmer"/>
    <n v="45"/>
    <n v="87"/>
    <n v="42"/>
    <n v="0"/>
    <s v="Chalie"/>
    <x v="0"/>
    <s v="NV"/>
  </r>
  <r>
    <s v="Oct"/>
    <n v="1153"/>
    <n v="8722"/>
    <s v="Water Pump"/>
    <n v="344"/>
    <n v="502"/>
    <n v="158"/>
    <n v="15.8"/>
    <s v="Doug"/>
    <x v="2"/>
    <s v="AZ"/>
  </r>
  <r>
    <s v="Oct"/>
    <n v="1154"/>
    <n v="9822"/>
    <s v="Pool Cover"/>
    <n v="58.3"/>
    <n v="98.4"/>
    <n v="40.100000000000009"/>
    <n v="4.0100000000000007"/>
    <s v="Juan"/>
    <x v="1"/>
    <s v="NV"/>
  </r>
  <r>
    <s v="Oct"/>
    <n v="1155"/>
    <n v="4421"/>
    <s v="Skimmer"/>
    <n v="45"/>
    <n v="87"/>
    <n v="42"/>
    <n v="0"/>
    <s v="Doug"/>
    <x v="2"/>
    <s v="AZ"/>
  </r>
  <r>
    <s v="Oct"/>
    <n v="1156"/>
    <n v="2242"/>
    <s v="AutoVac"/>
    <n v="60"/>
    <n v="124"/>
    <n v="64"/>
    <n v="6.4"/>
    <s v="Doug"/>
    <x v="2"/>
    <s v="CA"/>
  </r>
  <r>
    <s v="Oct"/>
    <n v="1157"/>
    <n v="9212"/>
    <s v="1 Gal Muratic Acid"/>
    <n v="4"/>
    <n v="7"/>
    <n v="3"/>
    <n v="0"/>
    <s v="Doug"/>
    <x v="2"/>
    <s v="NM"/>
  </r>
  <r>
    <s v="Nov"/>
    <n v="1158"/>
    <n v="8722"/>
    <s v="Water Pump"/>
    <n v="344"/>
    <n v="502"/>
    <n v="158"/>
    <n v="15.8"/>
    <s v="Chalie"/>
    <x v="0"/>
    <s v="NV"/>
  </r>
  <r>
    <s v="Nov"/>
    <n v="1159"/>
    <n v="6622"/>
    <s v="5 Gal Chlorine"/>
    <n v="42"/>
    <n v="77"/>
    <n v="35"/>
    <n v="0"/>
    <s v="Doug"/>
    <x v="2"/>
    <s v="CA"/>
  </r>
  <r>
    <s v="Nov"/>
    <n v="1160"/>
    <n v="9822"/>
    <s v="Pool Cover"/>
    <n v="58.3"/>
    <n v="98.4"/>
    <n v="40.100000000000009"/>
    <n v="4.0100000000000007"/>
    <s v="Hellen"/>
    <x v="3"/>
    <s v="NV"/>
  </r>
  <r>
    <s v="Nov"/>
    <n v="1161"/>
    <n v="4421"/>
    <s v="Skimmer"/>
    <n v="45"/>
    <n v="87"/>
    <n v="42"/>
    <n v="0"/>
    <s v="Juan"/>
    <x v="1"/>
    <s v="CA"/>
  </r>
  <r>
    <s v="Nov"/>
    <n v="1162"/>
    <n v="9212"/>
    <s v="1 Gal Muratic Acid"/>
    <n v="4"/>
    <n v="7"/>
    <n v="3"/>
    <n v="0"/>
    <s v="Chalie"/>
    <x v="0"/>
    <s v="AZ"/>
  </r>
  <r>
    <s v="Nov"/>
    <n v="1163"/>
    <n v="9212"/>
    <s v="1 Gal Muratic Acid"/>
    <n v="4"/>
    <n v="7"/>
    <n v="3"/>
    <n v="0"/>
    <s v="Doug"/>
    <x v="2"/>
    <s v="CA"/>
  </r>
  <r>
    <s v="Nov"/>
    <n v="1164"/>
    <n v="9822"/>
    <s v="Pool Cover"/>
    <n v="58.3"/>
    <n v="98.4"/>
    <n v="40.100000000000009"/>
    <n v="4.0100000000000007"/>
    <s v="Doug"/>
    <x v="2"/>
    <s v="AZ"/>
  </r>
  <r>
    <s v="Nov"/>
    <n v="1165"/>
    <n v="9822"/>
    <s v="Pool Cover"/>
    <n v="58.3"/>
    <n v="98.4"/>
    <n v="40.100000000000009"/>
    <n v="4.0100000000000007"/>
    <s v="Doug"/>
    <x v="2"/>
    <s v="AZ"/>
  </r>
  <r>
    <s v="Nov"/>
    <n v="1166"/>
    <n v="8722"/>
    <s v="Water Pump"/>
    <n v="344"/>
    <n v="502"/>
    <n v="158"/>
    <n v="15.8"/>
    <s v="Doug"/>
    <x v="2"/>
    <s v="NV"/>
  </r>
  <r>
    <s v="Dec"/>
    <n v="1167"/>
    <n v="2242"/>
    <s v="AutoVac"/>
    <n v="60"/>
    <n v="124"/>
    <n v="64"/>
    <n v="6.4"/>
    <s v="Doug"/>
    <x v="2"/>
    <s v="NM"/>
  </r>
  <r>
    <s v="Dec"/>
    <n v="1168"/>
    <n v="9822"/>
    <s v="Pool Cover"/>
    <n v="58.3"/>
    <n v="98.4"/>
    <n v="40.100000000000009"/>
    <n v="4.0100000000000007"/>
    <s v="Doug"/>
    <x v="2"/>
    <s v="CA"/>
  </r>
  <r>
    <s v="Dec"/>
    <n v="1169"/>
    <n v="8722"/>
    <s v="Water Pump"/>
    <n v="344"/>
    <n v="502"/>
    <n v="158"/>
    <n v="15.8"/>
    <s v="Doug"/>
    <x v="2"/>
    <s v="UT"/>
  </r>
  <r>
    <s v="Dec"/>
    <n v="1170"/>
    <n v="4421"/>
    <s v="Skimmer"/>
    <n v="45"/>
    <n v="87"/>
    <n v="42"/>
    <n v="0"/>
    <s v="Chalie"/>
    <x v="0"/>
    <s v="CA"/>
  </r>
  <r>
    <s v="Dec"/>
    <n v="1171"/>
    <n v="4421"/>
    <s v="Skimmer"/>
    <n v="45"/>
    <n v="87"/>
    <n v="42"/>
    <n v="0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DD761-4D20-4F4D-AE78-B64A81602D2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8" firstHeaderRow="0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dataField="1"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5" baseField="0" baseItem="0"/>
    <dataField name="Sum of Profit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130E-6CBF-468A-BBE8-637A10183571}">
  <dimension ref="A3:C8"/>
  <sheetViews>
    <sheetView tabSelected="1" workbookViewId="0">
      <selection activeCell="N5" sqref="N5"/>
    </sheetView>
  </sheetViews>
  <sheetFormatPr defaultRowHeight="15.6"/>
  <cols>
    <col min="1" max="1" width="12.19921875" bestFit="1" customWidth="1"/>
    <col min="2" max="2" width="15.19921875" bestFit="1" customWidth="1"/>
    <col min="3" max="3" width="11.796875" bestFit="1" customWidth="1"/>
  </cols>
  <sheetData>
    <row r="3" spans="1:3">
      <c r="A3" s="7" t="s">
        <v>51</v>
      </c>
      <c r="B3" t="s">
        <v>50</v>
      </c>
      <c r="C3" t="s">
        <v>53</v>
      </c>
    </row>
    <row r="4" spans="1:3">
      <c r="A4" s="8" t="s">
        <v>38</v>
      </c>
      <c r="B4" s="6">
        <v>6003.5</v>
      </c>
      <c r="C4" s="6">
        <v>2015.1</v>
      </c>
    </row>
    <row r="5" spans="1:3">
      <c r="A5" s="8" t="s">
        <v>40</v>
      </c>
      <c r="B5" s="6">
        <v>2410.7000000000003</v>
      </c>
      <c r="C5" s="6">
        <v>1021.6</v>
      </c>
    </row>
    <row r="6" spans="1:3">
      <c r="A6" s="8" t="s">
        <v>44</v>
      </c>
      <c r="B6" s="6">
        <v>3035.3</v>
      </c>
      <c r="C6" s="6">
        <v>1084.0999999999999</v>
      </c>
    </row>
    <row r="7" spans="1:3">
      <c r="A7" s="8" t="s">
        <v>42</v>
      </c>
      <c r="B7" s="6">
        <v>5661.0999999999985</v>
      </c>
      <c r="C7" s="6">
        <v>2235.8999999999996</v>
      </c>
    </row>
    <row r="8" spans="1:3">
      <c r="A8" s="8" t="s">
        <v>52</v>
      </c>
      <c r="B8" s="6">
        <v>17110.599999999999</v>
      </c>
      <c r="C8" s="6">
        <v>6356.6999999999989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defaultColWidth="11" defaultRowHeight="15.6"/>
  <cols>
    <col min="4" max="4" width="18.296875" customWidth="1"/>
    <col min="6" max="6" width="11.3984375" bestFit="1" customWidth="1"/>
    <col min="8" max="8" width="13.796875" customWidth="1"/>
  </cols>
  <sheetData>
    <row r="1" spans="1:11" ht="31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IF(E2&gt;50,G2*0.1,0)</f>
        <v>4.0100000000000007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ref="G3:G66" si="0">F3-E3</f>
        <v>4.9000000000000004</v>
      </c>
      <c r="H3" s="4">
        <f t="shared" ref="H3:H66" si="1">IF(E3&gt;50,G3*0.1,0)</f>
        <v>0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15.8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4.0100000000000007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0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15.8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6.4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15.8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0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si="0"/>
        <v>40.100000000000009</v>
      </c>
      <c r="H34" s="4">
        <f t="shared" si="1"/>
        <v>4.0100000000000007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0"/>
        <v>4.9000000000000004</v>
      </c>
      <c r="H35" s="4">
        <f t="shared" si="1"/>
        <v>0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0"/>
        <v>2.9999999999999991</v>
      </c>
      <c r="H36" s="4">
        <f t="shared" si="1"/>
        <v>0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0"/>
        <v>2.9999999999999991</v>
      </c>
      <c r="H37" s="4">
        <f t="shared" si="1"/>
        <v>0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0"/>
        <v>35</v>
      </c>
      <c r="H38" s="4">
        <f t="shared" si="1"/>
        <v>0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0"/>
        <v>2.9999999999999991</v>
      </c>
      <c r="H39" s="4">
        <f t="shared" si="1"/>
        <v>0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0"/>
        <v>4.9000000000000004</v>
      </c>
      <c r="H40" s="4">
        <f t="shared" si="1"/>
        <v>0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0"/>
        <v>5</v>
      </c>
      <c r="H41" s="4">
        <f t="shared" si="1"/>
        <v>0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0"/>
        <v>2.9999999999999991</v>
      </c>
      <c r="H42" s="4">
        <f t="shared" si="1"/>
        <v>0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0"/>
        <v>158</v>
      </c>
      <c r="H43" s="4">
        <f t="shared" si="1"/>
        <v>15.8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0"/>
        <v>64</v>
      </c>
      <c r="H44" s="4">
        <f t="shared" si="1"/>
        <v>6.4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0"/>
        <v>4.9000000000000004</v>
      </c>
      <c r="H45" s="4">
        <f t="shared" si="1"/>
        <v>0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0"/>
        <v>158</v>
      </c>
      <c r="H46" s="4">
        <f t="shared" si="1"/>
        <v>15.8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0"/>
        <v>5</v>
      </c>
      <c r="H47" s="4">
        <f t="shared" si="1"/>
        <v>0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0"/>
        <v>35</v>
      </c>
      <c r="H48" s="4">
        <f t="shared" si="1"/>
        <v>0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0"/>
        <v>158</v>
      </c>
      <c r="H49" s="4">
        <f t="shared" si="1"/>
        <v>15.8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0"/>
        <v>2.9999999999999991</v>
      </c>
      <c r="H50" s="4">
        <f t="shared" si="1"/>
        <v>0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0"/>
        <v>4.9000000000000004</v>
      </c>
      <c r="H51" s="4">
        <f t="shared" si="1"/>
        <v>0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0"/>
        <v>5</v>
      </c>
      <c r="H52" s="4">
        <f t="shared" si="1"/>
        <v>0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0"/>
        <v>35</v>
      </c>
      <c r="H53" s="4">
        <f t="shared" si="1"/>
        <v>0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0"/>
        <v>64</v>
      </c>
      <c r="H54" s="4">
        <f t="shared" si="1"/>
        <v>6.4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0"/>
        <v>42</v>
      </c>
      <c r="H55" s="4">
        <f t="shared" si="1"/>
        <v>0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0"/>
        <v>5</v>
      </c>
      <c r="H56" s="4">
        <f t="shared" si="1"/>
        <v>0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0"/>
        <v>5</v>
      </c>
      <c r="H57" s="4">
        <f t="shared" si="1"/>
        <v>0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0"/>
        <v>2.9999999999999991</v>
      </c>
      <c r="H58" s="4">
        <f t="shared" si="1"/>
        <v>0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0"/>
        <v>5</v>
      </c>
      <c r="H59" s="4">
        <f t="shared" si="1"/>
        <v>0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0"/>
        <v>64</v>
      </c>
      <c r="H60" s="4">
        <f t="shared" si="1"/>
        <v>6.4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0"/>
        <v>5</v>
      </c>
      <c r="H61" s="4">
        <f t="shared" si="1"/>
        <v>0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0"/>
        <v>5</v>
      </c>
      <c r="H62" s="4">
        <f t="shared" si="1"/>
        <v>0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0"/>
        <v>2.9999999999999991</v>
      </c>
      <c r="H63" s="4">
        <f t="shared" si="1"/>
        <v>0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0"/>
        <v>5</v>
      </c>
      <c r="H64" s="4">
        <f t="shared" si="1"/>
        <v>0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0"/>
        <v>2.9999999999999991</v>
      </c>
      <c r="H65" s="4">
        <f t="shared" si="1"/>
        <v>0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si="0"/>
        <v>2.9999999999999991</v>
      </c>
      <c r="H66" s="4">
        <f t="shared" si="1"/>
        <v>0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ref="G67:G130" si="2">F67-E67</f>
        <v>4.9000000000000004</v>
      </c>
      <c r="H67" s="4">
        <f t="shared" ref="H67:H130" si="3">IF(E67&gt;50,G67*0.1,0)</f>
        <v>0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2"/>
        <v>4.9000000000000004</v>
      </c>
      <c r="H68" s="4">
        <f t="shared" si="3"/>
        <v>0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2"/>
        <v>5</v>
      </c>
      <c r="H69" s="4">
        <f t="shared" si="3"/>
        <v>0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2"/>
        <v>5</v>
      </c>
      <c r="H70" s="4">
        <f t="shared" si="3"/>
        <v>0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2"/>
        <v>2.9999999999999991</v>
      </c>
      <c r="H71" s="4">
        <f t="shared" si="3"/>
        <v>0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2"/>
        <v>5</v>
      </c>
      <c r="H72" s="4">
        <f t="shared" si="3"/>
        <v>0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2"/>
        <v>5</v>
      </c>
      <c r="H73" s="4">
        <f t="shared" si="3"/>
        <v>0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2"/>
        <v>35</v>
      </c>
      <c r="H74" s="4">
        <f t="shared" si="3"/>
        <v>0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2"/>
        <v>4.9000000000000004</v>
      </c>
      <c r="H75" s="4">
        <f t="shared" si="3"/>
        <v>0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2"/>
        <v>5</v>
      </c>
      <c r="H76" s="4">
        <f t="shared" si="3"/>
        <v>0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2"/>
        <v>5</v>
      </c>
      <c r="H77" s="4">
        <f t="shared" si="3"/>
        <v>0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2"/>
        <v>40.100000000000009</v>
      </c>
      <c r="H78" s="4">
        <f t="shared" si="3"/>
        <v>4.0100000000000007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2"/>
        <v>4.9000000000000004</v>
      </c>
      <c r="H79" s="4">
        <f t="shared" si="3"/>
        <v>0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2"/>
        <v>4.9000000000000004</v>
      </c>
      <c r="H80" s="4">
        <f t="shared" si="3"/>
        <v>0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2"/>
        <v>42</v>
      </c>
      <c r="H81" s="4">
        <f t="shared" si="3"/>
        <v>0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2"/>
        <v>5</v>
      </c>
      <c r="H82" s="4">
        <f t="shared" si="3"/>
        <v>0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2"/>
        <v>5</v>
      </c>
      <c r="H83" s="4">
        <f t="shared" si="3"/>
        <v>0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2"/>
        <v>5</v>
      </c>
      <c r="H84" s="4">
        <f t="shared" si="3"/>
        <v>0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2"/>
        <v>5</v>
      </c>
      <c r="H85" s="4">
        <f t="shared" si="3"/>
        <v>0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2"/>
        <v>40.100000000000009</v>
      </c>
      <c r="H86" s="4">
        <f t="shared" si="3"/>
        <v>4.0100000000000007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2"/>
        <v>5</v>
      </c>
      <c r="H87" s="4">
        <f t="shared" si="3"/>
        <v>0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2"/>
        <v>2.9999999999999991</v>
      </c>
      <c r="H88" s="4">
        <f t="shared" si="3"/>
        <v>0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2"/>
        <v>2.9999999999999991</v>
      </c>
      <c r="H89" s="4">
        <f t="shared" si="3"/>
        <v>0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2"/>
        <v>5</v>
      </c>
      <c r="H90" s="4">
        <f t="shared" si="3"/>
        <v>0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2"/>
        <v>4.9000000000000004</v>
      </c>
      <c r="H91" s="4">
        <f t="shared" si="3"/>
        <v>0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2"/>
        <v>4.9000000000000004</v>
      </c>
      <c r="H92" s="4">
        <f t="shared" si="3"/>
        <v>0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2"/>
        <v>4.9000000000000004</v>
      </c>
      <c r="H93" s="4">
        <f t="shared" si="3"/>
        <v>0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2"/>
        <v>5</v>
      </c>
      <c r="H94" s="4">
        <f t="shared" si="3"/>
        <v>0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2"/>
        <v>5</v>
      </c>
      <c r="H95" s="4">
        <f t="shared" si="3"/>
        <v>0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2"/>
        <v>2.9999999999999991</v>
      </c>
      <c r="H96" s="4">
        <f t="shared" si="3"/>
        <v>0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2"/>
        <v>5</v>
      </c>
      <c r="H97" s="4">
        <f t="shared" si="3"/>
        <v>0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si="2"/>
        <v>3</v>
      </c>
      <c r="H98" s="4">
        <f t="shared" si="3"/>
        <v>0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2"/>
        <v>4.9000000000000004</v>
      </c>
      <c r="H99" s="4">
        <f t="shared" si="3"/>
        <v>0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2"/>
        <v>4.9000000000000004</v>
      </c>
      <c r="H100" s="4">
        <f t="shared" si="3"/>
        <v>0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2"/>
        <v>5</v>
      </c>
      <c r="H101" s="4">
        <f t="shared" si="3"/>
        <v>0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2"/>
        <v>2.9999999999999991</v>
      </c>
      <c r="H102" s="4">
        <f t="shared" si="3"/>
        <v>0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2"/>
        <v>64</v>
      </c>
      <c r="H103" s="4">
        <f t="shared" si="3"/>
        <v>6.4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2"/>
        <v>4.9000000000000004</v>
      </c>
      <c r="H104" s="4">
        <f t="shared" si="3"/>
        <v>0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2"/>
        <v>4.9000000000000004</v>
      </c>
      <c r="H105" s="4">
        <f t="shared" si="3"/>
        <v>0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2"/>
        <v>2.9999999999999991</v>
      </c>
      <c r="H106" s="4">
        <f t="shared" si="3"/>
        <v>0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2"/>
        <v>40.100000000000009</v>
      </c>
      <c r="H107" s="4">
        <f t="shared" si="3"/>
        <v>4.0100000000000007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2"/>
        <v>5</v>
      </c>
      <c r="H108" s="4">
        <f t="shared" si="3"/>
        <v>0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2"/>
        <v>40.100000000000009</v>
      </c>
      <c r="H109" s="4">
        <f t="shared" si="3"/>
        <v>4.0100000000000007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2"/>
        <v>158</v>
      </c>
      <c r="H110" s="4">
        <f t="shared" si="3"/>
        <v>15.8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2"/>
        <v>158</v>
      </c>
      <c r="H111" s="4">
        <f t="shared" si="3"/>
        <v>15.8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2"/>
        <v>35</v>
      </c>
      <c r="H112" s="4">
        <f t="shared" si="3"/>
        <v>0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2"/>
        <v>35</v>
      </c>
      <c r="H113" s="4">
        <f t="shared" si="3"/>
        <v>0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2"/>
        <v>40.100000000000009</v>
      </c>
      <c r="H114" s="4">
        <f t="shared" si="3"/>
        <v>4.0100000000000007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2"/>
        <v>64</v>
      </c>
      <c r="H115" s="4">
        <f t="shared" si="3"/>
        <v>6.4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2"/>
        <v>158</v>
      </c>
      <c r="H116" s="4">
        <f t="shared" si="3"/>
        <v>15.8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2"/>
        <v>35</v>
      </c>
      <c r="H117" s="4">
        <f t="shared" si="3"/>
        <v>0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2"/>
        <v>158</v>
      </c>
      <c r="H118" s="4">
        <f t="shared" si="3"/>
        <v>15.8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2"/>
        <v>40.100000000000009</v>
      </c>
      <c r="H119" s="4">
        <f t="shared" si="3"/>
        <v>4.0100000000000007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2"/>
        <v>64</v>
      </c>
      <c r="H120" s="4">
        <f t="shared" si="3"/>
        <v>6.4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2"/>
        <v>64</v>
      </c>
      <c r="H121" s="4">
        <f t="shared" si="3"/>
        <v>6.4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2"/>
        <v>42</v>
      </c>
      <c r="H122" s="4">
        <f t="shared" si="3"/>
        <v>0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2"/>
        <v>158</v>
      </c>
      <c r="H123" s="4">
        <f t="shared" si="3"/>
        <v>15.8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2"/>
        <v>40.100000000000009</v>
      </c>
      <c r="H124" s="4">
        <f t="shared" si="3"/>
        <v>4.0100000000000007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2"/>
        <v>42</v>
      </c>
      <c r="H125" s="4">
        <f t="shared" si="3"/>
        <v>0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2"/>
        <v>64</v>
      </c>
      <c r="H126" s="4">
        <f t="shared" si="3"/>
        <v>6.4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2"/>
        <v>3</v>
      </c>
      <c r="H127" s="4">
        <f t="shared" si="3"/>
        <v>0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2"/>
        <v>158</v>
      </c>
      <c r="H128" s="4">
        <f t="shared" si="3"/>
        <v>15.8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2"/>
        <v>35</v>
      </c>
      <c r="H129" s="4">
        <f t="shared" si="3"/>
        <v>0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si="2"/>
        <v>40.100000000000009</v>
      </c>
      <c r="H130" s="4">
        <f t="shared" si="3"/>
        <v>4.0100000000000007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ref="G131:G172" si="4">F131-E131</f>
        <v>42</v>
      </c>
      <c r="H131" s="4">
        <f t="shared" ref="H131:H172" si="5">IF(E131&gt;50,G131*0.1,0)</f>
        <v>0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4"/>
        <v>3</v>
      </c>
      <c r="H132" s="4">
        <f t="shared" si="5"/>
        <v>0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4"/>
        <v>3</v>
      </c>
      <c r="H133" s="4">
        <f t="shared" si="5"/>
        <v>0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4"/>
        <v>40.100000000000009</v>
      </c>
      <c r="H134" s="4">
        <f t="shared" si="5"/>
        <v>4.0100000000000007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4"/>
        <v>40.100000000000009</v>
      </c>
      <c r="H135" s="4">
        <f t="shared" si="5"/>
        <v>4.0100000000000007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4"/>
        <v>158</v>
      </c>
      <c r="H136" s="4">
        <f t="shared" si="5"/>
        <v>15.8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4"/>
        <v>64</v>
      </c>
      <c r="H137" s="4">
        <f t="shared" si="5"/>
        <v>6.4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4"/>
        <v>40.100000000000009</v>
      </c>
      <c r="H138" s="4">
        <f t="shared" si="5"/>
        <v>4.0100000000000007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4"/>
        <v>158</v>
      </c>
      <c r="H139" s="4">
        <f t="shared" si="5"/>
        <v>15.8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4"/>
        <v>42</v>
      </c>
      <c r="H140" s="4">
        <f t="shared" si="5"/>
        <v>0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4"/>
        <v>42</v>
      </c>
      <c r="H141" s="4">
        <f t="shared" si="5"/>
        <v>0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4"/>
        <v>3</v>
      </c>
      <c r="H142" s="4">
        <f t="shared" si="5"/>
        <v>0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4"/>
        <v>64</v>
      </c>
      <c r="H143" s="4">
        <f t="shared" si="5"/>
        <v>6.4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4"/>
        <v>40.100000000000009</v>
      </c>
      <c r="H144" s="4">
        <f t="shared" si="5"/>
        <v>4.0100000000000007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4"/>
        <v>64</v>
      </c>
      <c r="H145" s="4">
        <f t="shared" si="5"/>
        <v>6.4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4"/>
        <v>42</v>
      </c>
      <c r="H146" s="4">
        <f t="shared" si="5"/>
        <v>0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4"/>
        <v>158</v>
      </c>
      <c r="H147" s="4">
        <f t="shared" si="5"/>
        <v>15.8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4"/>
        <v>40.100000000000009</v>
      </c>
      <c r="H148" s="4">
        <f t="shared" si="5"/>
        <v>4.0100000000000007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4"/>
        <v>3</v>
      </c>
      <c r="H149" s="4">
        <f t="shared" si="5"/>
        <v>0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4"/>
        <v>158</v>
      </c>
      <c r="H150" s="4">
        <f t="shared" si="5"/>
        <v>15.8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4"/>
        <v>64</v>
      </c>
      <c r="H151" s="4">
        <f t="shared" si="5"/>
        <v>6.4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4"/>
        <v>64</v>
      </c>
      <c r="H152" s="4">
        <f t="shared" si="5"/>
        <v>6.4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4"/>
        <v>42</v>
      </c>
      <c r="H153" s="4">
        <f t="shared" si="5"/>
        <v>0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4"/>
        <v>158</v>
      </c>
      <c r="H154" s="4">
        <f t="shared" si="5"/>
        <v>15.8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4"/>
        <v>40.100000000000009</v>
      </c>
      <c r="H155" s="4">
        <f t="shared" si="5"/>
        <v>4.0100000000000007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4"/>
        <v>42</v>
      </c>
      <c r="H156" s="4">
        <f t="shared" si="5"/>
        <v>0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4"/>
        <v>64</v>
      </c>
      <c r="H157" s="4">
        <f t="shared" si="5"/>
        <v>6.4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4"/>
        <v>3</v>
      </c>
      <c r="H158" s="4">
        <f t="shared" si="5"/>
        <v>0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4"/>
        <v>158</v>
      </c>
      <c r="H159" s="4">
        <f t="shared" si="5"/>
        <v>15.8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4"/>
        <v>35</v>
      </c>
      <c r="H160" s="4">
        <f t="shared" si="5"/>
        <v>0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4"/>
        <v>40.100000000000009</v>
      </c>
      <c r="H161" s="4">
        <f t="shared" si="5"/>
        <v>4.0100000000000007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si="4"/>
        <v>42</v>
      </c>
      <c r="H162" s="4">
        <f t="shared" si="5"/>
        <v>0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4"/>
        <v>3</v>
      </c>
      <c r="H163" s="4">
        <f t="shared" si="5"/>
        <v>0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4"/>
        <v>3</v>
      </c>
      <c r="H164" s="4">
        <f t="shared" si="5"/>
        <v>0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4"/>
        <v>40.100000000000009</v>
      </c>
      <c r="H165" s="4">
        <f t="shared" si="5"/>
        <v>4.0100000000000007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4"/>
        <v>40.100000000000009</v>
      </c>
      <c r="H166" s="4">
        <f t="shared" si="5"/>
        <v>4.0100000000000007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4"/>
        <v>158</v>
      </c>
      <c r="H167" s="4">
        <f t="shared" si="5"/>
        <v>15.8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4"/>
        <v>64</v>
      </c>
      <c r="H168" s="4">
        <f t="shared" si="5"/>
        <v>6.4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4"/>
        <v>40.100000000000009</v>
      </c>
      <c r="H169" s="4">
        <f t="shared" si="5"/>
        <v>4.0100000000000007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4"/>
        <v>158</v>
      </c>
      <c r="H170" s="4">
        <f t="shared" si="5"/>
        <v>15.8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4"/>
        <v>42</v>
      </c>
      <c r="H171" s="4">
        <f t="shared" si="5"/>
        <v>0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4"/>
        <v>42</v>
      </c>
      <c r="H172" s="4">
        <f t="shared" si="5"/>
        <v>0</v>
      </c>
      <c r="I172" t="s">
        <v>39</v>
      </c>
      <c r="J172" t="s">
        <v>40</v>
      </c>
      <c r="K172" t="s">
        <v>17</v>
      </c>
    </row>
    <row r="173" spans="1:11">
      <c r="E173" s="4"/>
      <c r="F173" s="4"/>
      <c r="G173" s="4"/>
      <c r="H173" s="4"/>
    </row>
    <row r="174" spans="1:11">
      <c r="A174" s="1" t="s">
        <v>47</v>
      </c>
      <c r="F174" s="4">
        <f>SUM(F2:F172)</f>
        <v>17110.599999999995</v>
      </c>
    </row>
    <row r="175" spans="1:11">
      <c r="A175" s="1" t="s">
        <v>48</v>
      </c>
      <c r="F175" s="5">
        <f>SUMIF(F2:F172,"&gt;50")</f>
        <v>16088.399999999994</v>
      </c>
    </row>
    <row r="176" spans="1:11">
      <c r="A176" s="1" t="s">
        <v>49</v>
      </c>
      <c r="F176" s="5">
        <f>SUMIF(F2:F172,"&lt;=50")</f>
        <v>1022.1999999999997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amert</cp:lastModifiedBy>
  <dcterms:created xsi:type="dcterms:W3CDTF">2014-06-11T22:14:31Z</dcterms:created>
  <dcterms:modified xsi:type="dcterms:W3CDTF">2023-03-07T16:58:24Z</dcterms:modified>
</cp:coreProperties>
</file>