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codeName="ThisWorkbook"/>
  <xr:revisionPtr revIDLastSave="0" documentId="8_{68AA7A1C-A18B-4ADD-95CF-58E52FDB673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Timeline'!$1:$6)-1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Timeline'!$3:$3</definedName>
    <definedName name="RowTitleRegion1..D3">'Project Timeline'!$C$2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</workbook>
</file>

<file path=xl/calcChain.xml><?xml version="1.0" encoding="utf-8"?>
<calcChain xmlns="http://schemas.openxmlformats.org/spreadsheetml/2006/main">
  <c r="D5" i="2" l="1"/>
  <c r="B24" i="1" l="1"/>
  <c r="B25" i="1"/>
  <c r="B22" i="1"/>
  <c r="B23" i="1"/>
  <c r="B16" i="1"/>
  <c r="B17" i="1"/>
  <c r="B18" i="1"/>
  <c r="B19" i="1"/>
  <c r="B20" i="1"/>
  <c r="B21" i="1"/>
  <c r="B4" i="1"/>
  <c r="B8" i="1"/>
  <c r="B12" i="1"/>
  <c r="B5" i="1"/>
  <c r="B9" i="1"/>
  <c r="B13" i="1"/>
  <c r="B7" i="1"/>
  <c r="B11" i="1"/>
  <c r="B6" i="1"/>
  <c r="B10" i="1"/>
  <c r="B14" i="1"/>
  <c r="B15" i="1"/>
  <c r="E5" i="1" l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8" i="1" l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1" i="2"/>
  <c r="C38" i="2" s="1"/>
  <c r="F20" i="2"/>
  <c r="C37" i="2" s="1"/>
  <c r="F19" i="2"/>
  <c r="C36" i="2" s="1"/>
  <c r="F18" i="2"/>
  <c r="C35" i="2" s="1"/>
  <c r="F22" i="2"/>
  <c r="C39" i="2" s="1"/>
  <c r="F16" i="2"/>
  <c r="C33" i="2" s="1"/>
  <c r="F17" i="2"/>
  <c r="C34" i="2" s="1"/>
  <c r="F15" i="2"/>
  <c r="C32" i="2" s="1"/>
  <c r="F23" i="2" l="1"/>
  <c r="C40" i="2" s="1"/>
  <c r="P40" i="2" s="1"/>
  <c r="M33" i="2"/>
  <c r="U33" i="2"/>
  <c r="H33" i="2"/>
  <c r="E33" i="2"/>
  <c r="AA33" i="2"/>
  <c r="X33" i="2"/>
  <c r="Z33" i="2"/>
  <c r="F33" i="2"/>
  <c r="W33" i="2"/>
  <c r="I33" i="2"/>
  <c r="AE33" i="2"/>
  <c r="P33" i="2"/>
  <c r="R33" i="2"/>
  <c r="AD33" i="2"/>
  <c r="AG33" i="2"/>
  <c r="D33" i="2"/>
  <c r="AH33" i="2"/>
  <c r="T33" i="2"/>
  <c r="N33" i="2"/>
  <c r="C45" i="2"/>
  <c r="D45" i="2" s="1"/>
  <c r="Y33" i="2"/>
  <c r="V33" i="2"/>
  <c r="AI33" i="2"/>
  <c r="AF33" i="2"/>
  <c r="O33" i="2"/>
  <c r="AB33" i="2"/>
  <c r="K33" i="2"/>
  <c r="AC33" i="2"/>
  <c r="S33" i="2"/>
  <c r="R45" i="2" s="1"/>
  <c r="Q33" i="2"/>
  <c r="J33" i="2"/>
  <c r="L33" i="2"/>
  <c r="G33" i="2"/>
  <c r="AB35" i="2"/>
  <c r="O35" i="2"/>
  <c r="J35" i="2"/>
  <c r="H35" i="2"/>
  <c r="AF35" i="2"/>
  <c r="M35" i="2"/>
  <c r="AE35" i="2"/>
  <c r="AH35" i="2"/>
  <c r="V35" i="2"/>
  <c r="Q35" i="2"/>
  <c r="Z35" i="2"/>
  <c r="D35" i="2"/>
  <c r="K35" i="2"/>
  <c r="R35" i="2"/>
  <c r="N35" i="2"/>
  <c r="G35" i="2"/>
  <c r="X35" i="2"/>
  <c r="AA35" i="2"/>
  <c r="S35" i="2"/>
  <c r="L35" i="2"/>
  <c r="F35" i="2"/>
  <c r="P35" i="2"/>
  <c r="I35" i="2"/>
  <c r="C47" i="2"/>
  <c r="D47" i="2" s="1"/>
  <c r="AI35" i="2"/>
  <c r="AG35" i="2"/>
  <c r="W35" i="2"/>
  <c r="T35" i="2"/>
  <c r="AD35" i="2"/>
  <c r="Y35" i="2"/>
  <c r="AC35" i="2"/>
  <c r="E35" i="2"/>
  <c r="U35" i="2"/>
  <c r="E34" i="2"/>
  <c r="Y34" i="2"/>
  <c r="L34" i="2"/>
  <c r="AG34" i="2"/>
  <c r="G34" i="2"/>
  <c r="AF34" i="2"/>
  <c r="X34" i="2"/>
  <c r="Q34" i="2"/>
  <c r="W34" i="2"/>
  <c r="P34" i="2"/>
  <c r="S34" i="2"/>
  <c r="Z34" i="2"/>
  <c r="AD34" i="2"/>
  <c r="J34" i="2"/>
  <c r="U34" i="2"/>
  <c r="C46" i="2"/>
  <c r="D46" i="2" s="1"/>
  <c r="T34" i="2"/>
  <c r="H34" i="2"/>
  <c r="AH34" i="2"/>
  <c r="K34" i="2"/>
  <c r="AE34" i="2"/>
  <c r="N34" i="2"/>
  <c r="F34" i="2"/>
  <c r="I34" i="2"/>
  <c r="O34" i="2"/>
  <c r="AB34" i="2"/>
  <c r="AA34" i="2"/>
  <c r="V34" i="2"/>
  <c r="R34" i="2"/>
  <c r="AC34" i="2"/>
  <c r="M34" i="2"/>
  <c r="AI34" i="2"/>
  <c r="D34" i="2"/>
  <c r="C51" i="2"/>
  <c r="D51" i="2" s="1"/>
  <c r="U39" i="2"/>
  <c r="AG39" i="2"/>
  <c r="AE39" i="2"/>
  <c r="T39" i="2"/>
  <c r="F39" i="2"/>
  <c r="AA39" i="2"/>
  <c r="Z39" i="2"/>
  <c r="E39" i="2"/>
  <c r="AB39" i="2"/>
  <c r="K39" i="2"/>
  <c r="P39" i="2"/>
  <c r="AF39" i="2"/>
  <c r="W39" i="2"/>
  <c r="Q39" i="2"/>
  <c r="AD39" i="2"/>
  <c r="L39" i="2"/>
  <c r="R39" i="2"/>
  <c r="J39" i="2"/>
  <c r="O39" i="2"/>
  <c r="V39" i="2"/>
  <c r="AC39" i="2"/>
  <c r="AH39" i="2"/>
  <c r="X39" i="2"/>
  <c r="G39" i="2"/>
  <c r="D39" i="2"/>
  <c r="Y39" i="2"/>
  <c r="M39" i="2"/>
  <c r="N39" i="2"/>
  <c r="H39" i="2"/>
  <c r="I39" i="2"/>
  <c r="S39" i="2"/>
  <c r="AI39" i="2"/>
  <c r="E36" i="2"/>
  <c r="P36" i="2"/>
  <c r="D36" i="2"/>
  <c r="AG36" i="2"/>
  <c r="T36" i="2"/>
  <c r="U36" i="2"/>
  <c r="V36" i="2"/>
  <c r="AE36" i="2"/>
  <c r="AD36" i="2"/>
  <c r="AA36" i="2"/>
  <c r="AI36" i="2"/>
  <c r="O36" i="2"/>
  <c r="G36" i="2"/>
  <c r="H36" i="2"/>
  <c r="Y36" i="2"/>
  <c r="J36" i="2"/>
  <c r="X36" i="2"/>
  <c r="AH36" i="2"/>
  <c r="AF36" i="2"/>
  <c r="S36" i="2"/>
  <c r="N36" i="2"/>
  <c r="AC36" i="2"/>
  <c r="I36" i="2"/>
  <c r="AB36" i="2"/>
  <c r="C48" i="2"/>
  <c r="D48" i="2" s="1"/>
  <c r="R36" i="2"/>
  <c r="M36" i="2"/>
  <c r="W36" i="2"/>
  <c r="Z36" i="2"/>
  <c r="K36" i="2"/>
  <c r="F36" i="2"/>
  <c r="L36" i="2"/>
  <c r="Q36" i="2"/>
  <c r="AB37" i="2"/>
  <c r="N37" i="2"/>
  <c r="AD37" i="2"/>
  <c r="K37" i="2"/>
  <c r="Z37" i="2"/>
  <c r="F37" i="2"/>
  <c r="V37" i="2"/>
  <c r="J37" i="2"/>
  <c r="AI37" i="2"/>
  <c r="R37" i="2"/>
  <c r="AF37" i="2"/>
  <c r="C49" i="2"/>
  <c r="D49" i="2" s="1"/>
  <c r="Q37" i="2"/>
  <c r="AA37" i="2"/>
  <c r="I37" i="2"/>
  <c r="T37" i="2"/>
  <c r="M37" i="2"/>
  <c r="E37" i="2"/>
  <c r="AC37" i="2"/>
  <c r="U37" i="2"/>
  <c r="D37" i="2"/>
  <c r="L37" i="2"/>
  <c r="X37" i="2"/>
  <c r="S37" i="2"/>
  <c r="P37" i="2"/>
  <c r="G37" i="2"/>
  <c r="AG37" i="2"/>
  <c r="AH37" i="2"/>
  <c r="H37" i="2"/>
  <c r="Y37" i="2"/>
  <c r="O37" i="2"/>
  <c r="W37" i="2"/>
  <c r="AE37" i="2"/>
  <c r="C44" i="2"/>
  <c r="D44" i="2" s="1"/>
  <c r="V32" i="2"/>
  <c r="N32" i="2"/>
  <c r="AA32" i="2"/>
  <c r="G32" i="2"/>
  <c r="X32" i="2"/>
  <c r="S32" i="2"/>
  <c r="Z32" i="2"/>
  <c r="P32" i="2"/>
  <c r="H32" i="2"/>
  <c r="W32" i="2"/>
  <c r="U32" i="2"/>
  <c r="E32" i="2"/>
  <c r="Y32" i="2"/>
  <c r="M32" i="2"/>
  <c r="J32" i="2"/>
  <c r="O32" i="2"/>
  <c r="AF32" i="2"/>
  <c r="AI32" i="2"/>
  <c r="AE32" i="2"/>
  <c r="F32" i="2"/>
  <c r="AD32" i="2"/>
  <c r="AG32" i="2"/>
  <c r="T32" i="2"/>
  <c r="Q32" i="2"/>
  <c r="AH32" i="2"/>
  <c r="D32" i="2"/>
  <c r="L32" i="2"/>
  <c r="AC32" i="2"/>
  <c r="I32" i="2"/>
  <c r="K32" i="2"/>
  <c r="R32" i="2"/>
  <c r="AB32" i="2"/>
  <c r="D38" i="2"/>
  <c r="AD38" i="2"/>
  <c r="AC38" i="2"/>
  <c r="Y38" i="2"/>
  <c r="G38" i="2"/>
  <c r="AG38" i="2"/>
  <c r="AB38" i="2"/>
  <c r="M38" i="2"/>
  <c r="Z38" i="2"/>
  <c r="AE38" i="2"/>
  <c r="AH38" i="2"/>
  <c r="W38" i="2"/>
  <c r="V38" i="2"/>
  <c r="T38" i="2"/>
  <c r="L38" i="2"/>
  <c r="E38" i="2"/>
  <c r="P38" i="2"/>
  <c r="N38" i="2"/>
  <c r="X38" i="2"/>
  <c r="F38" i="2"/>
  <c r="K38" i="2"/>
  <c r="H38" i="2"/>
  <c r="Q38" i="2"/>
  <c r="AI38" i="2"/>
  <c r="AA38" i="2"/>
  <c r="I38" i="2"/>
  <c r="U38" i="2"/>
  <c r="C50" i="2"/>
  <c r="D50" i="2" s="1"/>
  <c r="R38" i="2"/>
  <c r="J38" i="2"/>
  <c r="O38" i="2"/>
  <c r="AF38" i="2"/>
  <c r="S38" i="2"/>
  <c r="AH40" i="2" l="1"/>
  <c r="AD40" i="2"/>
  <c r="D40" i="2"/>
  <c r="Y40" i="2"/>
  <c r="E44" i="2"/>
  <c r="X40" i="2"/>
  <c r="Q40" i="2"/>
  <c r="P52" i="2" s="1"/>
  <c r="E40" i="2"/>
  <c r="AG40" i="2"/>
  <c r="AG52" i="2" s="1"/>
  <c r="V40" i="2"/>
  <c r="S40" i="2"/>
  <c r="K40" i="2"/>
  <c r="H40" i="2"/>
  <c r="O40" i="2"/>
  <c r="I40" i="2"/>
  <c r="AA40" i="2"/>
  <c r="AE40" i="2"/>
  <c r="N40" i="2"/>
  <c r="L40" i="2"/>
  <c r="C52" i="2"/>
  <c r="D52" i="2" s="1"/>
  <c r="G40" i="2"/>
  <c r="AC40" i="2"/>
  <c r="M40" i="2"/>
  <c r="AI40" i="2"/>
  <c r="AH52" i="2" s="1"/>
  <c r="J40" i="2"/>
  <c r="AB40" i="2"/>
  <c r="Z40" i="2"/>
  <c r="R40" i="2"/>
  <c r="U40" i="2"/>
  <c r="W40" i="2"/>
  <c r="T40" i="2"/>
  <c r="F40" i="2"/>
  <c r="AF40" i="2"/>
  <c r="AA45" i="2"/>
  <c r="Z50" i="2"/>
  <c r="AD46" i="2"/>
  <c r="U51" i="2"/>
  <c r="H47" i="2"/>
  <c r="AB47" i="2"/>
  <c r="E45" i="2"/>
  <c r="P44" i="2"/>
  <c r="AE45" i="2"/>
  <c r="O47" i="2"/>
  <c r="H45" i="2"/>
  <c r="U46" i="2"/>
  <c r="M45" i="2"/>
  <c r="AH47" i="2"/>
  <c r="AF49" i="2"/>
  <c r="AE48" i="2"/>
  <c r="L51" i="2"/>
  <c r="I45" i="2"/>
  <c r="U45" i="2"/>
  <c r="X49" i="2"/>
  <c r="L46" i="2"/>
  <c r="AE50" i="2"/>
  <c r="AB49" i="2"/>
  <c r="X44" i="2"/>
  <c r="N44" i="2"/>
  <c r="V48" i="2"/>
  <c r="AE51" i="2"/>
  <c r="P50" i="2"/>
  <c r="AF44" i="2"/>
  <c r="F51" i="2"/>
  <c r="K49" i="2"/>
  <c r="W51" i="2"/>
  <c r="V44" i="2"/>
  <c r="L50" i="2"/>
  <c r="AA44" i="2"/>
  <c r="AE49" i="2"/>
  <c r="R48" i="2"/>
  <c r="N48" i="2"/>
  <c r="AF48" i="2"/>
  <c r="M51" i="2"/>
  <c r="S51" i="2"/>
  <c r="AB46" i="2"/>
  <c r="M46" i="2"/>
  <c r="I46" i="2"/>
  <c r="AE46" i="2"/>
  <c r="AD47" i="2"/>
  <c r="K45" i="2"/>
  <c r="S44" i="2"/>
  <c r="Z49" i="2"/>
  <c r="H48" i="2"/>
  <c r="F49" i="2"/>
  <c r="Q46" i="2"/>
  <c r="X47" i="2"/>
  <c r="Q47" i="2"/>
  <c r="AH45" i="2"/>
  <c r="N50" i="2"/>
  <c r="AH50" i="2"/>
  <c r="AH51" i="2"/>
  <c r="V47" i="2"/>
  <c r="AD50" i="2"/>
  <c r="O49" i="2"/>
  <c r="X51" i="2"/>
  <c r="Y46" i="2"/>
  <c r="J47" i="2"/>
  <c r="P45" i="2"/>
  <c r="I50" i="2"/>
  <c r="H44" i="2"/>
  <c r="V49" i="2"/>
  <c r="Q51" i="2"/>
  <c r="AA51" i="2"/>
  <c r="S47" i="2"/>
  <c r="J48" i="2"/>
  <c r="AB48" i="2"/>
  <c r="H46" i="2"/>
  <c r="P46" i="2"/>
  <c r="W50" i="2"/>
  <c r="Y50" i="2"/>
  <c r="G44" i="2"/>
  <c r="G51" i="2"/>
  <c r="E51" i="2"/>
  <c r="J44" i="2"/>
  <c r="Q50" i="2"/>
  <c r="J50" i="2"/>
  <c r="U50" i="2"/>
  <c r="F50" i="2"/>
  <c r="AC44" i="2"/>
  <c r="W44" i="2"/>
  <c r="R49" i="2"/>
  <c r="I49" i="2"/>
  <c r="P48" i="2"/>
  <c r="AC48" i="2"/>
  <c r="Z46" i="2"/>
  <c r="AG46" i="2"/>
  <c r="R46" i="2"/>
  <c r="K47" i="2"/>
  <c r="X45" i="2"/>
  <c r="Z45" i="2"/>
  <c r="N49" i="2"/>
  <c r="AA48" i="2"/>
  <c r="G46" i="2"/>
  <c r="R47" i="2"/>
  <c r="AG50" i="2"/>
  <c r="AF47" i="2"/>
  <c r="G49" i="2"/>
  <c r="G48" i="2"/>
  <c r="T48" i="2"/>
  <c r="H51" i="2"/>
  <c r="AG51" i="2"/>
  <c r="P51" i="2"/>
  <c r="Z51" i="2"/>
  <c r="O44" i="2"/>
  <c r="T50" i="2"/>
  <c r="Y48" i="2"/>
  <c r="E46" i="2"/>
  <c r="N45" i="2"/>
  <c r="AG45" i="2"/>
  <c r="K50" i="2"/>
  <c r="AA50" i="2"/>
  <c r="Q44" i="2"/>
  <c r="I44" i="2"/>
  <c r="Y44" i="2"/>
  <c r="Q49" i="2"/>
  <c r="M49" i="2"/>
  <c r="L48" i="2"/>
  <c r="AH48" i="2"/>
  <c r="N51" i="2"/>
  <c r="O51" i="2"/>
  <c r="AD51" i="2"/>
  <c r="AC46" i="2"/>
  <c r="F46" i="2"/>
  <c r="L47" i="2"/>
  <c r="AF45" i="2"/>
  <c r="Y45" i="2"/>
  <c r="N47" i="2"/>
  <c r="M47" i="2"/>
  <c r="G50" i="2"/>
  <c r="S50" i="2"/>
  <c r="AF50" i="2"/>
  <c r="L44" i="2"/>
  <c r="R44" i="2"/>
  <c r="AD49" i="2"/>
  <c r="L49" i="2"/>
  <c r="AH49" i="2"/>
  <c r="AA49" i="2"/>
  <c r="Q48" i="2"/>
  <c r="AG48" i="2"/>
  <c r="Z48" i="2"/>
  <c r="O48" i="2"/>
  <c r="I51" i="2"/>
  <c r="J51" i="2"/>
  <c r="AF51" i="2"/>
  <c r="J46" i="2"/>
  <c r="AF46" i="2"/>
  <c r="AC47" i="2"/>
  <c r="E47" i="2"/>
  <c r="AE47" i="2"/>
  <c r="AC45" i="2"/>
  <c r="W45" i="2"/>
  <c r="S49" i="2"/>
  <c r="W48" i="2"/>
  <c r="T51" i="2"/>
  <c r="K46" i="2"/>
  <c r="G47" i="2"/>
  <c r="Q45" i="2"/>
  <c r="E50" i="2"/>
  <c r="V50" i="2"/>
  <c r="X50" i="2"/>
  <c r="AB44" i="2"/>
  <c r="F44" i="2"/>
  <c r="W49" i="2"/>
  <c r="H49" i="2"/>
  <c r="U49" i="2"/>
  <c r="K48" i="2"/>
  <c r="I48" i="2"/>
  <c r="AD48" i="2"/>
  <c r="K51" i="2"/>
  <c r="AA46" i="2"/>
  <c r="O46" i="2"/>
  <c r="X46" i="2"/>
  <c r="Y47" i="2"/>
  <c r="I47" i="2"/>
  <c r="AB45" i="2"/>
  <c r="O45" i="2"/>
  <c r="AC49" i="2"/>
  <c r="AB50" i="2"/>
  <c r="K44" i="2"/>
  <c r="AD44" i="2"/>
  <c r="T44" i="2"/>
  <c r="Z44" i="2"/>
  <c r="E49" i="2"/>
  <c r="E48" i="2"/>
  <c r="X48" i="2"/>
  <c r="U48" i="2"/>
  <c r="R51" i="2"/>
  <c r="AC51" i="2"/>
  <c r="Y51" i="2"/>
  <c r="N46" i="2"/>
  <c r="S46" i="2"/>
  <c r="V46" i="2"/>
  <c r="AA47" i="2"/>
  <c r="Z47" i="2"/>
  <c r="P47" i="2"/>
  <c r="J45" i="2"/>
  <c r="AD45" i="2"/>
  <c r="G45" i="2"/>
  <c r="H50" i="2"/>
  <c r="M50" i="2"/>
  <c r="AC50" i="2"/>
  <c r="AH44" i="2"/>
  <c r="M44" i="2"/>
  <c r="P49" i="2"/>
  <c r="Y49" i="2"/>
  <c r="AH46" i="2"/>
  <c r="T47" i="2"/>
  <c r="W47" i="2"/>
  <c r="U47" i="2"/>
  <c r="S45" i="2"/>
  <c r="T45" i="2"/>
  <c r="R50" i="2"/>
  <c r="O50" i="2"/>
  <c r="AG44" i="2"/>
  <c r="AE44" i="2"/>
  <c r="U44" i="2"/>
  <c r="AG49" i="2"/>
  <c r="T49" i="2"/>
  <c r="J49" i="2"/>
  <c r="M48" i="2"/>
  <c r="F48" i="2"/>
  <c r="S48" i="2"/>
  <c r="AB51" i="2"/>
  <c r="V51" i="2"/>
  <c r="T46" i="2"/>
  <c r="W46" i="2"/>
  <c r="F47" i="2"/>
  <c r="AG47" i="2"/>
  <c r="F45" i="2"/>
  <c r="V45" i="2"/>
  <c r="L45" i="2"/>
  <c r="G52" i="2" l="1"/>
  <c r="E52" i="2"/>
  <c r="AF52" i="2"/>
  <c r="AD52" i="2"/>
  <c r="Z52" i="2"/>
  <c r="X52" i="2"/>
  <c r="I52" i="2"/>
  <c r="Q52" i="2"/>
  <c r="V52" i="2"/>
  <c r="H52" i="2"/>
  <c r="AB52" i="2"/>
  <c r="N52" i="2"/>
  <c r="R52" i="2"/>
  <c r="K52" i="2"/>
  <c r="AA52" i="2"/>
  <c r="J52" i="2"/>
  <c r="S52" i="2"/>
  <c r="L52" i="2"/>
  <c r="O52" i="2"/>
  <c r="AE52" i="2"/>
  <c r="Y52" i="2"/>
  <c r="T52" i="2"/>
  <c r="M52" i="2"/>
  <c r="W52" i="2"/>
  <c r="AC52" i="2"/>
  <c r="U52" i="2"/>
  <c r="F52" i="2"/>
</calcChain>
</file>

<file path=xl/sharedStrings.xml><?xml version="1.0" encoding="utf-8"?>
<sst xmlns="http://schemas.openxmlformats.org/spreadsheetml/2006/main" count="44" uniqueCount="43">
  <si>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</si>
  <si>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</si>
  <si>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</si>
  <si>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</si>
  <si>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</si>
  <si>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</si>
  <si>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</si>
  <si>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</si>
  <si>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</si>
  <si>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</si>
  <si>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</si>
  <si>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</si>
  <si>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</si>
  <si>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</si>
  <si>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</si>
  <si>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</si>
  <si>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 xml:space="preserve">ENTER START DATE: </t>
  </si>
  <si>
    <t># of rows</t>
  </si>
  <si>
    <t>PHASE 1</t>
  </si>
  <si>
    <t>VISION DOCUMENT</t>
  </si>
  <si>
    <t>PROJECT PLAN</t>
  </si>
  <si>
    <t>SQA PLAN</t>
  </si>
  <si>
    <t>PRESENTATION 1</t>
  </si>
  <si>
    <t>PHASE 2</t>
  </si>
  <si>
    <t>ACTION ITEMS</t>
  </si>
  <si>
    <t>VISION DOCUMENT REVISION</t>
  </si>
  <si>
    <t>PROJECT PLAN REVISION</t>
  </si>
  <si>
    <t>FORMAL REQUIREMENTS SPECIFICATION</t>
  </si>
  <si>
    <t>PRESENTATION 2</t>
  </si>
  <si>
    <t>PHASE 3</t>
  </si>
  <si>
    <t>DEVELOP CODE</t>
  </si>
  <si>
    <t>ADD DATABASE</t>
  </si>
  <si>
    <t>TESTING</t>
  </si>
  <si>
    <t>FINAL DOCUMENTATION</t>
  </si>
  <si>
    <t>PRERSENTATION 3</t>
  </si>
  <si>
    <t>PROJECT END</t>
  </si>
  <si>
    <t>FEB</t>
  </si>
  <si>
    <t>MAR</t>
  </si>
  <si>
    <t>MAY</t>
  </si>
  <si>
    <t>MONTHS --&gt;</t>
  </si>
  <si>
    <t>APRIL</t>
  </si>
  <si>
    <t>YEAR --&gt;</t>
  </si>
  <si>
    <t>DIGITAL BOOKSTORE BY B-50 &amp; B-58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</si>
</sst>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13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30"/>
      <color theme="0"/>
      <name val="Play"/>
    </font>
    <font>
      <sz val="11"/>
      <color theme="3"/>
      <name val="Play"/>
    </font>
    <font>
      <b/>
      <sz val="15"/>
      <color theme="3"/>
      <name val="Play"/>
    </font>
    <font>
      <b/>
      <sz val="11"/>
      <color theme="3"/>
      <name val="Play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6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8" fillId="3" borderId="1" xfId="1" applyFont="1">
      <alignment horizontal="left" vertical="center"/>
    </xf>
    <xf numFmtId="0" fontId="8" fillId="3" borderId="1" xfId="1" applyFont="1">
      <alignment horizontal="left" vertical="center"/>
    </xf>
    <xf numFmtId="0" fontId="9" fillId="2" borderId="0" xfId="0" applyFont="1" applyFill="1">
      <alignment horizontal="left" vertical="center" wrapText="1" indent="1"/>
    </xf>
    <xf numFmtId="0" fontId="9" fillId="0" borderId="0" xfId="0" applyFont="1">
      <alignment horizontal="left" vertical="center" wrapText="1" indent="1"/>
    </xf>
    <xf numFmtId="0" fontId="9" fillId="0" borderId="0" xfId="0" applyFont="1" applyAlignment="1">
      <alignment vertical="center"/>
    </xf>
    <xf numFmtId="0" fontId="10" fillId="0" borderId="0" xfId="2" applyFont="1" applyAlignment="1">
      <alignment horizontal="right" vertical="center"/>
    </xf>
    <xf numFmtId="14" fontId="11" fillId="11" borderId="0" xfId="13" applyNumberFormat="1" applyFont="1" applyAlignment="1">
      <alignment horizontal="center" vertical="center"/>
    </xf>
    <xf numFmtId="0" fontId="9" fillId="0" borderId="0" xfId="0" applyFont="1" applyFill="1">
      <alignment horizontal="left" vertical="center" wrapText="1" indent="1"/>
    </xf>
    <xf numFmtId="0" fontId="9" fillId="0" borderId="0" xfId="3" applyFont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15">
    <dxf>
      <font>
        <strike val="0"/>
        <outline val="0"/>
        <shadow val="0"/>
        <u val="none"/>
        <vertAlign val="baseline"/>
        <name val="Play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lay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lay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lay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lay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lay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lay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lay"/>
        <scheme val="none"/>
      </font>
    </dxf>
    <dxf>
      <font>
        <strike val="0"/>
        <outline val="0"/>
        <shadow val="0"/>
        <u val="none"/>
        <vertAlign val="baseline"/>
        <name val="Play"/>
        <scheme val="none"/>
      </font>
    </dxf>
    <dxf>
      <font>
        <strike val="0"/>
        <outline val="0"/>
        <shadow val="0"/>
        <u val="none"/>
        <vertAlign val="baseline"/>
        <name val="Play"/>
        <scheme val="none"/>
      </font>
    </dxf>
    <dxf>
      <font>
        <strike val="0"/>
        <outline val="0"/>
        <shadow val="0"/>
        <u val="none"/>
        <vertAlign val="baseline"/>
        <name val="Play"/>
        <scheme val="none"/>
      </font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14"/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3</xdr:row>
      <xdr:rowOff>38100</xdr:rowOff>
    </xdr:from>
    <xdr:to>
      <xdr:col>6</xdr:col>
      <xdr:colOff>2057400</xdr:colOff>
      <xdr:row>3</xdr:row>
      <xdr:rowOff>388620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D346F9C-4F04-4070-9906-752B28106820}"/>
            </a:ext>
          </a:extLst>
        </xdr:cNvPr>
        <xdr:cNvSpPr/>
      </xdr:nvSpPr>
      <xdr:spPr>
        <a:xfrm>
          <a:off x="6606540" y="1188720"/>
          <a:ext cx="2011680" cy="350520"/>
        </a:xfrm>
        <a:prstGeom prst="rect">
          <a:avLst/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45720</xdr:colOff>
      <xdr:row>4</xdr:row>
      <xdr:rowOff>30480</xdr:rowOff>
    </xdr:from>
    <xdr:to>
      <xdr:col>6</xdr:col>
      <xdr:colOff>388620</xdr:colOff>
      <xdr:row>4</xdr:row>
      <xdr:rowOff>381000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250819C-0B4E-4AE4-957B-3D2962ABE092}"/>
            </a:ext>
          </a:extLst>
        </xdr:cNvPr>
        <xdr:cNvSpPr/>
      </xdr:nvSpPr>
      <xdr:spPr>
        <a:xfrm>
          <a:off x="6606540" y="1623060"/>
          <a:ext cx="342900" cy="350520"/>
        </a:xfrm>
        <a:prstGeom prst="rect">
          <a:avLst/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365760</xdr:colOff>
      <xdr:row>5</xdr:row>
      <xdr:rowOff>53340</xdr:rowOff>
    </xdr:from>
    <xdr:to>
      <xdr:col>6</xdr:col>
      <xdr:colOff>1333500</xdr:colOff>
      <xdr:row>5</xdr:row>
      <xdr:rowOff>403860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5C99AAA-CDCF-4C26-827D-9F119A91BC85}"/>
            </a:ext>
          </a:extLst>
        </xdr:cNvPr>
        <xdr:cNvSpPr/>
      </xdr:nvSpPr>
      <xdr:spPr>
        <a:xfrm>
          <a:off x="6926580" y="2087880"/>
          <a:ext cx="967740" cy="350520"/>
        </a:xfrm>
        <a:prstGeom prst="rect">
          <a:avLst/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1318260</xdr:colOff>
      <xdr:row>6</xdr:row>
      <xdr:rowOff>38100</xdr:rowOff>
    </xdr:from>
    <xdr:to>
      <xdr:col>6</xdr:col>
      <xdr:colOff>1828800</xdr:colOff>
      <xdr:row>6</xdr:row>
      <xdr:rowOff>388620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E5679D4-F38C-420E-B96D-E661D3EB2405}"/>
            </a:ext>
          </a:extLst>
        </xdr:cNvPr>
        <xdr:cNvSpPr/>
      </xdr:nvSpPr>
      <xdr:spPr>
        <a:xfrm>
          <a:off x="7879080" y="2514600"/>
          <a:ext cx="510540" cy="350520"/>
        </a:xfrm>
        <a:prstGeom prst="rect">
          <a:avLst/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1866900</xdr:colOff>
      <xdr:row>7</xdr:row>
      <xdr:rowOff>38100</xdr:rowOff>
    </xdr:from>
    <xdr:to>
      <xdr:col>6</xdr:col>
      <xdr:colOff>2057400</xdr:colOff>
      <xdr:row>7</xdr:row>
      <xdr:rowOff>388620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C4EFAF7-8345-415F-BC0F-71E8D30F9E08}"/>
            </a:ext>
          </a:extLst>
        </xdr:cNvPr>
        <xdr:cNvSpPr/>
      </xdr:nvSpPr>
      <xdr:spPr>
        <a:xfrm>
          <a:off x="8427720" y="2956560"/>
          <a:ext cx="190500" cy="350520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53340</xdr:colOff>
      <xdr:row>9</xdr:row>
      <xdr:rowOff>53340</xdr:rowOff>
    </xdr:from>
    <xdr:to>
      <xdr:col>7</xdr:col>
      <xdr:colOff>2065020</xdr:colOff>
      <xdr:row>9</xdr:row>
      <xdr:rowOff>403860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E4DD5E5-C71F-4910-8370-97DE8F86F4FA}"/>
            </a:ext>
          </a:extLst>
        </xdr:cNvPr>
        <xdr:cNvSpPr/>
      </xdr:nvSpPr>
      <xdr:spPr>
        <a:xfrm>
          <a:off x="8724900" y="3855720"/>
          <a:ext cx="2011680" cy="350520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53340</xdr:colOff>
      <xdr:row>10</xdr:row>
      <xdr:rowOff>38100</xdr:rowOff>
    </xdr:from>
    <xdr:to>
      <xdr:col>7</xdr:col>
      <xdr:colOff>487680</xdr:colOff>
      <xdr:row>10</xdr:row>
      <xdr:rowOff>388620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4FE4BE2-4612-40BB-8A7C-9A701C73F30B}"/>
            </a:ext>
          </a:extLst>
        </xdr:cNvPr>
        <xdr:cNvSpPr/>
      </xdr:nvSpPr>
      <xdr:spPr>
        <a:xfrm>
          <a:off x="8724900" y="4282440"/>
          <a:ext cx="434340" cy="350520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487680</xdr:colOff>
      <xdr:row>11</xdr:row>
      <xdr:rowOff>38100</xdr:rowOff>
    </xdr:from>
    <xdr:to>
      <xdr:col>7</xdr:col>
      <xdr:colOff>1356360</xdr:colOff>
      <xdr:row>11</xdr:row>
      <xdr:rowOff>388620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BBBA56B-5A3D-4A6F-9B01-C828CC495BE7}"/>
            </a:ext>
          </a:extLst>
        </xdr:cNvPr>
        <xdr:cNvSpPr/>
      </xdr:nvSpPr>
      <xdr:spPr>
        <a:xfrm>
          <a:off x="9159240" y="4724400"/>
          <a:ext cx="868680" cy="350520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1363980</xdr:colOff>
      <xdr:row>12</xdr:row>
      <xdr:rowOff>45720</xdr:rowOff>
    </xdr:from>
    <xdr:to>
      <xdr:col>7</xdr:col>
      <xdr:colOff>1524000</xdr:colOff>
      <xdr:row>12</xdr:row>
      <xdr:rowOff>396240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344AB9B-B5DA-45AD-BD60-D0DCAEDCEE3A}"/>
            </a:ext>
          </a:extLst>
        </xdr:cNvPr>
        <xdr:cNvSpPr/>
      </xdr:nvSpPr>
      <xdr:spPr>
        <a:xfrm>
          <a:off x="10035540" y="5173980"/>
          <a:ext cx="160020" cy="350520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1516380</xdr:colOff>
      <xdr:row>13</xdr:row>
      <xdr:rowOff>45720</xdr:rowOff>
    </xdr:from>
    <xdr:to>
      <xdr:col>7</xdr:col>
      <xdr:colOff>1859280</xdr:colOff>
      <xdr:row>13</xdr:row>
      <xdr:rowOff>396240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C499606-CA3F-4B7D-865F-9E43921AEBA4}"/>
            </a:ext>
          </a:extLst>
        </xdr:cNvPr>
        <xdr:cNvSpPr/>
      </xdr:nvSpPr>
      <xdr:spPr>
        <a:xfrm>
          <a:off x="10187940" y="5615940"/>
          <a:ext cx="342900" cy="350520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1866900</xdr:colOff>
      <xdr:row>14</xdr:row>
      <xdr:rowOff>45720</xdr:rowOff>
    </xdr:from>
    <xdr:to>
      <xdr:col>7</xdr:col>
      <xdr:colOff>2072640</xdr:colOff>
      <xdr:row>14</xdr:row>
      <xdr:rowOff>396240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C4F14E3-2E9E-4CAD-9B4D-99328A52A56B}"/>
            </a:ext>
          </a:extLst>
        </xdr:cNvPr>
        <xdr:cNvSpPr/>
      </xdr:nvSpPr>
      <xdr:spPr>
        <a:xfrm>
          <a:off x="10538460" y="6057900"/>
          <a:ext cx="205740" cy="350520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53340</xdr:colOff>
      <xdr:row>16</xdr:row>
      <xdr:rowOff>45720</xdr:rowOff>
    </xdr:from>
    <xdr:to>
      <xdr:col>9</xdr:col>
      <xdr:colOff>167640</xdr:colOff>
      <xdr:row>16</xdr:row>
      <xdr:rowOff>396240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AE3067A-B48B-4C74-8277-1F30F28017B1}"/>
            </a:ext>
          </a:extLst>
        </xdr:cNvPr>
        <xdr:cNvSpPr/>
      </xdr:nvSpPr>
      <xdr:spPr>
        <a:xfrm>
          <a:off x="10835640" y="6941820"/>
          <a:ext cx="2225040" cy="350520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182880</xdr:colOff>
      <xdr:row>17</xdr:row>
      <xdr:rowOff>45720</xdr:rowOff>
    </xdr:from>
    <xdr:to>
      <xdr:col>8</xdr:col>
      <xdr:colOff>335280</xdr:colOff>
      <xdr:row>17</xdr:row>
      <xdr:rowOff>396240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E4B0F1D-2B34-49AD-A970-53C3B7F8CDD1}"/>
            </a:ext>
          </a:extLst>
        </xdr:cNvPr>
        <xdr:cNvSpPr/>
      </xdr:nvSpPr>
      <xdr:spPr>
        <a:xfrm>
          <a:off x="10965180" y="7383780"/>
          <a:ext cx="152400" cy="350520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350520</xdr:colOff>
      <xdr:row>18</xdr:row>
      <xdr:rowOff>45720</xdr:rowOff>
    </xdr:from>
    <xdr:to>
      <xdr:col>8</xdr:col>
      <xdr:colOff>1104900</xdr:colOff>
      <xdr:row>18</xdr:row>
      <xdr:rowOff>396240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7AD5C1D-9083-463C-BB04-2629A355BD16}"/>
            </a:ext>
          </a:extLst>
        </xdr:cNvPr>
        <xdr:cNvSpPr/>
      </xdr:nvSpPr>
      <xdr:spPr>
        <a:xfrm>
          <a:off x="11132820" y="7825740"/>
          <a:ext cx="754380" cy="350520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1112520</xdr:colOff>
      <xdr:row>19</xdr:row>
      <xdr:rowOff>45720</xdr:rowOff>
    </xdr:from>
    <xdr:to>
      <xdr:col>8</xdr:col>
      <xdr:colOff>1348740</xdr:colOff>
      <xdr:row>19</xdr:row>
      <xdr:rowOff>396240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E1245E0-C86A-478E-AFE1-3AD32CF2FAC9}"/>
            </a:ext>
          </a:extLst>
        </xdr:cNvPr>
        <xdr:cNvSpPr/>
      </xdr:nvSpPr>
      <xdr:spPr>
        <a:xfrm>
          <a:off x="11894820" y="8267700"/>
          <a:ext cx="236220" cy="350520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1363980</xdr:colOff>
      <xdr:row>20</xdr:row>
      <xdr:rowOff>45720</xdr:rowOff>
    </xdr:from>
    <xdr:to>
      <xdr:col>8</xdr:col>
      <xdr:colOff>1645920</xdr:colOff>
      <xdr:row>20</xdr:row>
      <xdr:rowOff>396240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7419C8E-0780-4FE1-A0EB-9A18B659ED1F}"/>
            </a:ext>
          </a:extLst>
        </xdr:cNvPr>
        <xdr:cNvSpPr/>
      </xdr:nvSpPr>
      <xdr:spPr>
        <a:xfrm>
          <a:off x="12146280" y="8709660"/>
          <a:ext cx="281940" cy="350520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1645920</xdr:colOff>
      <xdr:row>21</xdr:row>
      <xdr:rowOff>45720</xdr:rowOff>
    </xdr:from>
    <xdr:to>
      <xdr:col>8</xdr:col>
      <xdr:colOff>1965960</xdr:colOff>
      <xdr:row>21</xdr:row>
      <xdr:rowOff>396240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C0493AC-3279-4911-AFDC-F0E5CE0ED542}"/>
            </a:ext>
          </a:extLst>
        </xdr:cNvPr>
        <xdr:cNvSpPr/>
      </xdr:nvSpPr>
      <xdr:spPr>
        <a:xfrm>
          <a:off x="12428220" y="9151620"/>
          <a:ext cx="320040" cy="350520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1965960</xdr:colOff>
      <xdr:row>22</xdr:row>
      <xdr:rowOff>45720</xdr:rowOff>
    </xdr:from>
    <xdr:to>
      <xdr:col>9</xdr:col>
      <xdr:colOff>144780</xdr:colOff>
      <xdr:row>22</xdr:row>
      <xdr:rowOff>396240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66E4463-0B18-4529-A011-F39FF05A1F75}"/>
            </a:ext>
          </a:extLst>
        </xdr:cNvPr>
        <xdr:cNvSpPr/>
      </xdr:nvSpPr>
      <xdr:spPr>
        <a:xfrm>
          <a:off x="12748260" y="9593580"/>
          <a:ext cx="289560" cy="350520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167640</xdr:colOff>
      <xdr:row>24</xdr:row>
      <xdr:rowOff>45720</xdr:rowOff>
    </xdr:from>
    <xdr:to>
      <xdr:col>9</xdr:col>
      <xdr:colOff>434340</xdr:colOff>
      <xdr:row>24</xdr:row>
      <xdr:rowOff>396240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E81351E-A38D-4AFB-95E8-2CECC10535A4}"/>
            </a:ext>
          </a:extLst>
        </xdr:cNvPr>
        <xdr:cNvSpPr/>
      </xdr:nvSpPr>
      <xdr:spPr>
        <a:xfrm>
          <a:off x="13060680" y="10477500"/>
          <a:ext cx="266700" cy="350520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B0F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3:J25" totalsRowShown="0" headerRowDxfId="10" dataDxfId="9">
  <autoFilter ref="B3:J25" xr:uid="{00000000-0009-0000-0100-000001000000}"/>
  <sortState xmlns:xlrd2="http://schemas.microsoft.com/office/spreadsheetml/2017/richdata2" ref="C18:F23">
    <sortCondition ref="D17:D23"/>
  </sortState>
  <tableColumns count="9">
    <tableColumn id="5" xr3:uid="{00000000-0010-0000-0000-000005000000}" name="Id" dataDxfId="8">
      <calculatedColumnFormula>ROW(B4)-calcs!$D$5</calculatedColumnFormula>
    </tableColumn>
    <tableColumn id="1" xr3:uid="{00000000-0010-0000-0000-000001000000}" name="ACTIVITY" dataDxfId="7" dataCellStyle="Normal"/>
    <tableColumn id="2" xr3:uid="{00000000-0010-0000-0000-000002000000}" name="START" dataDxfId="6">
      <calculatedColumnFormula>D3+10</calculatedColumnFormula>
    </tableColumn>
    <tableColumn id="3" xr3:uid="{00000000-0010-0000-0000-000003000000}" name="END" dataDxfId="5">
      <calculatedColumnFormula>Activities[[#This Row],[START]]+2</calculatedColumnFormula>
    </tableColumn>
    <tableColumn id="4" xr3:uid="{00000000-0010-0000-0000-000004000000}" name="MONTHS --&gt;" dataDxfId="4"/>
    <tableColumn id="6" xr3:uid="{72B1C742-F662-4BE5-A0B3-0CA88F7908F2}" name="FEB" dataDxfId="3"/>
    <tableColumn id="7" xr3:uid="{F71B53FF-3417-4A7E-BAA6-9176889A91C2}" name="MAR" dataDxfId="2"/>
    <tableColumn id="8" xr3:uid="{B3E1E957-5201-4E8E-A450-E8CAB67693AD}" name="APRIL" dataDxfId="1"/>
    <tableColumn id="9" xr3:uid="{EC77A52F-DC6B-440F-8004-36045A42F6F9}" name="MAY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J25"/>
  <sheetViews>
    <sheetView showGridLines="0" tabSelected="1" zoomScale="55" zoomScaleNormal="55" workbookViewId="0">
      <selection activeCell="K27" sqref="K27"/>
    </sheetView>
  </sheetViews>
  <sheetFormatPr defaultColWidth="9.109375" defaultRowHeight="35.1" customHeight="1"/>
  <cols>
    <col min="1" max="1" width="4.5546875" style="7" customWidth="1"/>
    <col min="2" max="2" width="7" style="7" hidden="1" customWidth="1"/>
    <col min="3" max="3" width="43.77734375" style="7" customWidth="1"/>
    <col min="4" max="6" width="15.77734375" style="7" customWidth="1"/>
    <col min="7" max="10" width="30.77734375" style="7" customWidth="1"/>
    <col min="11" max="16384" width="9.109375" style="7"/>
  </cols>
  <sheetData>
    <row r="1" spans="1:10" s="6" customFormat="1" ht="35.1" customHeight="1" thickBot="1">
      <c r="A1" s="4"/>
      <c r="B1" s="4"/>
      <c r="C1" s="5" t="s">
        <v>42</v>
      </c>
      <c r="D1" s="5"/>
      <c r="E1" s="5"/>
      <c r="F1" s="5"/>
      <c r="G1" s="5"/>
    </row>
    <row r="2" spans="1:10" s="8" customFormat="1" ht="35.1" customHeight="1" thickTop="1">
      <c r="C2" s="9" t="s">
        <v>16</v>
      </c>
      <c r="D2" s="10">
        <v>44228</v>
      </c>
      <c r="F2" s="15" t="s">
        <v>41</v>
      </c>
      <c r="G2" s="15">
        <v>2021</v>
      </c>
      <c r="H2" s="15">
        <v>2021</v>
      </c>
      <c r="I2" s="15">
        <v>2021</v>
      </c>
      <c r="J2" s="15">
        <v>2021</v>
      </c>
    </row>
    <row r="3" spans="1:10" ht="21" customHeight="1">
      <c r="B3" s="7" t="s">
        <v>5</v>
      </c>
      <c r="C3" s="12" t="s">
        <v>13</v>
      </c>
      <c r="D3" s="12" t="s">
        <v>14</v>
      </c>
      <c r="E3" s="12" t="s">
        <v>15</v>
      </c>
      <c r="F3" s="12" t="s">
        <v>39</v>
      </c>
      <c r="G3" s="12" t="s">
        <v>36</v>
      </c>
      <c r="H3" s="12" t="s">
        <v>37</v>
      </c>
      <c r="I3" s="12" t="s">
        <v>40</v>
      </c>
      <c r="J3" s="12" t="s">
        <v>38</v>
      </c>
    </row>
    <row r="4" spans="1:10" ht="35.1" customHeight="1">
      <c r="B4" s="7">
        <f>ROW(B4)-calcs!$D$5</f>
        <v>-18</v>
      </c>
      <c r="C4" s="7" t="s">
        <v>18</v>
      </c>
      <c r="D4" s="13">
        <v>44228</v>
      </c>
      <c r="E4" s="13">
        <v>44255</v>
      </c>
      <c r="F4" s="14"/>
      <c r="G4" s="14"/>
      <c r="H4" s="14"/>
      <c r="I4" s="12"/>
      <c r="J4" s="12"/>
    </row>
    <row r="5" spans="1:10" ht="35.1" customHeight="1">
      <c r="B5" s="7">
        <f>ROW(B5)-calcs!$D$5</f>
        <v>-17</v>
      </c>
      <c r="C5" s="7" t="s">
        <v>19</v>
      </c>
      <c r="D5" s="13">
        <v>44231</v>
      </c>
      <c r="E5" s="13">
        <f>Activities[[#This Row],[START]]+3</f>
        <v>44234</v>
      </c>
      <c r="F5" s="14"/>
      <c r="G5" s="14"/>
      <c r="H5" s="14"/>
      <c r="I5" s="12"/>
      <c r="J5" s="12"/>
    </row>
    <row r="6" spans="1:10" ht="35.1" customHeight="1">
      <c r="B6" s="7">
        <f>ROW(B6)-calcs!$D$5</f>
        <v>-16</v>
      </c>
      <c r="C6" s="7" t="s">
        <v>20</v>
      </c>
      <c r="D6" s="13">
        <v>44235</v>
      </c>
      <c r="E6" s="13">
        <v>44245</v>
      </c>
      <c r="F6" s="14"/>
      <c r="G6" s="14"/>
      <c r="H6" s="14"/>
      <c r="I6" s="12"/>
      <c r="J6" s="12"/>
    </row>
    <row r="7" spans="1:10" ht="35.1" customHeight="1">
      <c r="B7" s="7">
        <f>ROW(B7)-calcs!$D$5</f>
        <v>-15</v>
      </c>
      <c r="C7" s="7" t="s">
        <v>21</v>
      </c>
      <c r="D7" s="13">
        <v>44246</v>
      </c>
      <c r="E7" s="13">
        <v>44252</v>
      </c>
      <c r="F7" s="14"/>
      <c r="G7" s="14"/>
      <c r="H7" s="14"/>
      <c r="I7" s="12"/>
      <c r="J7" s="12"/>
    </row>
    <row r="8" spans="1:10" ht="35.1" customHeight="1">
      <c r="B8" s="7">
        <f>ROW(B8)-calcs!$D$5</f>
        <v>-14</v>
      </c>
      <c r="C8" s="7" t="s">
        <v>22</v>
      </c>
      <c r="D8" s="13">
        <v>44253</v>
      </c>
      <c r="E8" s="13">
        <f>Activities[[#This Row],[START]]+2</f>
        <v>44255</v>
      </c>
      <c r="F8" s="14"/>
      <c r="G8" s="14"/>
      <c r="H8" s="14"/>
      <c r="I8" s="12"/>
      <c r="J8" s="12"/>
    </row>
    <row r="9" spans="1:10" ht="35.1" customHeight="1">
      <c r="B9" s="7">
        <f>ROW(B9)-calcs!$D$5</f>
        <v>-13</v>
      </c>
      <c r="D9" s="13"/>
      <c r="E9" s="13"/>
      <c r="F9" s="14"/>
      <c r="G9" s="14"/>
      <c r="H9" s="14"/>
      <c r="I9" s="12"/>
      <c r="J9" s="12"/>
    </row>
    <row r="10" spans="1:10" ht="35.1" customHeight="1">
      <c r="B10" s="7">
        <f>ROW(B10)-calcs!$D$5</f>
        <v>-12</v>
      </c>
      <c r="C10" s="7" t="s">
        <v>23</v>
      </c>
      <c r="D10" s="13">
        <v>44256</v>
      </c>
      <c r="E10" s="13">
        <v>44286</v>
      </c>
      <c r="F10" s="14"/>
      <c r="G10" s="14"/>
      <c r="H10" s="14"/>
      <c r="I10" s="12"/>
      <c r="J10" s="12"/>
    </row>
    <row r="11" spans="1:10" ht="35.1" customHeight="1">
      <c r="B11" s="7">
        <f>ROW(B11)-calcs!$D$5</f>
        <v>-11</v>
      </c>
      <c r="C11" s="7" t="s">
        <v>24</v>
      </c>
      <c r="D11" s="13">
        <v>44259</v>
      </c>
      <c r="E11" s="13">
        <v>44263</v>
      </c>
      <c r="F11" s="14"/>
      <c r="G11" s="14"/>
      <c r="H11" s="14"/>
      <c r="I11" s="12"/>
      <c r="J11" s="12"/>
    </row>
    <row r="12" spans="1:10" ht="35.1" customHeight="1">
      <c r="B12" s="7">
        <f>ROW(B12)-calcs!$D$5</f>
        <v>-10</v>
      </c>
      <c r="C12" s="7" t="s">
        <v>25</v>
      </c>
      <c r="D12" s="13">
        <v>44264</v>
      </c>
      <c r="E12" s="13">
        <v>44273</v>
      </c>
      <c r="F12" s="14"/>
      <c r="G12" s="14"/>
      <c r="H12" s="14"/>
      <c r="I12" s="12"/>
      <c r="J12" s="12"/>
    </row>
    <row r="13" spans="1:10" ht="35.1" customHeight="1">
      <c r="B13" s="7">
        <f>ROW(B13)-calcs!$D$5</f>
        <v>-9</v>
      </c>
      <c r="C13" s="7" t="s">
        <v>26</v>
      </c>
      <c r="D13" s="13">
        <v>44274</v>
      </c>
      <c r="E13" s="13">
        <v>44277</v>
      </c>
      <c r="F13" s="14"/>
      <c r="G13" s="14"/>
      <c r="H13" s="14"/>
      <c r="I13" s="12"/>
      <c r="J13" s="12"/>
    </row>
    <row r="14" spans="1:10" ht="35.1" customHeight="1">
      <c r="B14" s="7">
        <f>ROW(B14)-calcs!$D$5</f>
        <v>-8</v>
      </c>
      <c r="C14" s="7" t="s">
        <v>27</v>
      </c>
      <c r="D14" s="13">
        <v>44278</v>
      </c>
      <c r="E14" s="13">
        <v>44283</v>
      </c>
      <c r="F14" s="14"/>
      <c r="G14" s="14"/>
      <c r="H14" s="14"/>
      <c r="I14" s="12"/>
      <c r="J14" s="12"/>
    </row>
    <row r="15" spans="1:10" ht="35.1" customHeight="1">
      <c r="B15" s="7">
        <f>ROW(B15)-calcs!$D$5</f>
        <v>-7</v>
      </c>
      <c r="C15" s="7" t="s">
        <v>28</v>
      </c>
      <c r="D15" s="13">
        <v>44284</v>
      </c>
      <c r="E15" s="13">
        <v>44286</v>
      </c>
      <c r="F15" s="14"/>
      <c r="G15" s="14"/>
      <c r="H15" s="14"/>
      <c r="I15" s="12"/>
      <c r="J15" s="12"/>
    </row>
    <row r="16" spans="1:10" ht="35.1" customHeight="1">
      <c r="B16" s="7">
        <f>ROW(B16)-calcs!$D$5</f>
        <v>-6</v>
      </c>
      <c r="C16" s="11"/>
      <c r="D16" s="13"/>
      <c r="E16" s="13"/>
      <c r="F16" s="14"/>
      <c r="G16" s="14"/>
      <c r="H16" s="14"/>
      <c r="I16" s="12"/>
      <c r="J16" s="12"/>
    </row>
    <row r="17" spans="2:10" ht="35.1" customHeight="1">
      <c r="B17" s="7">
        <f>ROW(B17)-calcs!$D$5</f>
        <v>-5</v>
      </c>
      <c r="C17" s="11" t="s">
        <v>29</v>
      </c>
      <c r="D17" s="13">
        <v>44287</v>
      </c>
      <c r="E17" s="13">
        <v>44318</v>
      </c>
      <c r="F17" s="14"/>
      <c r="G17" s="14"/>
      <c r="H17" s="14"/>
      <c r="I17" s="12"/>
      <c r="J17" s="12"/>
    </row>
    <row r="18" spans="2:10" ht="35.1" customHeight="1">
      <c r="B18" s="7">
        <f>ROW(B18)-calcs!$D$5</f>
        <v>-4</v>
      </c>
      <c r="C18" s="11" t="s">
        <v>24</v>
      </c>
      <c r="D18" s="13">
        <v>44289</v>
      </c>
      <c r="E18" s="13">
        <v>44292</v>
      </c>
      <c r="F18" s="14"/>
      <c r="G18" s="14"/>
      <c r="H18" s="14"/>
      <c r="I18" s="12"/>
      <c r="J18" s="12"/>
    </row>
    <row r="19" spans="2:10" ht="35.1" customHeight="1">
      <c r="B19" s="7">
        <f>ROW(B19)-calcs!$D$5</f>
        <v>-3</v>
      </c>
      <c r="C19" s="11" t="s">
        <v>30</v>
      </c>
      <c r="D19" s="13">
        <v>44293</v>
      </c>
      <c r="E19" s="13">
        <v>44333</v>
      </c>
      <c r="F19" s="14"/>
      <c r="G19" s="14"/>
      <c r="H19" s="14"/>
      <c r="I19" s="12"/>
      <c r="J19" s="12"/>
    </row>
    <row r="20" spans="2:10" ht="35.1" customHeight="1">
      <c r="B20" s="7">
        <f>ROW(B20)-calcs!$D$5</f>
        <v>-2</v>
      </c>
      <c r="C20" s="11" t="s">
        <v>31</v>
      </c>
      <c r="D20" s="13">
        <v>44334</v>
      </c>
      <c r="E20" s="13">
        <v>44337</v>
      </c>
      <c r="F20" s="14"/>
      <c r="G20" s="14"/>
      <c r="H20" s="14"/>
      <c r="I20" s="12"/>
      <c r="J20" s="12"/>
    </row>
    <row r="21" spans="2:10" ht="35.1" customHeight="1">
      <c r="B21" s="7">
        <f>ROW(B21)-calcs!$D$5</f>
        <v>-1</v>
      </c>
      <c r="C21" s="11" t="s">
        <v>32</v>
      </c>
      <c r="D21" s="13">
        <v>44338</v>
      </c>
      <c r="E21" s="13">
        <v>44311</v>
      </c>
      <c r="F21" s="14"/>
      <c r="G21" s="14"/>
      <c r="H21" s="14"/>
      <c r="I21" s="12"/>
      <c r="J21" s="12"/>
    </row>
    <row r="22" spans="2:10" ht="35.1" customHeight="1">
      <c r="B22" s="7">
        <f>ROW(B22)-calcs!$D$5</f>
        <v>0</v>
      </c>
      <c r="C22" s="11" t="s">
        <v>33</v>
      </c>
      <c r="D22" s="13">
        <v>44312</v>
      </c>
      <c r="E22" s="13">
        <v>44315</v>
      </c>
      <c r="F22" s="14"/>
      <c r="G22" s="14"/>
      <c r="H22" s="14"/>
      <c r="I22" s="12"/>
      <c r="J22" s="12"/>
    </row>
    <row r="23" spans="2:10" ht="35.1" customHeight="1">
      <c r="B23" s="7">
        <f>ROW(B23)-calcs!$D$5</f>
        <v>1</v>
      </c>
      <c r="C23" s="11" t="s">
        <v>34</v>
      </c>
      <c r="D23" s="13">
        <v>44316</v>
      </c>
      <c r="E23" s="13">
        <v>44318</v>
      </c>
      <c r="F23" s="14"/>
      <c r="G23" s="14"/>
      <c r="H23" s="14"/>
      <c r="I23" s="12"/>
      <c r="J23" s="12"/>
    </row>
    <row r="24" spans="2:10" ht="35.1" customHeight="1">
      <c r="B24" s="7">
        <f>ROW(B24)-calcs!$D$5</f>
        <v>2</v>
      </c>
      <c r="C24" s="11"/>
      <c r="D24" s="13"/>
      <c r="E24" s="13"/>
      <c r="F24" s="14"/>
      <c r="G24" s="14"/>
      <c r="H24" s="14"/>
      <c r="I24" s="12"/>
      <c r="J24" s="12"/>
    </row>
    <row r="25" spans="2:10" ht="35.1" customHeight="1">
      <c r="B25" s="7">
        <f>ROW(B25)-calcs!$D$5</f>
        <v>3</v>
      </c>
      <c r="C25" s="11" t="s">
        <v>35</v>
      </c>
      <c r="D25" s="13">
        <v>44319</v>
      </c>
      <c r="E25" s="13">
        <v>44321</v>
      </c>
      <c r="F25" s="14"/>
      <c r="G25" s="14"/>
      <c r="H25" s="14"/>
      <c r="I25" s="12"/>
      <c r="J25" s="12"/>
    </row>
  </sheetData>
  <sheetProtection selectLockedCells="1"/>
  <mergeCells count="1">
    <mergeCell ref="C1:G1"/>
  </mergeCells>
  <phoneticPr fontId="12" type="noConversion"/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2" xr:uid="{00000000-0002-0000-0000-000002000000}"/>
    <dataValidation allowBlank="1" showInputMessage="1" showErrorMessage="1" prompt="Enter Start Date in this cell and project details in table below" sqref="D2" xr:uid="{00000000-0002-0000-0000-000003000000}"/>
    <dataValidation allowBlank="1" showInputMessage="1" showErrorMessage="1" prompt="Enter project Activity in this column under this heading. Use heading filters to find specific entries" sqref="C3" xr:uid="{00000000-0002-0000-0000-000004000000}"/>
    <dataValidation allowBlank="1" showInputMessage="1" showErrorMessage="1" prompt="Enter Start date in this column under this heading" sqref="D3" xr:uid="{00000000-0002-0000-0000-000005000000}"/>
    <dataValidation allowBlank="1" showInputMessage="1" showErrorMessage="1" prompt="Enter End date in this column under this heading" sqref="E3" xr:uid="{00000000-0002-0000-0000-000006000000}"/>
    <dataValidation allowBlank="1" showInputMessage="1" showErrorMessage="1" prompt="Enter Notes in this column under this heading" sqref="F3:J3 I4:J25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ignoredErrors>
    <ignoredError sqref="E5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4.4"/>
  <cols>
    <col min="3" max="3" width="17.44140625" customWidth="1"/>
    <col min="4" max="4" width="18" customWidth="1"/>
    <col min="5" max="34" width="10.88671875" customWidth="1"/>
    <col min="35" max="35" width="17.5546875" customWidth="1"/>
  </cols>
  <sheetData>
    <row r="1" spans="1:6" ht="100.8">
      <c r="A1" t="s">
        <v>9</v>
      </c>
    </row>
    <row r="3" spans="1:6">
      <c r="C3" t="s">
        <v>10</v>
      </c>
      <c r="D3" s="1">
        <f ca="1">TODAY()</f>
        <v>44283</v>
      </c>
      <c r="E3" s="1"/>
    </row>
    <row r="4" spans="1:6">
      <c r="D4">
        <v>5</v>
      </c>
    </row>
    <row r="5" spans="1:6">
      <c r="C5" t="s">
        <v>17</v>
      </c>
      <c r="D5">
        <f>ROWS(Activities[])</f>
        <v>22</v>
      </c>
    </row>
    <row r="6" spans="1:6">
      <c r="E6" t="e">
        <f>NA()</f>
        <v>#N/A</v>
      </c>
    </row>
    <row r="7" spans="1:6">
      <c r="E7" t="e">
        <f>NA()</f>
        <v>#N/A</v>
      </c>
    </row>
    <row r="8" spans="1:6">
      <c r="E8" t="e">
        <f>NA()</f>
        <v>#N/A</v>
      </c>
    </row>
    <row r="9" spans="1:6" ht="28.8">
      <c r="C9" s="2" t="s">
        <v>12</v>
      </c>
      <c r="D9">
        <f>SUMPRODUCT( ((Activities[START]&gt;=StartDateWindow)+(Activities[END]&gt;=StartDateWindow)&gt;0)*(Activities[START]&lt;=(StartDateWindow+WindowDays-1)) )</f>
        <v>0</v>
      </c>
      <c r="E9" t="e">
        <f>NA()</f>
        <v>#N/A</v>
      </c>
    </row>
    <row r="10" spans="1:6">
      <c r="D10">
        <v>9</v>
      </c>
      <c r="E10" t="e">
        <f>NA()</f>
        <v>#N/A</v>
      </c>
    </row>
    <row r="11" spans="1:6">
      <c r="D11">
        <f>D10-MIN(D10,D9)</f>
        <v>9</v>
      </c>
      <c r="E11" t="e">
        <f>NA()</f>
        <v>#N/A</v>
      </c>
    </row>
    <row r="12" spans="1:6">
      <c r="E12" t="e">
        <f>NA()</f>
        <v>#N/A</v>
      </c>
    </row>
    <row r="13" spans="1:6">
      <c r="C13" s="2"/>
      <c r="E13" t="e">
        <f>NA()</f>
        <v>#N/A</v>
      </c>
    </row>
    <row r="14" spans="1:6">
      <c r="C14" s="2"/>
      <c r="E14" t="e">
        <f>NA()</f>
        <v>#N/A</v>
      </c>
    </row>
    <row r="15" spans="1:6">
      <c r="C15" s="2"/>
      <c r="E15" t="e">
        <f t="array" ref="E15">INDEX(Activities[Id],MATCH(1, ((Activities[START]&gt;=StartDateWindow)+(Activities[END]&gt;=StartDateWindow)&gt;0)*(Activities[START]&lt;=(StartDateWindow+WindowDays-1)), 0))</f>
        <v>#N/A</v>
      </c>
      <c r="F15" t="e">
        <f t="shared" ref="F15:F23" ca="1" si="0">OFFSET(E15,-$D$11,)</f>
        <v>#N/A</v>
      </c>
    </row>
    <row r="16" spans="1:6">
      <c r="C16" s="2"/>
      <c r="E16" t="e">
        <f t="array" ref="E16">INDEX(Activities[Id],MATCH(1, (Activities[Id]&gt;E15)*((Activities[START]&gt;=StartDateWindow)+(Activities[END]&gt;=StartDateWindow)&gt;0)*(Activities[START]&lt;=(StartDateWindow+WindowDays-1)), 0))</f>
        <v>#N/A</v>
      </c>
      <c r="F16" t="e">
        <f t="shared" ca="1" si="0"/>
        <v>#N/A</v>
      </c>
    </row>
    <row r="17" spans="1:35">
      <c r="C17" s="2"/>
      <c r="E17" t="e">
        <f t="array" ref="E17">INDEX(Activities[Id],MATCH(1, (Activities[Id]&gt;E16)*((Activities[START]&gt;=StartDateWindow)+(Activities[END]&gt;=StartDateWindow)&gt;0)*(Activities[START]&lt;=(StartDateWindow+WindowDays-1)), 0))</f>
        <v>#N/A</v>
      </c>
      <c r="F17" t="e">
        <f t="shared" ca="1" si="0"/>
        <v>#N/A</v>
      </c>
    </row>
    <row r="18" spans="1:35">
      <c r="E18" t="e">
        <f t="array" ref="E18">INDEX(Activities[Id],MATCH(1, (Activities[Id]&gt;E17)*((Activities[START]&gt;=StartDateWindow)+(Activities[END]&gt;=StartDateWindow)&gt;0)*(Activities[START]&lt;=(StartDateWindow+WindowDays-1)), 0))</f>
        <v>#N/A</v>
      </c>
      <c r="F18" t="e">
        <f t="shared" ca="1" si="0"/>
        <v>#N/A</v>
      </c>
    </row>
    <row r="19" spans="1:35">
      <c r="E19" t="e">
        <f t="array" ref="E19">INDEX(Activities[Id],MATCH(1, (Activities[Id]&gt;E18)*((Activities[START]&gt;=StartDateWindow)+(Activities[END]&gt;=StartDateWindow)&gt;0)*(Activities[START]&lt;=(StartDateWindow+WindowDays-1)), 0))</f>
        <v>#N/A</v>
      </c>
      <c r="F19" t="e">
        <f t="shared" ca="1" si="0"/>
        <v>#N/A</v>
      </c>
    </row>
    <row r="20" spans="1:35">
      <c r="E20" t="e">
        <f t="array" ref="E20">INDEX(Activities[Id],MATCH(1, (Activities[Id]&gt;E19)*((Activities[START]&gt;=StartDateWindow)+(Activities[END]&gt;=StartDateWindow)&gt;0)*(Activities[START]&lt;=(StartDateWindow+WindowDays-1)), 0))</f>
        <v>#N/A</v>
      </c>
      <c r="F20" t="e">
        <f t="shared" ca="1" si="0"/>
        <v>#N/A</v>
      </c>
    </row>
    <row r="21" spans="1:35">
      <c r="E21" t="e">
        <f t="array" ref="E21">INDEX(Activities[Id],MATCH(1, (Activities[Id]&gt;E20)*((Activities[START]&gt;=StartDateWindow)+(Activities[END]&gt;=StartDateWindow)&gt;0)*(Activities[START]&lt;=(StartDateWindow+WindowDays-1)), 0))</f>
        <v>#N/A</v>
      </c>
      <c r="F21" t="e">
        <f t="shared" ca="1" si="0"/>
        <v>#N/A</v>
      </c>
    </row>
    <row r="22" spans="1:35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 t="e">
        <f t="shared" ca="1" si="0"/>
        <v>#N/A</v>
      </c>
    </row>
    <row r="23" spans="1:35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 t="e">
        <f t="shared" ca="1" si="0"/>
        <v>#N/A</v>
      </c>
    </row>
    <row r="25" spans="1:35">
      <c r="C25" t="s">
        <v>4</v>
      </c>
      <c r="D25" s="1">
        <f>StartDate+WindowOffset</f>
        <v>44721</v>
      </c>
    </row>
    <row r="26" spans="1:35">
      <c r="C26" t="s">
        <v>3</v>
      </c>
      <c r="D26">
        <v>493</v>
      </c>
    </row>
    <row r="28" spans="1:35">
      <c r="C28" t="s">
        <v>1</v>
      </c>
      <c r="D28" s="2">
        <f>'Project Timeline'!D2</f>
        <v>44228</v>
      </c>
    </row>
    <row r="29" spans="1:35">
      <c r="C29" t="s">
        <v>2</v>
      </c>
      <c r="D29">
        <v>30</v>
      </c>
    </row>
    <row r="31" spans="1:35">
      <c r="A31" t="s">
        <v>8</v>
      </c>
      <c r="B31" t="s">
        <v>6</v>
      </c>
      <c r="C31" t="s">
        <v>7</v>
      </c>
      <c r="D31" t="s">
        <v>0</v>
      </c>
      <c r="E31" s="1">
        <f>StartDateWindow</f>
        <v>44721</v>
      </c>
      <c r="F31" s="1">
        <f t="shared" ref="F31:AI31" si="1">E31+1</f>
        <v>44722</v>
      </c>
      <c r="G31" s="1">
        <f t="shared" si="1"/>
        <v>44723</v>
      </c>
      <c r="H31" s="1">
        <f t="shared" si="1"/>
        <v>44724</v>
      </c>
      <c r="I31" s="1">
        <f t="shared" si="1"/>
        <v>44725</v>
      </c>
      <c r="J31" s="1">
        <f t="shared" si="1"/>
        <v>44726</v>
      </c>
      <c r="K31" s="1">
        <f t="shared" si="1"/>
        <v>44727</v>
      </c>
      <c r="L31" s="1">
        <f t="shared" si="1"/>
        <v>44728</v>
      </c>
      <c r="M31" s="1">
        <f t="shared" si="1"/>
        <v>44729</v>
      </c>
      <c r="N31" s="1">
        <f t="shared" si="1"/>
        <v>44730</v>
      </c>
      <c r="O31" s="1">
        <f t="shared" si="1"/>
        <v>44731</v>
      </c>
      <c r="P31" s="1">
        <f t="shared" si="1"/>
        <v>44732</v>
      </c>
      <c r="Q31" s="1">
        <f t="shared" si="1"/>
        <v>44733</v>
      </c>
      <c r="R31" s="1">
        <f t="shared" si="1"/>
        <v>44734</v>
      </c>
      <c r="S31" s="1">
        <f t="shared" si="1"/>
        <v>44735</v>
      </c>
      <c r="T31" s="1">
        <f t="shared" si="1"/>
        <v>44736</v>
      </c>
      <c r="U31" s="1">
        <f t="shared" si="1"/>
        <v>44737</v>
      </c>
      <c r="V31" s="1">
        <f t="shared" si="1"/>
        <v>44738</v>
      </c>
      <c r="W31" s="1">
        <f t="shared" si="1"/>
        <v>44739</v>
      </c>
      <c r="X31" s="1">
        <f t="shared" si="1"/>
        <v>44740</v>
      </c>
      <c r="Y31" s="1">
        <f t="shared" si="1"/>
        <v>44741</v>
      </c>
      <c r="Z31" s="1">
        <f t="shared" si="1"/>
        <v>44742</v>
      </c>
      <c r="AA31" s="1">
        <f t="shared" si="1"/>
        <v>44743</v>
      </c>
      <c r="AB31" s="1">
        <f t="shared" si="1"/>
        <v>44744</v>
      </c>
      <c r="AC31" s="1">
        <f t="shared" si="1"/>
        <v>44745</v>
      </c>
      <c r="AD31" s="1">
        <f t="shared" si="1"/>
        <v>44746</v>
      </c>
      <c r="AE31" s="1">
        <f t="shared" si="1"/>
        <v>44747</v>
      </c>
      <c r="AF31" s="1">
        <f t="shared" si="1"/>
        <v>44748</v>
      </c>
      <c r="AG31" s="1">
        <f t="shared" si="1"/>
        <v>44749</v>
      </c>
      <c r="AH31" s="1">
        <f t="shared" si="1"/>
        <v>44750</v>
      </c>
      <c r="AI31" s="1">
        <f t="shared" si="1"/>
        <v>44751</v>
      </c>
    </row>
    <row r="32" spans="1:35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INDEX(Activities[ACTIVITY],MATCH($C36,Activities[Id],0))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INDEX(Activities[ACTIVITY],MATCH($C37,Activities[Id],0))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>
      <c r="A38">
        <f t="shared" si="3"/>
        <v>5.3000000000000007</v>
      </c>
      <c r="B38">
        <v>7</v>
      </c>
      <c r="C38" t="e">
        <f t="shared" ca="1" si="2"/>
        <v>#N/A</v>
      </c>
      <c r="D38" t="e">
        <f ca="1">INDEX(Activities[ACTIVITY],MATCH($C38,Activities[Id],0))</f>
        <v>#N/A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>
      <c r="A39">
        <f t="shared" si="3"/>
        <v>4.3000000000000007</v>
      </c>
      <c r="B39">
        <v>8</v>
      </c>
      <c r="C39" t="e">
        <f t="shared" ca="1" si="2"/>
        <v>#N/A</v>
      </c>
      <c r="D39" t="e">
        <f ca="1">INDEX(Activities[ACTIVITY],MATCH($C39,Activities[Id],0))</f>
        <v>#N/A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>
      <c r="A40">
        <f t="shared" si="3"/>
        <v>3.3000000000000007</v>
      </c>
      <c r="B40">
        <v>9</v>
      </c>
      <c r="C40" t="e">
        <f t="shared" ca="1" si="2"/>
        <v>#N/A</v>
      </c>
      <c r="D40" t="e">
        <f ca="1">INDEX(Activities[ACTIVITY],MATCH($C40,Activities[Id],0))</f>
        <v>#N/A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>
      <c r="E43" s="1">
        <f>E31</f>
        <v>44721</v>
      </c>
      <c r="F43" s="1">
        <f t="shared" ref="F43:AH43" si="4">F31</f>
        <v>44722</v>
      </c>
      <c r="G43" s="1">
        <f t="shared" si="4"/>
        <v>44723</v>
      </c>
      <c r="H43" s="1">
        <f t="shared" si="4"/>
        <v>44724</v>
      </c>
      <c r="I43" s="1">
        <f t="shared" si="4"/>
        <v>44725</v>
      </c>
      <c r="J43" s="1">
        <f t="shared" si="4"/>
        <v>44726</v>
      </c>
      <c r="K43" s="1">
        <f t="shared" si="4"/>
        <v>44727</v>
      </c>
      <c r="L43" s="1">
        <f t="shared" si="4"/>
        <v>44728</v>
      </c>
      <c r="M43" s="1">
        <f t="shared" si="4"/>
        <v>44729</v>
      </c>
      <c r="N43" s="1">
        <f t="shared" si="4"/>
        <v>44730</v>
      </c>
      <c r="O43" s="1">
        <f t="shared" si="4"/>
        <v>44731</v>
      </c>
      <c r="P43" s="1">
        <f t="shared" si="4"/>
        <v>44732</v>
      </c>
      <c r="Q43" s="1">
        <f t="shared" si="4"/>
        <v>44733</v>
      </c>
      <c r="R43" s="1">
        <f t="shared" si="4"/>
        <v>44734</v>
      </c>
      <c r="S43" s="1">
        <f t="shared" si="4"/>
        <v>44735</v>
      </c>
      <c r="T43" s="1">
        <f t="shared" si="4"/>
        <v>44736</v>
      </c>
      <c r="U43" s="1">
        <f t="shared" si="4"/>
        <v>44737</v>
      </c>
      <c r="V43" s="1">
        <f t="shared" si="4"/>
        <v>44738</v>
      </c>
      <c r="W43" s="1">
        <f t="shared" si="4"/>
        <v>44739</v>
      </c>
      <c r="X43" s="1">
        <f t="shared" si="4"/>
        <v>44740</v>
      </c>
      <c r="Y43" s="1">
        <f t="shared" si="4"/>
        <v>44741</v>
      </c>
      <c r="Z43" s="1">
        <f t="shared" si="4"/>
        <v>44742</v>
      </c>
      <c r="AA43" s="1">
        <f t="shared" si="4"/>
        <v>44743</v>
      </c>
      <c r="AB43" s="1">
        <f t="shared" si="4"/>
        <v>44744</v>
      </c>
      <c r="AC43" s="1">
        <f t="shared" si="4"/>
        <v>44745</v>
      </c>
      <c r="AD43" s="1">
        <f t="shared" si="4"/>
        <v>44746</v>
      </c>
      <c r="AE43" s="1">
        <f t="shared" si="4"/>
        <v>44747</v>
      </c>
      <c r="AF43" s="1">
        <f t="shared" si="4"/>
        <v>44748</v>
      </c>
      <c r="AG43" s="1">
        <f t="shared" si="4"/>
        <v>44749</v>
      </c>
      <c r="AH43" s="1">
        <f t="shared" si="4"/>
        <v>44750</v>
      </c>
    </row>
    <row r="44" spans="1:35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>
      <c r="C48" t="e">
        <f t="shared" ca="1" si="6"/>
        <v>#N/A</v>
      </c>
      <c r="D48" t="e">
        <f ca="1">UPPER(INDEX(Activities[ACTIVITY],MATCH($C48,Activities[Id],0)))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>
      <c r="C49" t="e">
        <f t="shared" ca="1" si="6"/>
        <v>#N/A</v>
      </c>
      <c r="D49" t="e">
        <f ca="1">UPPER(INDEX(Activities[ACTIVITY],MATCH($C49,Activities[Id],0)))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>
      <c r="C50" t="e">
        <f t="shared" ca="1" si="6"/>
        <v>#N/A</v>
      </c>
      <c r="D50" t="e">
        <f ca="1">UPPER(INDEX(Activities[ACTIVITY],MATCH($C50,Activities[Id],0)))</f>
        <v>#N/A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>
      <c r="C51" t="e">
        <f t="shared" ca="1" si="6"/>
        <v>#N/A</v>
      </c>
      <c r="D51" t="e">
        <f ca="1">UPPER(INDEX(Activities[ACTIVITY],MATCH($C51,Activities[Id],0)))</f>
        <v>#N/A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>
      <c r="C52" t="e">
        <f t="shared" ca="1" si="6"/>
        <v>#N/A</v>
      </c>
      <c r="D52" t="e">
        <f ca="1">UPPER(INDEX(Activities[ACTIVITY],MATCH($C52,Activities[Id],0)))</f>
        <v>#N/A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>
      <c r="E55" s="1">
        <f>E31</f>
        <v>44721</v>
      </c>
      <c r="F55" s="1">
        <f t="shared" ref="F55:AH55" si="15">F31</f>
        <v>44722</v>
      </c>
      <c r="G55" s="1">
        <f t="shared" si="15"/>
        <v>44723</v>
      </c>
      <c r="H55" s="1">
        <f t="shared" si="15"/>
        <v>44724</v>
      </c>
      <c r="I55" s="1">
        <f t="shared" si="15"/>
        <v>44725</v>
      </c>
      <c r="J55" s="1">
        <f t="shared" si="15"/>
        <v>44726</v>
      </c>
      <c r="K55" s="1">
        <f t="shared" si="15"/>
        <v>44727</v>
      </c>
      <c r="L55" s="1">
        <f t="shared" si="15"/>
        <v>44728</v>
      </c>
      <c r="M55" s="1">
        <f t="shared" si="15"/>
        <v>44729</v>
      </c>
      <c r="N55" s="1">
        <f t="shared" si="15"/>
        <v>44730</v>
      </c>
      <c r="O55" s="1">
        <f t="shared" si="15"/>
        <v>44731</v>
      </c>
      <c r="P55" s="1">
        <f t="shared" si="15"/>
        <v>44732</v>
      </c>
      <c r="Q55" s="1">
        <f t="shared" si="15"/>
        <v>44733</v>
      </c>
      <c r="R55" s="1">
        <f t="shared" si="15"/>
        <v>44734</v>
      </c>
      <c r="S55" s="1">
        <f t="shared" si="15"/>
        <v>44735</v>
      </c>
      <c r="T55" s="1">
        <f t="shared" si="15"/>
        <v>44736</v>
      </c>
      <c r="U55" s="1">
        <f t="shared" si="15"/>
        <v>44737</v>
      </c>
      <c r="V55" s="1">
        <f t="shared" si="15"/>
        <v>44738</v>
      </c>
      <c r="W55" s="1">
        <f t="shared" si="15"/>
        <v>44739</v>
      </c>
      <c r="X55" s="1">
        <f t="shared" si="15"/>
        <v>44740</v>
      </c>
      <c r="Y55" s="1">
        <f t="shared" si="15"/>
        <v>44741</v>
      </c>
      <c r="Z55" s="1">
        <f t="shared" si="15"/>
        <v>44742</v>
      </c>
      <c r="AA55" s="1">
        <f t="shared" si="15"/>
        <v>44743</v>
      </c>
      <c r="AB55" s="1">
        <f t="shared" si="15"/>
        <v>44744</v>
      </c>
      <c r="AC55" s="1">
        <f t="shared" si="15"/>
        <v>44745</v>
      </c>
      <c r="AD55" s="1">
        <f t="shared" si="15"/>
        <v>44746</v>
      </c>
      <c r="AE55" s="1">
        <f t="shared" si="15"/>
        <v>44747</v>
      </c>
      <c r="AF55" s="1">
        <f t="shared" si="15"/>
        <v>44748</v>
      </c>
      <c r="AG55" s="1">
        <f t="shared" si="15"/>
        <v>44749</v>
      </c>
      <c r="AH55" s="1">
        <f t="shared" si="15"/>
        <v>44750</v>
      </c>
    </row>
    <row r="56" spans="3:34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>
      <c r="D58" s="3">
        <f>DATE(YEAR(MIN(E55:AH55)),MONTH(MIN(E55:AH55)),1)</f>
        <v>44713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28.8">
      <c r="D59" s="3" t="str">
        <f>TEXT(D58,"mmm yyyy") &amp; " - Top Band"</f>
        <v>Jun 2022 -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>
      <c r="D60" s="3"/>
    </row>
    <row r="61" spans="3:34">
      <c r="D61" s="3">
        <f>EOMONTH(D58,0)+1</f>
        <v>44743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28.8">
      <c r="D62" s="3" t="str">
        <f>TEXT(D61,"mmm yyyy") &amp; " - Top Band"</f>
        <v>Jul 2022 -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>
      <c r="D63" s="3"/>
    </row>
    <row r="65" spans="4:34">
      <c r="D65" s="3">
        <f>D58+1</f>
        <v>44714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>
      <c r="D66" s="3">
        <f>D61+1</f>
        <v>44744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>
        <f t="shared" si="21"/>
        <v>0.5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>
      <c r="D70">
        <v>3</v>
      </c>
      <c r="E70" t="str">
        <f>LEFT(UPPER(TEXT(E55,"ddd")),$D70)</f>
        <v>THU</v>
      </c>
      <c r="F70" t="str">
        <f t="shared" ref="F70:AH70" si="23">LEFT(UPPER(TEXT(F55,"ddd")),$D70)</f>
        <v>FRI</v>
      </c>
      <c r="G70" t="str">
        <f t="shared" si="23"/>
        <v>SAT</v>
      </c>
      <c r="H70" t="str">
        <f t="shared" si="23"/>
        <v>SUN</v>
      </c>
      <c r="I70" t="str">
        <f t="shared" si="23"/>
        <v>MON</v>
      </c>
      <c r="J70" t="str">
        <f t="shared" si="23"/>
        <v>TUE</v>
      </c>
      <c r="K70" t="str">
        <f t="shared" si="23"/>
        <v>WED</v>
      </c>
      <c r="L70" t="str">
        <f t="shared" si="23"/>
        <v>THU</v>
      </c>
      <c r="M70" t="str">
        <f t="shared" si="23"/>
        <v>FRI</v>
      </c>
      <c r="N70" t="str">
        <f t="shared" si="23"/>
        <v>SAT</v>
      </c>
      <c r="O70" t="str">
        <f t="shared" si="23"/>
        <v>SUN</v>
      </c>
      <c r="P70" t="str">
        <f t="shared" si="23"/>
        <v>MON</v>
      </c>
      <c r="Q70" t="str">
        <f t="shared" si="23"/>
        <v>TUE</v>
      </c>
      <c r="R70" t="str">
        <f t="shared" si="23"/>
        <v>WED</v>
      </c>
      <c r="S70" t="str">
        <f t="shared" si="23"/>
        <v>THU</v>
      </c>
      <c r="T70" t="str">
        <f t="shared" si="23"/>
        <v>FRI</v>
      </c>
      <c r="U70" t="str">
        <f t="shared" si="23"/>
        <v>SAT</v>
      </c>
      <c r="V70" t="str">
        <f t="shared" si="23"/>
        <v>SUN</v>
      </c>
      <c r="W70" t="str">
        <f t="shared" si="23"/>
        <v>MON</v>
      </c>
      <c r="X70" t="str">
        <f t="shared" si="23"/>
        <v>TUE</v>
      </c>
      <c r="Y70" t="str">
        <f t="shared" si="23"/>
        <v>WED</v>
      </c>
      <c r="Z70" t="str">
        <f t="shared" si="23"/>
        <v>THU</v>
      </c>
      <c r="AA70" t="str">
        <f t="shared" si="23"/>
        <v>FRI</v>
      </c>
      <c r="AB70" t="str">
        <f t="shared" si="23"/>
        <v>SAT</v>
      </c>
      <c r="AC70" t="str">
        <f t="shared" si="23"/>
        <v>SUN</v>
      </c>
      <c r="AD70" t="str">
        <f t="shared" si="23"/>
        <v>MON</v>
      </c>
      <c r="AE70" t="str">
        <f t="shared" si="23"/>
        <v>TUE</v>
      </c>
      <c r="AF70" t="str">
        <f t="shared" si="23"/>
        <v>WED</v>
      </c>
      <c r="AG70" t="str">
        <f t="shared" si="23"/>
        <v>THU</v>
      </c>
      <c r="AH70" t="str">
        <f t="shared" si="23"/>
        <v>FRI</v>
      </c>
    </row>
    <row r="71" spans="4:34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>
      <c r="E72" t="str">
        <f>TEXT(E55,"dd")</f>
        <v>09</v>
      </c>
      <c r="F72" t="str">
        <f t="shared" ref="F72:AH72" si="24">TEXT(F55,"dd")</f>
        <v>10</v>
      </c>
      <c r="G72" t="str">
        <f t="shared" si="24"/>
        <v>11</v>
      </c>
      <c r="H72" t="str">
        <f t="shared" si="24"/>
        <v>12</v>
      </c>
      <c r="I72" t="str">
        <f t="shared" si="24"/>
        <v>13</v>
      </c>
      <c r="J72" t="str">
        <f t="shared" si="24"/>
        <v>14</v>
      </c>
      <c r="K72" t="str">
        <f t="shared" si="24"/>
        <v>15</v>
      </c>
      <c r="L72" t="str">
        <f t="shared" si="24"/>
        <v>16</v>
      </c>
      <c r="M72" t="str">
        <f t="shared" si="24"/>
        <v>17</v>
      </c>
      <c r="N72" t="str">
        <f t="shared" si="24"/>
        <v>18</v>
      </c>
      <c r="O72" t="str">
        <f t="shared" si="24"/>
        <v>19</v>
      </c>
      <c r="P72" t="str">
        <f t="shared" si="24"/>
        <v>20</v>
      </c>
      <c r="Q72" t="str">
        <f t="shared" si="24"/>
        <v>21</v>
      </c>
      <c r="R72" t="str">
        <f t="shared" si="24"/>
        <v>22</v>
      </c>
      <c r="S72" t="str">
        <f t="shared" si="24"/>
        <v>23</v>
      </c>
      <c r="T72" t="str">
        <f t="shared" si="24"/>
        <v>24</v>
      </c>
      <c r="U72" t="str">
        <f t="shared" si="24"/>
        <v>25</v>
      </c>
      <c r="V72" t="str">
        <f t="shared" si="24"/>
        <v>26</v>
      </c>
      <c r="W72" t="str">
        <f t="shared" si="24"/>
        <v>27</v>
      </c>
      <c r="X72" t="str">
        <f t="shared" si="24"/>
        <v>28</v>
      </c>
      <c r="Y72" t="str">
        <f t="shared" si="24"/>
        <v>29</v>
      </c>
      <c r="Z72" t="str">
        <f t="shared" si="24"/>
        <v>30</v>
      </c>
      <c r="AA72" t="str">
        <f t="shared" si="24"/>
        <v>01</v>
      </c>
      <c r="AB72" t="str">
        <f t="shared" si="24"/>
        <v>02</v>
      </c>
      <c r="AC72" t="str">
        <f t="shared" si="24"/>
        <v>03</v>
      </c>
      <c r="AD72" t="str">
        <f t="shared" si="24"/>
        <v>04</v>
      </c>
      <c r="AE72" t="str">
        <f t="shared" si="24"/>
        <v>05</v>
      </c>
      <c r="AF72" t="str">
        <f t="shared" si="24"/>
        <v>06</v>
      </c>
      <c r="AG72" t="str">
        <f t="shared" si="24"/>
        <v>07</v>
      </c>
      <c r="AH72" t="str">
        <f t="shared" si="24"/>
        <v>08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11D93F-21D3-4821-9768-A0F99C41A8E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TM02930043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2021-03-28T11:24:14Z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