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Ameya\Desktop\MBA\Spring 2017\Project Management\AIP case\"/>
    </mc:Choice>
  </mc:AlternateContent>
  <bookViews>
    <workbookView xWindow="0" yWindow="0" windowWidth="19370" windowHeight="908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" l="1"/>
  <c r="I43" i="1"/>
  <c r="F43" i="1"/>
  <c r="I30" i="1" l="1"/>
  <c r="O39" i="1"/>
  <c r="E37" i="1" l="1"/>
  <c r="E38" i="1"/>
  <c r="S25" i="1" l="1"/>
  <c r="S24" i="1"/>
  <c r="U29" i="1" l="1"/>
  <c r="U28" i="1"/>
  <c r="U27" i="1"/>
  <c r="U26" i="1"/>
  <c r="U25" i="1"/>
  <c r="U24" i="1"/>
  <c r="U23" i="1"/>
  <c r="U22" i="1"/>
  <c r="U21" i="1"/>
  <c r="U20" i="1"/>
  <c r="U19" i="1"/>
  <c r="U18" i="1"/>
  <c r="H36" i="1" l="1"/>
  <c r="H18" i="1"/>
  <c r="D21" i="2" l="1"/>
  <c r="I18" i="2"/>
  <c r="I15" i="2"/>
  <c r="I14" i="2"/>
  <c r="H18" i="2"/>
  <c r="H17" i="2"/>
  <c r="I17" i="2" s="1"/>
  <c r="H16" i="2"/>
  <c r="I16" i="2" s="1"/>
  <c r="H15" i="2"/>
  <c r="H14" i="2"/>
  <c r="H13" i="2"/>
  <c r="I13" i="2" s="1"/>
  <c r="D20" i="2"/>
  <c r="D22" i="2" s="1"/>
  <c r="E4" i="2" s="1"/>
  <c r="I5" i="2" l="1"/>
  <c r="I3" i="2"/>
  <c r="C13" i="1" l="1"/>
  <c r="C12" i="1"/>
  <c r="C11" i="1"/>
  <c r="C10" i="1"/>
  <c r="C9" i="1"/>
  <c r="C8" i="1"/>
  <c r="C7" i="1"/>
  <c r="C6" i="1"/>
  <c r="C5" i="1"/>
  <c r="C4" i="1"/>
  <c r="C3" i="1"/>
  <c r="C2" i="1"/>
  <c r="L49" i="1"/>
  <c r="F49" i="1"/>
  <c r="C49" i="1"/>
  <c r="I48" i="1"/>
  <c r="Q47" i="1"/>
  <c r="N47" i="1"/>
  <c r="H47" i="1"/>
  <c r="E47" i="1"/>
  <c r="Q46" i="1"/>
  <c r="N46" i="1"/>
  <c r="H46" i="1"/>
  <c r="E46" i="1"/>
  <c r="R48" i="1"/>
  <c r="Q45" i="1"/>
  <c r="N45" i="1"/>
  <c r="H45" i="1"/>
  <c r="E45" i="1"/>
  <c r="Q44" i="1"/>
  <c r="N44" i="1"/>
  <c r="H44" i="1"/>
  <c r="E44" i="1"/>
  <c r="Q43" i="1"/>
  <c r="N43" i="1"/>
  <c r="H43" i="1"/>
  <c r="E43" i="1"/>
  <c r="Q42" i="1"/>
  <c r="N42" i="1"/>
  <c r="H42" i="1"/>
  <c r="E42" i="1"/>
  <c r="Q41" i="1"/>
  <c r="N41" i="1"/>
  <c r="H41" i="1"/>
  <c r="E41" i="1"/>
  <c r="Q40" i="1"/>
  <c r="N40" i="1"/>
  <c r="H40" i="1"/>
  <c r="E40" i="1"/>
  <c r="Q39" i="1"/>
  <c r="N39" i="1"/>
  <c r="H39" i="1"/>
  <c r="E39" i="1"/>
  <c r="Q38" i="1"/>
  <c r="N38" i="1"/>
  <c r="H38" i="1"/>
  <c r="Q37" i="1"/>
  <c r="N37" i="1"/>
  <c r="H37" i="1"/>
  <c r="Q36" i="1"/>
  <c r="N36" i="1"/>
  <c r="R27" i="1"/>
  <c r="N29" i="1"/>
  <c r="N28" i="1"/>
  <c r="N27" i="1"/>
  <c r="N26" i="1"/>
  <c r="N25" i="1"/>
  <c r="N24" i="1"/>
  <c r="N23" i="1"/>
  <c r="N22" i="1"/>
  <c r="N21" i="1"/>
  <c r="N20" i="1"/>
  <c r="N19" i="1"/>
  <c r="L31" i="1"/>
  <c r="C31" i="1"/>
  <c r="E29" i="1"/>
  <c r="E28" i="1"/>
  <c r="E27" i="1"/>
  <c r="E26" i="1"/>
  <c r="E25" i="1"/>
  <c r="E24" i="1"/>
  <c r="E23" i="1"/>
  <c r="E22" i="1"/>
  <c r="E21" i="1"/>
  <c r="E20" i="1"/>
  <c r="E19" i="1"/>
  <c r="N18" i="1"/>
  <c r="E18" i="1"/>
  <c r="F31" i="1"/>
  <c r="S47" i="1" l="1"/>
  <c r="S40" i="1"/>
  <c r="S43" i="1"/>
  <c r="S46" i="1"/>
  <c r="S39" i="1"/>
  <c r="S42" i="1"/>
  <c r="S38" i="1"/>
  <c r="S45" i="1"/>
  <c r="S41" i="1"/>
  <c r="S37" i="1"/>
  <c r="S36" i="1"/>
  <c r="T36" i="1" s="1"/>
  <c r="F2" i="1" s="1"/>
  <c r="S44" i="1"/>
  <c r="H48" i="1"/>
  <c r="E48" i="1"/>
  <c r="N48" i="1"/>
  <c r="N30" i="1"/>
  <c r="Q48" i="1"/>
  <c r="O49" i="1"/>
  <c r="E30" i="1"/>
  <c r="T37" i="1" l="1"/>
  <c r="F3" i="1" s="1"/>
  <c r="S48" i="1"/>
  <c r="Q27" i="1"/>
  <c r="Q29" i="1"/>
  <c r="Q26" i="1"/>
  <c r="Q25" i="1"/>
  <c r="Q24" i="1"/>
  <c r="Q23" i="1"/>
  <c r="Q22" i="1"/>
  <c r="Q21" i="1"/>
  <c r="Q20" i="1"/>
  <c r="Q28" i="1"/>
  <c r="H28" i="1"/>
  <c r="H25" i="1"/>
  <c r="H26" i="1"/>
  <c r="H24" i="1"/>
  <c r="H22" i="1"/>
  <c r="S22" i="1" s="1"/>
  <c r="V22" i="1" s="1"/>
  <c r="H20" i="1"/>
  <c r="V25" i="1" l="1"/>
  <c r="T38" i="1"/>
  <c r="F4" i="1" s="1"/>
  <c r="S28" i="1"/>
  <c r="V28" i="1" s="1"/>
  <c r="S26" i="1"/>
  <c r="V26" i="1" s="1"/>
  <c r="S20" i="1"/>
  <c r="V24" i="1"/>
  <c r="O31" i="1"/>
  <c r="H29" i="1"/>
  <c r="H27" i="1"/>
  <c r="H23" i="1"/>
  <c r="H21" i="1"/>
  <c r="H19" i="1"/>
  <c r="R30" i="1"/>
  <c r="Q19" i="1"/>
  <c r="Q18" i="1"/>
  <c r="S19" i="1" l="1"/>
  <c r="V19" i="1" s="1"/>
  <c r="T39" i="1"/>
  <c r="T40" i="1" s="1"/>
  <c r="S23" i="1"/>
  <c r="V23" i="1" s="1"/>
  <c r="S27" i="1"/>
  <c r="V27" i="1" s="1"/>
  <c r="W18" i="1"/>
  <c r="E2" i="1" s="1"/>
  <c r="S18" i="1"/>
  <c r="S29" i="1"/>
  <c r="V29" i="1" s="1"/>
  <c r="V20" i="1"/>
  <c r="S21" i="1"/>
  <c r="V21" i="1" s="1"/>
  <c r="H30" i="1"/>
  <c r="Q30" i="1"/>
  <c r="F5" i="1" l="1"/>
  <c r="T41" i="1"/>
  <c r="F6" i="1"/>
  <c r="S30" i="1"/>
  <c r="W19" i="1"/>
  <c r="E3" i="1" s="1"/>
  <c r="T18" i="1"/>
  <c r="V18" i="1"/>
  <c r="V30" i="1" l="1"/>
  <c r="U31" i="1"/>
  <c r="W20" i="1"/>
  <c r="W21" i="1" s="1"/>
  <c r="T42" i="1"/>
  <c r="F7" i="1"/>
  <c r="T19" i="1"/>
  <c r="D2" i="1"/>
  <c r="G2" i="1" s="1"/>
  <c r="E4" i="1" l="1"/>
  <c r="W22" i="1"/>
  <c r="E5" i="1"/>
  <c r="T43" i="1"/>
  <c r="F8" i="1"/>
  <c r="T20" i="1"/>
  <c r="D3" i="1"/>
  <c r="G3" i="1" s="1"/>
  <c r="W23" i="1" l="1"/>
  <c r="E6" i="1"/>
  <c r="F9" i="1"/>
  <c r="T44" i="1"/>
  <c r="T21" i="1"/>
  <c r="D4" i="1"/>
  <c r="G4" i="1" s="1"/>
  <c r="W24" i="1" l="1"/>
  <c r="E7" i="1"/>
  <c r="T45" i="1"/>
  <c r="F10" i="1"/>
  <c r="T22" i="1"/>
  <c r="D5" i="1"/>
  <c r="G5" i="1" s="1"/>
  <c r="W25" i="1" l="1"/>
  <c r="E8" i="1"/>
  <c r="F11" i="1"/>
  <c r="T46" i="1"/>
  <c r="T23" i="1"/>
  <c r="D6" i="1"/>
  <c r="G6" i="1" s="1"/>
  <c r="W26" i="1" l="1"/>
  <c r="E9" i="1"/>
  <c r="T47" i="1"/>
  <c r="F13" i="1" s="1"/>
  <c r="F12" i="1"/>
  <c r="T24" i="1"/>
  <c r="D7" i="1"/>
  <c r="G7" i="1" s="1"/>
  <c r="W27" i="1" l="1"/>
  <c r="E10" i="1"/>
  <c r="T25" i="1"/>
  <c r="D8" i="1"/>
  <c r="G8" i="1" s="1"/>
  <c r="W28" i="1" l="1"/>
  <c r="E11" i="1"/>
  <c r="T26" i="1"/>
  <c r="D9" i="1"/>
  <c r="G9" i="1" s="1"/>
  <c r="W29" i="1" l="1"/>
  <c r="E13" i="1" s="1"/>
  <c r="E12" i="1"/>
  <c r="T27" i="1"/>
  <c r="D10" i="1"/>
  <c r="G10" i="1" s="1"/>
  <c r="T28" i="1" l="1"/>
  <c r="D11" i="1"/>
  <c r="G11" i="1" s="1"/>
  <c r="T29" i="1" l="1"/>
  <c r="D13" i="1" s="1"/>
  <c r="G13" i="1" s="1"/>
  <c r="D12" i="1"/>
  <c r="G12" i="1" s="1"/>
</calcChain>
</file>

<file path=xl/sharedStrings.xml><?xml version="1.0" encoding="utf-8"?>
<sst xmlns="http://schemas.openxmlformats.org/spreadsheetml/2006/main" count="164" uniqueCount="97">
  <si>
    <t>Kickoff Meeting</t>
  </si>
  <si>
    <t>Initial Configuration</t>
  </si>
  <si>
    <t>Technical Installs</t>
  </si>
  <si>
    <t>Test Conversion</t>
  </si>
  <si>
    <t>Conference Room Pilot Prep</t>
  </si>
  <si>
    <t>Conference Room Pilot (CRP)</t>
  </si>
  <si>
    <t>Updated configuration, prep for Training week</t>
  </si>
  <si>
    <t>Training Week</t>
  </si>
  <si>
    <t>Production Conversion</t>
  </si>
  <si>
    <t>Go Live week</t>
  </si>
  <si>
    <t>Aliensoft Travel Expenses</t>
  </si>
  <si>
    <t>AIP Resource Cost</t>
  </si>
  <si>
    <t>Contingency</t>
  </si>
  <si>
    <t>Aliensoft Consulting Cost</t>
  </si>
  <si>
    <t>AIP Non-Recurring Cost</t>
  </si>
  <si>
    <t>Aliensoft Consulting Hrs</t>
  </si>
  <si>
    <t>Aliensoft Consulting Cost/Hr</t>
  </si>
  <si>
    <t>AIP Resource Hrs</t>
  </si>
  <si>
    <t>AIP Resource Cost / Hour</t>
  </si>
  <si>
    <t>Aliensoft Notes</t>
  </si>
  <si>
    <t>Aliensoft Project Mgmt Hrs</t>
  </si>
  <si>
    <t>Aliensoft Project Mgmt Cost/Hr</t>
  </si>
  <si>
    <t>AIP Project Mgmt Hrs</t>
  </si>
  <si>
    <t>AIP Project MGMT Cost/HR</t>
  </si>
  <si>
    <t>Aliensoft Project Mgmt Cost</t>
  </si>
  <si>
    <t>hours</t>
  </si>
  <si>
    <t>AIP Project Mgmt Cost</t>
  </si>
  <si>
    <t>Total Dollars</t>
  </si>
  <si>
    <t>Total Units</t>
  </si>
  <si>
    <t>AIP notes</t>
  </si>
  <si>
    <t>Week</t>
  </si>
  <si>
    <t>Cumulative Budget - No Contingency</t>
  </si>
  <si>
    <t>Cumulative Budget - With Contingency</t>
  </si>
  <si>
    <t>Total Per Week no Contingency</t>
  </si>
  <si>
    <t>Cumulative Total per week no Contingency</t>
  </si>
  <si>
    <t xml:space="preserve"> Total per week with Contingency</t>
  </si>
  <si>
    <t>Cumulative Total per Week With Contingency</t>
  </si>
  <si>
    <t>Actual Per Week</t>
  </si>
  <si>
    <t xml:space="preserve">Cumulative Actual Per Week </t>
  </si>
  <si>
    <t>AIP Notes</t>
  </si>
  <si>
    <t>Resource Level</t>
  </si>
  <si>
    <t>Alientsoft Project Mgnt</t>
  </si>
  <si>
    <t>hrs</t>
  </si>
  <si>
    <t>weeks</t>
  </si>
  <si>
    <t>hours pwer week</t>
  </si>
  <si>
    <t>Aliensoft Consultants</t>
  </si>
  <si>
    <t>AIP Project MGMT</t>
  </si>
  <si>
    <t>hours peer week</t>
  </si>
  <si>
    <t>Appendix 1 – Aliensoft Professional Services Pricing</t>
  </si>
  <si>
    <t>SKU</t>
  </si>
  <si>
    <t>Description</t>
  </si>
  <si>
    <t>Quantity</t>
  </si>
  <si>
    <t>Unit of Measure (UOM)</t>
  </si>
  <si>
    <t>Unit Price</t>
  </si>
  <si>
    <t>Total</t>
  </si>
  <si>
    <t>Project Management</t>
  </si>
  <si>
    <t>HRS</t>
  </si>
  <si>
    <t>Consulting Services</t>
  </si>
  <si>
    <t>Technical Consulting Services</t>
  </si>
  <si>
    <t>Conversion Consulting Services</t>
  </si>
  <si>
    <t>Training Services</t>
  </si>
  <si>
    <t>Go Live Services</t>
  </si>
  <si>
    <t>deduct pm</t>
  </si>
  <si>
    <t>Actual Cumulative Expenses</t>
  </si>
  <si>
    <t>Cost Variance (EV-AC) - No Contingency</t>
  </si>
  <si>
    <t>Aliensoft Implementation  - Actual Costs</t>
  </si>
  <si>
    <t>Aliensoft Implementation  - Budget (Planned Value)</t>
  </si>
  <si>
    <t>PM and SME</t>
  </si>
  <si>
    <t>Project lead</t>
  </si>
  <si>
    <t>Project Manager, IT Representative, Department SMEs, End Users</t>
  </si>
  <si>
    <t>Project Manager, IT Representative, Department SMEs, End Usersend users</t>
  </si>
  <si>
    <t>IT Representative</t>
  </si>
  <si>
    <t>IT Representative, weekend work</t>
  </si>
  <si>
    <t>Project Manager, IT Representative, Department SMEs</t>
  </si>
  <si>
    <t>IT Representative and NG</t>
  </si>
  <si>
    <t>IT Representative, Department SME</t>
  </si>
  <si>
    <t>NG, PM</t>
  </si>
  <si>
    <t>PM &amp;  IT Representative</t>
  </si>
  <si>
    <t>Consultant - offsite</t>
  </si>
  <si>
    <t>Technical Consultant - onsite</t>
  </si>
  <si>
    <t>Consultant - offiste</t>
  </si>
  <si>
    <t>Conversion cosultant- offsite</t>
  </si>
  <si>
    <t>Consaltant- onsite</t>
  </si>
  <si>
    <t>Trainer - onsite for full week</t>
  </si>
  <si>
    <t>Conversion Consultant - Weenend work - offsite</t>
  </si>
  <si>
    <t xml:space="preserve">2 Aliensoft consultants.  </t>
  </si>
  <si>
    <t>AIP:  Casey, IT and UW MS Project software</t>
  </si>
  <si>
    <t>GA Tech Team event</t>
  </si>
  <si>
    <t>Hardware Install</t>
  </si>
  <si>
    <t>Add. Configuration</t>
  </si>
  <si>
    <t>Part Time IT Consultants, Event2-IT</t>
  </si>
  <si>
    <t>Test conversion</t>
  </si>
  <si>
    <t>More preparation than expected</t>
  </si>
  <si>
    <t>3 people attended CRP</t>
  </si>
  <si>
    <t>Training room etc.</t>
  </si>
  <si>
    <t>UW attends training</t>
  </si>
  <si>
    <t>IT conversion cheaper than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</si>
</sst>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vertical="center" wrapText="1"/>
    </xf>
    <xf numFmtId="164" fontId="0" fillId="0" borderId="0" xfId="0" applyNumberFormat="1"/>
    <xf numFmtId="0" fontId="1" fillId="0" borderId="0" xfId="0" applyFont="1" applyBorder="1" applyAlignment="1">
      <alignment vertical="center" wrapText="1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0" fillId="0" borderId="0" xfId="0" applyNumberFormat="1" applyAlignment="1"/>
    <xf numFmtId="0" fontId="0" fillId="0" borderId="0" xfId="0" applyAlignment="1">
      <alignment wrapText="1"/>
    </xf>
    <xf numFmtId="164" fontId="1" fillId="0" borderId="0" xfId="1" applyNumberFormat="1" applyFont="1" applyBorder="1" applyAlignment="1">
      <alignment vertical="center"/>
    </xf>
    <xf numFmtId="0" fontId="0" fillId="0" borderId="1" xfId="0" applyBorder="1" applyAlignment="1"/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/>
    <xf numFmtId="164" fontId="1" fillId="2" borderId="1" xfId="1" applyNumberFormat="1" applyFont="1" applyFill="1" applyBorder="1" applyAlignment="1">
      <alignment vertical="center"/>
    </xf>
    <xf numFmtId="164" fontId="1" fillId="3" borderId="1" xfId="1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6" fontId="0" fillId="0" borderId="0" xfId="0" applyNumberFormat="1"/>
    <xf numFmtId="6" fontId="0" fillId="0" borderId="6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4" borderId="0" xfId="0" applyFill="1" applyAlignment="1">
      <alignment wrapText="1"/>
    </xf>
    <xf numFmtId="0" fontId="1" fillId="4" borderId="1" xfId="0" applyFont="1" applyFill="1" applyBorder="1" applyAlignment="1">
      <alignment vertical="center"/>
    </xf>
    <xf numFmtId="0" fontId="0" fillId="2" borderId="0" xfId="0" applyFill="1" applyAlignment="1">
      <alignment wrapText="1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64" fontId="1" fillId="4" borderId="1" xfId="1" applyNumberFormat="1" applyFont="1" applyFill="1" applyBorder="1" applyAlignment="1">
      <alignment vertical="center"/>
    </xf>
    <xf numFmtId="0" fontId="3" fillId="4" borderId="0" xfId="0" applyFont="1" applyFill="1"/>
    <xf numFmtId="0" fontId="3" fillId="2" borderId="0" xfId="0" applyFont="1" applyFill="1"/>
    <xf numFmtId="9" fontId="1" fillId="5" borderId="7" xfId="2" applyNumberFormat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8" xfId="0" applyBorder="1" applyAlignment="1">
      <alignment wrapText="1"/>
    </xf>
    <xf numFmtId="0" fontId="0" fillId="0" borderId="8" xfId="0" applyBorder="1" applyAlignment="1"/>
    <xf numFmtId="0" fontId="0" fillId="4" borderId="8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horizontal="center"/>
    </xf>
    <xf numFmtId="164" fontId="0" fillId="4" borderId="8" xfId="0" applyNumberFormat="1" applyFill="1" applyBorder="1"/>
    <xf numFmtId="164" fontId="0" fillId="2" borderId="8" xfId="0" applyNumberFormat="1" applyFill="1" applyBorder="1"/>
    <xf numFmtId="164" fontId="0" fillId="6" borderId="8" xfId="0" applyNumberFormat="1" applyFill="1" applyBorder="1"/>
    <xf numFmtId="0" fontId="4" fillId="0" borderId="0" xfId="0" applyFont="1" applyAlignment="1">
      <alignment horizontal="left" vertical="top"/>
    </xf>
    <xf numFmtId="164" fontId="1" fillId="0" borderId="1" xfId="1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Aliensoft Project - Actual and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Budget - No Contingency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_("$"* #,##0_);_("$"* \(#,##0\);_("$"* "-"??_);_(@_)</c:formatCode>
                <c:ptCount val="12"/>
                <c:pt idx="0">
                  <c:v>8600</c:v>
                </c:pt>
                <c:pt idx="1">
                  <c:v>15400</c:v>
                </c:pt>
                <c:pt idx="2">
                  <c:v>22200</c:v>
                </c:pt>
                <c:pt idx="3">
                  <c:v>35700</c:v>
                </c:pt>
                <c:pt idx="4">
                  <c:v>42600</c:v>
                </c:pt>
                <c:pt idx="5">
                  <c:v>50100</c:v>
                </c:pt>
                <c:pt idx="6">
                  <c:v>56075</c:v>
                </c:pt>
                <c:pt idx="7">
                  <c:v>65575</c:v>
                </c:pt>
                <c:pt idx="8">
                  <c:v>71575</c:v>
                </c:pt>
                <c:pt idx="9">
                  <c:v>88025</c:v>
                </c:pt>
                <c:pt idx="10">
                  <c:v>102025</c:v>
                </c:pt>
                <c:pt idx="11">
                  <c:v>113625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E-4422-8EB0-19BE738F801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Cumulative Budget - With Contingency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_("$"* #,##0_);_("$"* \(#,##0\);_("$"* "-"??_);_(@_)</c:formatCode>
                <c:ptCount val="12"/>
                <c:pt idx="0">
                  <c:v>9708.3333333333339</c:v>
                </c:pt>
                <c:pt idx="1">
                  <c:v>17616.666666666668</c:v>
                </c:pt>
                <c:pt idx="2">
                  <c:v>25525</c:v>
                </c:pt>
                <c:pt idx="3">
                  <c:v>40133.333333333336</c:v>
                </c:pt>
                <c:pt idx="4">
                  <c:v>48141.666666666672</c:v>
                </c:pt>
                <c:pt idx="5">
                  <c:v>56750.000000000007</c:v>
                </c:pt>
                <c:pt idx="6">
                  <c:v>63833.333333333343</c:v>
                </c:pt>
                <c:pt idx="7">
                  <c:v>74441.666666666672</c:v>
                </c:pt>
                <c:pt idx="8">
                  <c:v>81550</c:v>
                </c:pt>
                <c:pt idx="9">
                  <c:v>99108.333333333328</c:v>
                </c:pt>
                <c:pt idx="10">
                  <c:v>114216.66666666666</c:v>
                </c:pt>
                <c:pt idx="11">
                  <c:v>126924.99999999999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E-4422-8EB0-19BE738F801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Actual Cumulative Expenses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_("$"* #,##0_);_("$"* \(#,##0\);_("$"* "-"??_);_(@_)</c:formatCode>
                <c:ptCount val="12"/>
                <c:pt idx="0">
                  <c:v>14700</c:v>
                </c:pt>
                <c:pt idx="1">
                  <c:v>19900</c:v>
                </c:pt>
                <c:pt idx="2">
                  <c:v>27900</c:v>
                </c:pt>
                <c:pt idx="3">
                  <c:v>47300</c:v>
                </c:pt>
                <c:pt idx="4">
                  <c:v>50300</c:v>
                </c:pt>
                <c:pt idx="5">
                  <c:v>55500</c:v>
                </c:pt>
                <c:pt idx="6">
                  <c:v>61900</c:v>
                </c:pt>
                <c:pt idx="7">
                  <c:v>81900</c:v>
                </c:pt>
                <c:pt idx="8">
                  <c:v>87400</c:v>
                </c:pt>
                <c:pt idx="9">
                  <c:v>98500</c:v>
                </c:pt>
                <c:pt idx="10">
                  <c:v>108700</c:v>
                </c:pt>
                <c:pt idx="11">
                  <c:v>121250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E-4422-8EB0-19BE738F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60328"/>
        <c:axId val="177504208"/>
      </c:lineChart>
      <c:catAx>
        <c:axId val="13966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4208"/>
        <c:crosses val="autoZero"/>
        <c:auto val="1"/>
        <c:lblAlgn val="ctr"/>
        <c:lblOffset val="100"/>
        <c:noMultiLvlLbl val="0"/>
      </c:catAx>
      <c:valAx>
        <c:axId val="1775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0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0</xdr:row>
      <xdr:rowOff>54242</xdr:rowOff>
    </xdr:from>
    <xdr:to>
      <xdr:col>18</xdr:col>
      <xdr:colOff>0</xdr:colOff>
      <xdr:row>13</xdr:row>
      <xdr:rowOff>42335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W49"/>
  <sheetViews>
    <sheetView tabSelected="1" topLeftCell="D1" zoomScale="90" zoomScaleNormal="90" workbookViewId="0">
      <selection activeCell="S47" sqref="S47"/>
    </sheetView>
  </sheetViews>
  <sheetFormatPr defaultRowHeight="14.5" x14ac:dyDescent="0.35"/>
  <cols>
    <col min="1" max="1" width="5.453125" customWidth="1"/>
    <col min="2" max="2" width="42.453125" customWidth="1"/>
    <col min="3" max="3" width="8.54296875" customWidth="1"/>
    <col min="4" max="4" width="11.90625" customWidth="1"/>
    <col min="5" max="5" width="12.08984375" customWidth="1"/>
    <col min="6" max="6" width="11" customWidth="1"/>
    <col min="7" max="7" width="13" customWidth="1"/>
    <col min="8" max="8" width="11" customWidth="1"/>
    <col min="9" max="9" width="9.54296875" customWidth="1"/>
    <col min="10" max="10" width="19.54296875" customWidth="1"/>
    <col min="11" max="11" width="3.453125" customWidth="1"/>
    <col min="12" max="12" width="7.90625" customWidth="1"/>
    <col min="13" max="13" width="8.54296875" customWidth="1"/>
    <col min="14" max="14" width="10.08984375" customWidth="1"/>
    <col min="15" max="15" width="9.08984375" customWidth="1"/>
    <col min="16" max="16" width="10.6328125" customWidth="1"/>
    <col min="17" max="17" width="13.08984375" customWidth="1"/>
    <col min="18" max="18" width="9.6328125" customWidth="1"/>
    <col min="19" max="20" width="12.08984375" customWidth="1"/>
    <col min="21" max="21" width="41.7265625" bestFit="1" customWidth="1"/>
    <col min="22" max="22" width="12.90625" customWidth="1"/>
    <col min="23" max="23" width="11.6328125" customWidth="1"/>
    <col min="24" max="24" width="19.453125" customWidth="1"/>
  </cols>
  <sheetData>
    <row r="1" spans="1:7" s="9" customFormat="1" ht="80.25" customHeight="1" x14ac:dyDescent="0.35">
      <c r="A1" s="40"/>
      <c r="B1" s="40"/>
      <c r="C1" s="40" t="s">
        <v>30</v>
      </c>
      <c r="D1" s="42" t="s">
        <v>31</v>
      </c>
      <c r="E1" s="42" t="s">
        <v>32</v>
      </c>
      <c r="F1" s="43" t="s">
        <v>63</v>
      </c>
      <c r="G1" s="44" t="s">
        <v>64</v>
      </c>
    </row>
    <row r="2" spans="1:7" x14ac:dyDescent="0.35">
      <c r="A2" s="41">
        <v>1</v>
      </c>
      <c r="B2" s="45" t="s">
        <v>0</v>
      </c>
      <c r="C2" s="46">
        <f>A2</f>
        <v>1</v>
      </c>
      <c r="D2" s="47">
        <f>T18</f>
        <v>8600</v>
      </c>
      <c r="E2" s="47">
        <f>W18</f>
        <v>9708.3333333333339</v>
      </c>
      <c r="F2" s="48">
        <f>T36</f>
        <v>14700</v>
      </c>
      <c r="G2" s="49">
        <f>D2-F2</f>
        <v>-6100</v>
      </c>
    </row>
    <row r="3" spans="1:7" x14ac:dyDescent="0.35">
      <c r="A3" s="41">
        <v>2</v>
      </c>
      <c r="B3" s="45" t="s">
        <v>1</v>
      </c>
      <c r="C3" s="46">
        <f t="shared" ref="C3:C13" si="0">A3</f>
        <v>2</v>
      </c>
      <c r="D3" s="47">
        <f t="shared" ref="D3:D13" si="1">T19</f>
        <v>15400</v>
      </c>
      <c r="E3" s="47">
        <f t="shared" ref="E3:E13" si="2">W19</f>
        <v>17616.666666666668</v>
      </c>
      <c r="F3" s="48">
        <f t="shared" ref="F3:F13" si="3">T37</f>
        <v>19900</v>
      </c>
      <c r="G3" s="49">
        <f t="shared" ref="G3:G13" si="4">D3-F3</f>
        <v>-4500</v>
      </c>
    </row>
    <row r="4" spans="1:7" x14ac:dyDescent="0.35">
      <c r="A4" s="41">
        <v>3</v>
      </c>
      <c r="B4" s="45" t="s">
        <v>1</v>
      </c>
      <c r="C4" s="46">
        <f t="shared" si="0"/>
        <v>3</v>
      </c>
      <c r="D4" s="47">
        <f t="shared" si="1"/>
        <v>22200</v>
      </c>
      <c r="E4" s="47">
        <f t="shared" si="2"/>
        <v>25525</v>
      </c>
      <c r="F4" s="48">
        <f t="shared" si="3"/>
        <v>27900</v>
      </c>
      <c r="G4" s="49">
        <f t="shared" si="4"/>
        <v>-5700</v>
      </c>
    </row>
    <row r="5" spans="1:7" x14ac:dyDescent="0.35">
      <c r="A5" s="41">
        <v>4</v>
      </c>
      <c r="B5" s="45" t="s">
        <v>2</v>
      </c>
      <c r="C5" s="46">
        <f t="shared" si="0"/>
        <v>4</v>
      </c>
      <c r="D5" s="47">
        <f t="shared" si="1"/>
        <v>35700</v>
      </c>
      <c r="E5" s="47">
        <f t="shared" si="2"/>
        <v>40133.333333333336</v>
      </c>
      <c r="F5" s="48">
        <f t="shared" si="3"/>
        <v>47300</v>
      </c>
      <c r="G5" s="49">
        <f t="shared" si="4"/>
        <v>-11600</v>
      </c>
    </row>
    <row r="6" spans="1:7" x14ac:dyDescent="0.35">
      <c r="A6" s="41">
        <v>5</v>
      </c>
      <c r="B6" s="45" t="s">
        <v>1</v>
      </c>
      <c r="C6" s="46">
        <f t="shared" si="0"/>
        <v>5</v>
      </c>
      <c r="D6" s="47">
        <f t="shared" si="1"/>
        <v>42600</v>
      </c>
      <c r="E6" s="47">
        <f t="shared" si="2"/>
        <v>48141.666666666672</v>
      </c>
      <c r="F6" s="48">
        <f t="shared" si="3"/>
        <v>50300</v>
      </c>
      <c r="G6" s="49">
        <f t="shared" si="4"/>
        <v>-7700</v>
      </c>
    </row>
    <row r="7" spans="1:7" x14ac:dyDescent="0.35">
      <c r="A7" s="41">
        <v>6</v>
      </c>
      <c r="B7" s="45" t="s">
        <v>3</v>
      </c>
      <c r="C7" s="46">
        <f t="shared" si="0"/>
        <v>6</v>
      </c>
      <c r="D7" s="47">
        <f t="shared" si="1"/>
        <v>50100</v>
      </c>
      <c r="E7" s="47">
        <f t="shared" si="2"/>
        <v>56750.000000000007</v>
      </c>
      <c r="F7" s="48">
        <f t="shared" si="3"/>
        <v>55500</v>
      </c>
      <c r="G7" s="49">
        <f t="shared" si="4"/>
        <v>-5400</v>
      </c>
    </row>
    <row r="8" spans="1:7" x14ac:dyDescent="0.35">
      <c r="A8" s="41">
        <v>7</v>
      </c>
      <c r="B8" s="45" t="s">
        <v>4</v>
      </c>
      <c r="C8" s="46">
        <f t="shared" si="0"/>
        <v>7</v>
      </c>
      <c r="D8" s="47">
        <f t="shared" si="1"/>
        <v>56075</v>
      </c>
      <c r="E8" s="47">
        <f t="shared" si="2"/>
        <v>63833.333333333343</v>
      </c>
      <c r="F8" s="48">
        <f t="shared" si="3"/>
        <v>61900</v>
      </c>
      <c r="G8" s="49">
        <f t="shared" si="4"/>
        <v>-5825</v>
      </c>
    </row>
    <row r="9" spans="1:7" x14ac:dyDescent="0.35">
      <c r="A9" s="41">
        <v>8</v>
      </c>
      <c r="B9" s="45" t="s">
        <v>5</v>
      </c>
      <c r="C9" s="46">
        <f t="shared" si="0"/>
        <v>8</v>
      </c>
      <c r="D9" s="47">
        <f t="shared" si="1"/>
        <v>65575</v>
      </c>
      <c r="E9" s="47">
        <f t="shared" si="2"/>
        <v>74441.666666666672</v>
      </c>
      <c r="F9" s="48">
        <f t="shared" si="3"/>
        <v>81900</v>
      </c>
      <c r="G9" s="49">
        <f t="shared" si="4"/>
        <v>-16325</v>
      </c>
    </row>
    <row r="10" spans="1:7" x14ac:dyDescent="0.35">
      <c r="A10" s="41">
        <v>9</v>
      </c>
      <c r="B10" s="45" t="s">
        <v>6</v>
      </c>
      <c r="C10" s="46">
        <f t="shared" si="0"/>
        <v>9</v>
      </c>
      <c r="D10" s="47">
        <f t="shared" si="1"/>
        <v>71575</v>
      </c>
      <c r="E10" s="47">
        <f t="shared" si="2"/>
        <v>81550</v>
      </c>
      <c r="F10" s="48">
        <f t="shared" si="3"/>
        <v>87400</v>
      </c>
      <c r="G10" s="49">
        <f t="shared" si="4"/>
        <v>-15825</v>
      </c>
    </row>
    <row r="11" spans="1:7" x14ac:dyDescent="0.35">
      <c r="A11" s="41">
        <v>10</v>
      </c>
      <c r="B11" s="45" t="s">
        <v>7</v>
      </c>
      <c r="C11" s="46">
        <f t="shared" si="0"/>
        <v>10</v>
      </c>
      <c r="D11" s="47">
        <f t="shared" si="1"/>
        <v>88025</v>
      </c>
      <c r="E11" s="47">
        <f t="shared" si="2"/>
        <v>99108.333333333328</v>
      </c>
      <c r="F11" s="48">
        <f t="shared" si="3"/>
        <v>98500</v>
      </c>
      <c r="G11" s="49">
        <f t="shared" si="4"/>
        <v>-10475</v>
      </c>
    </row>
    <row r="12" spans="1:7" x14ac:dyDescent="0.35">
      <c r="A12" s="41"/>
      <c r="B12" s="45" t="s">
        <v>8</v>
      </c>
      <c r="C12" s="46">
        <f t="shared" si="0"/>
        <v>0</v>
      </c>
      <c r="D12" s="47">
        <f t="shared" si="1"/>
        <v>102025</v>
      </c>
      <c r="E12" s="47">
        <f t="shared" si="2"/>
        <v>114216.66666666666</v>
      </c>
      <c r="F12" s="48">
        <f t="shared" si="3"/>
        <v>108700</v>
      </c>
      <c r="G12" s="49">
        <f t="shared" si="4"/>
        <v>-6675</v>
      </c>
    </row>
    <row r="13" spans="1:7" x14ac:dyDescent="0.35">
      <c r="A13" s="41">
        <v>11</v>
      </c>
      <c r="B13" s="45" t="s">
        <v>9</v>
      </c>
      <c r="C13" s="46">
        <f t="shared" si="0"/>
        <v>11</v>
      </c>
      <c r="D13" s="47">
        <f t="shared" si="1"/>
        <v>113625</v>
      </c>
      <c r="E13" s="47">
        <f t="shared" si="2"/>
        <v>126924.99999999999</v>
      </c>
      <c r="F13" s="48">
        <f t="shared" si="3"/>
        <v>121250</v>
      </c>
      <c r="G13" s="49">
        <f t="shared" si="4"/>
        <v>-7625</v>
      </c>
    </row>
    <row r="14" spans="1:7" x14ac:dyDescent="0.35">
      <c r="A14" s="4"/>
      <c r="B14" s="12"/>
      <c r="D14" s="2"/>
      <c r="E14" s="2"/>
      <c r="F14" s="2"/>
    </row>
    <row r="15" spans="1:7" ht="40.5" customHeight="1" x14ac:dyDescent="0.35"/>
    <row r="16" spans="1:7" ht="39" customHeight="1" thickBot="1" x14ac:dyDescent="0.4">
      <c r="B16" s="33" t="s">
        <v>66</v>
      </c>
    </row>
    <row r="17" spans="1:1141" s="9" customFormat="1" ht="58.5" thickBot="1" x14ac:dyDescent="0.4">
      <c r="B17" s="27"/>
      <c r="C17" s="1" t="s">
        <v>20</v>
      </c>
      <c r="D17" s="1" t="s">
        <v>21</v>
      </c>
      <c r="E17" s="1" t="s">
        <v>24</v>
      </c>
      <c r="F17" s="1" t="s">
        <v>15</v>
      </c>
      <c r="G17" s="1" t="s">
        <v>16</v>
      </c>
      <c r="H17" s="1" t="s">
        <v>13</v>
      </c>
      <c r="I17" s="1" t="s">
        <v>10</v>
      </c>
      <c r="J17" s="1" t="s">
        <v>19</v>
      </c>
      <c r="K17" s="1"/>
      <c r="L17" s="1" t="s">
        <v>22</v>
      </c>
      <c r="M17" s="1" t="s">
        <v>23</v>
      </c>
      <c r="N17" s="1" t="s">
        <v>26</v>
      </c>
      <c r="O17" s="1" t="s">
        <v>17</v>
      </c>
      <c r="P17" s="1" t="s">
        <v>18</v>
      </c>
      <c r="Q17" s="1" t="s">
        <v>11</v>
      </c>
      <c r="R17" s="1" t="s">
        <v>14</v>
      </c>
      <c r="S17" s="1" t="s">
        <v>33</v>
      </c>
      <c r="T17" s="1" t="s">
        <v>34</v>
      </c>
      <c r="U17" s="1" t="s">
        <v>12</v>
      </c>
      <c r="V17" s="1" t="s">
        <v>35</v>
      </c>
      <c r="W17" s="1" t="s">
        <v>36</v>
      </c>
      <c r="X17" s="1" t="s">
        <v>29</v>
      </c>
    </row>
    <row r="18" spans="1:1141" ht="15" thickBot="1" x14ac:dyDescent="0.4">
      <c r="A18" s="4">
        <v>1</v>
      </c>
      <c r="B18" s="37" t="s">
        <v>0</v>
      </c>
      <c r="C18" s="28">
        <v>14</v>
      </c>
      <c r="D18" s="6">
        <v>200</v>
      </c>
      <c r="E18" s="6">
        <f>C18*D18</f>
        <v>2800</v>
      </c>
      <c r="F18" s="28">
        <v>10</v>
      </c>
      <c r="G18" s="6">
        <v>200</v>
      </c>
      <c r="H18" s="6">
        <f t="shared" ref="H18" si="5">F18*G18</f>
        <v>2000</v>
      </c>
      <c r="I18" s="32">
        <v>1500</v>
      </c>
      <c r="J18" s="6" t="s">
        <v>68</v>
      </c>
      <c r="K18" s="6"/>
      <c r="L18" s="28">
        <v>14</v>
      </c>
      <c r="M18" s="6">
        <v>50</v>
      </c>
      <c r="N18" s="6">
        <f>L18*M18</f>
        <v>700</v>
      </c>
      <c r="O18" s="28">
        <v>8</v>
      </c>
      <c r="P18" s="6">
        <v>75</v>
      </c>
      <c r="Q18" s="6">
        <f t="shared" ref="Q18:Q27" si="6">O18*P18</f>
        <v>600</v>
      </c>
      <c r="R18" s="32">
        <v>1000</v>
      </c>
      <c r="S18" s="6">
        <f>E18+H18+I18+N18+Q18+R18</f>
        <v>8600</v>
      </c>
      <c r="T18" s="6">
        <f>S18</f>
        <v>8600</v>
      </c>
      <c r="U18" s="6">
        <f>$U$30/12</f>
        <v>1108.3333333333333</v>
      </c>
      <c r="V18" s="6">
        <f>S18+U18</f>
        <v>9708.3333333333339</v>
      </c>
      <c r="W18" s="7">
        <f>E18+H18+I18+N18+Q18+R18+U18</f>
        <v>9708.3333333333339</v>
      </c>
      <c r="X18" s="36" t="s">
        <v>67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</row>
    <row r="19" spans="1:1141" ht="15" thickBot="1" x14ac:dyDescent="0.4">
      <c r="A19" s="4">
        <v>2</v>
      </c>
      <c r="B19" s="38" t="s">
        <v>1</v>
      </c>
      <c r="C19" s="28">
        <v>0</v>
      </c>
      <c r="D19" s="6">
        <v>200</v>
      </c>
      <c r="E19" s="6">
        <f>C19*D19</f>
        <v>0</v>
      </c>
      <c r="F19" s="28">
        <v>30</v>
      </c>
      <c r="G19" s="6">
        <v>200</v>
      </c>
      <c r="H19" s="6">
        <f t="shared" ref="H19:H29" si="7">F19*G19</f>
        <v>6000</v>
      </c>
      <c r="I19" s="32"/>
      <c r="J19" s="6" t="s">
        <v>78</v>
      </c>
      <c r="K19" s="6"/>
      <c r="L19" s="28">
        <v>4</v>
      </c>
      <c r="M19" s="6">
        <v>50</v>
      </c>
      <c r="N19" s="6">
        <f t="shared" ref="N19:N29" si="8">L19*M19</f>
        <v>200</v>
      </c>
      <c r="O19" s="28">
        <v>8</v>
      </c>
      <c r="P19" s="6">
        <v>75</v>
      </c>
      <c r="Q19" s="6">
        <f t="shared" si="6"/>
        <v>600</v>
      </c>
      <c r="R19" s="32"/>
      <c r="S19" s="6">
        <f t="shared" ref="S19:S30" si="9">E19+H19+I19+N19+Q19+R19</f>
        <v>6800</v>
      </c>
      <c r="T19" s="7">
        <f>S19+T18</f>
        <v>15400</v>
      </c>
      <c r="U19" s="6">
        <f t="shared" ref="U19:U29" si="10">$U$30/12</f>
        <v>1108.3333333333333</v>
      </c>
      <c r="V19" s="6">
        <f t="shared" ref="V19:V30" si="11">S19+U19</f>
        <v>7908.333333333333</v>
      </c>
      <c r="W19" s="7">
        <f>V19+W18</f>
        <v>17616.666666666668</v>
      </c>
      <c r="X19" s="36" t="s">
        <v>76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  <c r="AMK19" s="4"/>
      <c r="AML19" s="4"/>
      <c r="AMM19" s="4"/>
      <c r="AMN19" s="4"/>
      <c r="AMO19" s="4"/>
      <c r="AMP19" s="4"/>
      <c r="AMQ19" s="4"/>
      <c r="AMR19" s="4"/>
      <c r="AMS19" s="4"/>
      <c r="AMT19" s="4"/>
      <c r="AMU19" s="4"/>
      <c r="AMV19" s="4"/>
      <c r="AMW19" s="4"/>
      <c r="AMX19" s="4"/>
      <c r="AMY19" s="4"/>
      <c r="AMZ19" s="4"/>
      <c r="ANA19" s="4"/>
      <c r="ANB19" s="4"/>
      <c r="ANC19" s="4"/>
      <c r="AND19" s="4"/>
      <c r="ANE19" s="4"/>
      <c r="ANF19" s="4"/>
      <c r="ANG19" s="4"/>
      <c r="ANH19" s="4"/>
      <c r="ANI19" s="4"/>
      <c r="ANJ19" s="4"/>
      <c r="ANK19" s="4"/>
      <c r="ANL19" s="4"/>
      <c r="ANM19" s="4"/>
      <c r="ANN19" s="4"/>
      <c r="ANO19" s="4"/>
      <c r="ANP19" s="4"/>
      <c r="ANQ19" s="4"/>
      <c r="ANR19" s="4"/>
      <c r="ANS19" s="4"/>
      <c r="ANT19" s="4"/>
      <c r="ANU19" s="4"/>
      <c r="ANV19" s="4"/>
      <c r="ANW19" s="4"/>
      <c r="ANX19" s="4"/>
      <c r="ANY19" s="4"/>
      <c r="ANZ19" s="4"/>
      <c r="AOA19" s="4"/>
      <c r="AOB19" s="4"/>
      <c r="AOC19" s="4"/>
      <c r="AOD19" s="4"/>
      <c r="AOE19" s="4"/>
      <c r="AOF19" s="4"/>
      <c r="AOG19" s="4"/>
      <c r="AOH19" s="4"/>
      <c r="AOI19" s="4"/>
      <c r="AOJ19" s="4"/>
      <c r="AOK19" s="4"/>
      <c r="AOL19" s="4"/>
      <c r="AOM19" s="4"/>
      <c r="AON19" s="4"/>
      <c r="AOO19" s="4"/>
      <c r="AOP19" s="4"/>
      <c r="AOQ19" s="4"/>
      <c r="AOR19" s="4"/>
      <c r="AOS19" s="4"/>
      <c r="AOT19" s="4"/>
      <c r="AOU19" s="4"/>
      <c r="AOV19" s="4"/>
      <c r="AOW19" s="4"/>
      <c r="AOX19" s="4"/>
      <c r="AOY19" s="4"/>
      <c r="AOZ19" s="4"/>
      <c r="APA19" s="4"/>
      <c r="APB19" s="4"/>
      <c r="APC19" s="4"/>
      <c r="APD19" s="4"/>
      <c r="APE19" s="4"/>
      <c r="APF19" s="4"/>
      <c r="APG19" s="4"/>
      <c r="APH19" s="4"/>
      <c r="API19" s="4"/>
      <c r="APJ19" s="4"/>
      <c r="APK19" s="4"/>
      <c r="APL19" s="4"/>
      <c r="APM19" s="4"/>
      <c r="APN19" s="4"/>
      <c r="APO19" s="4"/>
      <c r="APP19" s="4"/>
      <c r="APQ19" s="4"/>
      <c r="APR19" s="4"/>
      <c r="APS19" s="4"/>
      <c r="APT19" s="4"/>
      <c r="APU19" s="4"/>
      <c r="APV19" s="4"/>
      <c r="APW19" s="4"/>
      <c r="APX19" s="4"/>
      <c r="APY19" s="4"/>
      <c r="APZ19" s="4"/>
      <c r="AQA19" s="4"/>
      <c r="AQB19" s="4"/>
      <c r="AQC19" s="4"/>
      <c r="AQD19" s="4"/>
      <c r="AQE19" s="4"/>
      <c r="AQF19" s="4"/>
      <c r="AQG19" s="4"/>
      <c r="AQH19" s="4"/>
      <c r="AQI19" s="4"/>
      <c r="AQJ19" s="4"/>
      <c r="AQK19" s="4"/>
      <c r="AQL19" s="4"/>
      <c r="AQM19" s="4"/>
      <c r="AQN19" s="4"/>
      <c r="AQO19" s="4"/>
      <c r="AQP19" s="4"/>
      <c r="AQQ19" s="4"/>
      <c r="AQR19" s="4"/>
      <c r="AQS19" s="4"/>
      <c r="AQT19" s="4"/>
      <c r="AQU19" s="4"/>
      <c r="AQV19" s="4"/>
      <c r="AQW19" s="4"/>
    </row>
    <row r="20" spans="1:1141" ht="15" thickBot="1" x14ac:dyDescent="0.4">
      <c r="A20" s="4">
        <v>3</v>
      </c>
      <c r="B20" s="38" t="s">
        <v>1</v>
      </c>
      <c r="C20" s="28">
        <v>0</v>
      </c>
      <c r="D20" s="6">
        <v>200</v>
      </c>
      <c r="E20" s="6">
        <f t="shared" ref="E20:E29" si="12">C20*D20</f>
        <v>0</v>
      </c>
      <c r="F20" s="28">
        <v>30</v>
      </c>
      <c r="G20" s="6">
        <v>200</v>
      </c>
      <c r="H20" s="6">
        <f t="shared" ref="H20" si="13">F20*G20</f>
        <v>6000</v>
      </c>
      <c r="I20" s="32"/>
      <c r="J20" s="6" t="s">
        <v>78</v>
      </c>
      <c r="K20" s="6"/>
      <c r="L20" s="28">
        <v>4</v>
      </c>
      <c r="M20" s="6">
        <v>50</v>
      </c>
      <c r="N20" s="6">
        <f t="shared" si="8"/>
        <v>200</v>
      </c>
      <c r="O20" s="28">
        <v>8</v>
      </c>
      <c r="P20" s="6">
        <v>75</v>
      </c>
      <c r="Q20" s="6">
        <f t="shared" ref="Q20" si="14">O20*P20</f>
        <v>600</v>
      </c>
      <c r="R20" s="32"/>
      <c r="S20" s="6">
        <f t="shared" si="9"/>
        <v>6800</v>
      </c>
      <c r="T20" s="7">
        <f t="shared" ref="T20:T29" si="15">S20+T19</f>
        <v>22200</v>
      </c>
      <c r="U20" s="6">
        <f t="shared" si="10"/>
        <v>1108.3333333333333</v>
      </c>
      <c r="V20" s="6">
        <f t="shared" si="11"/>
        <v>7908.333333333333</v>
      </c>
      <c r="W20" s="7">
        <f t="shared" ref="W20:W29" si="16">V20+W19</f>
        <v>25525</v>
      </c>
      <c r="X20" s="36" t="s">
        <v>76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  <c r="AMM20" s="4"/>
      <c r="AMN20" s="4"/>
      <c r="AMO20" s="4"/>
      <c r="AMP20" s="4"/>
      <c r="AMQ20" s="4"/>
      <c r="AMR20" s="4"/>
      <c r="AMS20" s="4"/>
      <c r="AMT20" s="4"/>
      <c r="AMU20" s="4"/>
      <c r="AMV20" s="4"/>
      <c r="AMW20" s="4"/>
      <c r="AMX20" s="4"/>
      <c r="AMY20" s="4"/>
      <c r="AMZ20" s="4"/>
      <c r="ANA20" s="4"/>
      <c r="ANB20" s="4"/>
      <c r="ANC20" s="4"/>
      <c r="AND20" s="4"/>
      <c r="ANE20" s="4"/>
      <c r="ANF20" s="4"/>
      <c r="ANG20" s="4"/>
      <c r="ANH20" s="4"/>
      <c r="ANI20" s="4"/>
      <c r="ANJ20" s="4"/>
      <c r="ANK20" s="4"/>
      <c r="ANL20" s="4"/>
      <c r="ANM20" s="4"/>
      <c r="ANN20" s="4"/>
      <c r="ANO20" s="4"/>
      <c r="ANP20" s="4"/>
      <c r="ANQ20" s="4"/>
      <c r="ANR20" s="4"/>
      <c r="ANS20" s="4"/>
      <c r="ANT20" s="4"/>
      <c r="ANU20" s="4"/>
      <c r="ANV20" s="4"/>
      <c r="ANW20" s="4"/>
      <c r="ANX20" s="4"/>
      <c r="ANY20" s="4"/>
      <c r="ANZ20" s="4"/>
      <c r="AOA20" s="4"/>
      <c r="AOB20" s="4"/>
      <c r="AOC20" s="4"/>
      <c r="AOD20" s="4"/>
      <c r="AOE20" s="4"/>
      <c r="AOF20" s="4"/>
      <c r="AOG20" s="4"/>
      <c r="AOH20" s="4"/>
      <c r="AOI20" s="4"/>
      <c r="AOJ20" s="4"/>
      <c r="AOK20" s="4"/>
      <c r="AOL20" s="4"/>
      <c r="AOM20" s="4"/>
      <c r="AON20" s="4"/>
      <c r="AOO20" s="4"/>
      <c r="AOP20" s="4"/>
      <c r="AOQ20" s="4"/>
      <c r="AOR20" s="4"/>
      <c r="AOS20" s="4"/>
      <c r="AOT20" s="4"/>
      <c r="AOU20" s="4"/>
      <c r="AOV20" s="4"/>
      <c r="AOW20" s="4"/>
      <c r="AOX20" s="4"/>
      <c r="AOY20" s="4"/>
      <c r="AOZ20" s="4"/>
      <c r="APA20" s="4"/>
      <c r="APB20" s="4"/>
      <c r="APC20" s="4"/>
      <c r="APD20" s="4"/>
      <c r="APE20" s="4"/>
      <c r="APF20" s="4"/>
      <c r="APG20" s="4"/>
      <c r="APH20" s="4"/>
      <c r="API20" s="4"/>
      <c r="APJ20" s="4"/>
      <c r="APK20" s="4"/>
      <c r="APL20" s="4"/>
      <c r="APM20" s="4"/>
      <c r="APN20" s="4"/>
      <c r="APO20" s="4"/>
      <c r="APP20" s="4"/>
      <c r="APQ20" s="4"/>
      <c r="APR20" s="4"/>
      <c r="APS20" s="4"/>
      <c r="APT20" s="4"/>
      <c r="APU20" s="4"/>
      <c r="APV20" s="4"/>
      <c r="APW20" s="4"/>
      <c r="APX20" s="4"/>
      <c r="APY20" s="4"/>
      <c r="APZ20" s="4"/>
      <c r="AQA20" s="4"/>
      <c r="AQB20" s="4"/>
      <c r="AQC20" s="4"/>
      <c r="AQD20" s="4"/>
      <c r="AQE20" s="4"/>
      <c r="AQF20" s="4"/>
      <c r="AQG20" s="4"/>
      <c r="AQH20" s="4"/>
      <c r="AQI20" s="4"/>
      <c r="AQJ20" s="4"/>
      <c r="AQK20" s="4"/>
      <c r="AQL20" s="4"/>
      <c r="AQM20" s="4"/>
      <c r="AQN20" s="4"/>
      <c r="AQO20" s="4"/>
      <c r="AQP20" s="4"/>
      <c r="AQQ20" s="4"/>
      <c r="AQR20" s="4"/>
      <c r="AQS20" s="4"/>
      <c r="AQT20" s="4"/>
      <c r="AQU20" s="4"/>
      <c r="AQV20" s="4"/>
      <c r="AQW20" s="4"/>
    </row>
    <row r="21" spans="1:1141" ht="14.25" customHeight="1" thickBot="1" x14ac:dyDescent="0.4">
      <c r="A21" s="4">
        <v>4</v>
      </c>
      <c r="B21" s="38" t="s">
        <v>2</v>
      </c>
      <c r="C21" s="28">
        <v>0</v>
      </c>
      <c r="D21" s="6">
        <v>200</v>
      </c>
      <c r="E21" s="6">
        <f t="shared" si="12"/>
        <v>0</v>
      </c>
      <c r="F21" s="28">
        <v>28</v>
      </c>
      <c r="G21" s="6">
        <v>200</v>
      </c>
      <c r="H21" s="6">
        <f t="shared" si="7"/>
        <v>5600</v>
      </c>
      <c r="I21" s="32">
        <v>2000</v>
      </c>
      <c r="J21" s="6" t="s">
        <v>79</v>
      </c>
      <c r="K21" s="6"/>
      <c r="L21" s="28">
        <v>4</v>
      </c>
      <c r="M21" s="6">
        <v>50</v>
      </c>
      <c r="N21" s="6">
        <f t="shared" si="8"/>
        <v>200</v>
      </c>
      <c r="O21" s="28">
        <v>36</v>
      </c>
      <c r="P21" s="6">
        <v>75</v>
      </c>
      <c r="Q21" s="6">
        <f t="shared" ref="Q21" si="17">O21*P21</f>
        <v>2700</v>
      </c>
      <c r="R21" s="32">
        <v>3000</v>
      </c>
      <c r="S21" s="6">
        <f t="shared" si="9"/>
        <v>13500</v>
      </c>
      <c r="T21" s="7">
        <f t="shared" si="15"/>
        <v>35700</v>
      </c>
      <c r="U21" s="6">
        <f t="shared" si="10"/>
        <v>1108.3333333333333</v>
      </c>
      <c r="V21" s="6">
        <f t="shared" si="11"/>
        <v>14608.333333333334</v>
      </c>
      <c r="W21" s="7">
        <f t="shared" si="16"/>
        <v>40133.333333333336</v>
      </c>
      <c r="X21" s="36" t="s">
        <v>77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  <c r="AMK21" s="4"/>
      <c r="AML21" s="4"/>
      <c r="AMM21" s="4"/>
      <c r="AMN21" s="4"/>
      <c r="AMO21" s="4"/>
      <c r="AMP21" s="4"/>
      <c r="AMQ21" s="4"/>
      <c r="AMR21" s="4"/>
      <c r="AMS21" s="4"/>
      <c r="AMT21" s="4"/>
      <c r="AMU21" s="4"/>
      <c r="AMV21" s="4"/>
      <c r="AMW21" s="4"/>
      <c r="AMX21" s="4"/>
      <c r="AMY21" s="4"/>
      <c r="AMZ21" s="4"/>
      <c r="ANA21" s="4"/>
      <c r="ANB21" s="4"/>
      <c r="ANC21" s="4"/>
      <c r="AND21" s="4"/>
      <c r="ANE21" s="4"/>
      <c r="ANF21" s="4"/>
      <c r="ANG21" s="4"/>
      <c r="ANH21" s="4"/>
      <c r="ANI21" s="4"/>
      <c r="ANJ21" s="4"/>
      <c r="ANK21" s="4"/>
      <c r="ANL21" s="4"/>
      <c r="ANM21" s="4"/>
      <c r="ANN21" s="4"/>
      <c r="ANO21" s="4"/>
      <c r="ANP21" s="4"/>
      <c r="ANQ21" s="4"/>
      <c r="ANR21" s="4"/>
      <c r="ANS21" s="4"/>
      <c r="ANT21" s="4"/>
      <c r="ANU21" s="4"/>
      <c r="ANV21" s="4"/>
      <c r="ANW21" s="4"/>
      <c r="ANX21" s="4"/>
      <c r="ANY21" s="4"/>
      <c r="ANZ21" s="4"/>
      <c r="AOA21" s="4"/>
      <c r="AOB21" s="4"/>
      <c r="AOC21" s="4"/>
      <c r="AOD21" s="4"/>
      <c r="AOE21" s="4"/>
      <c r="AOF21" s="4"/>
      <c r="AOG21" s="4"/>
      <c r="AOH21" s="4"/>
      <c r="AOI21" s="4"/>
      <c r="AOJ21" s="4"/>
      <c r="AOK21" s="4"/>
      <c r="AOL21" s="4"/>
      <c r="AOM21" s="4"/>
      <c r="AON21" s="4"/>
      <c r="AOO21" s="4"/>
      <c r="AOP21" s="4"/>
      <c r="AOQ21" s="4"/>
      <c r="AOR21" s="4"/>
      <c r="AOS21" s="4"/>
      <c r="AOT21" s="4"/>
      <c r="AOU21" s="4"/>
      <c r="AOV21" s="4"/>
      <c r="AOW21" s="4"/>
      <c r="AOX21" s="4"/>
      <c r="AOY21" s="4"/>
      <c r="AOZ21" s="4"/>
      <c r="APA21" s="4"/>
      <c r="APB21" s="4"/>
      <c r="APC21" s="4"/>
      <c r="APD21" s="4"/>
      <c r="APE21" s="4"/>
      <c r="APF21" s="4"/>
      <c r="APG21" s="4"/>
      <c r="APH21" s="4"/>
      <c r="API21" s="4"/>
      <c r="APJ21" s="4"/>
      <c r="APK21" s="4"/>
      <c r="APL21" s="4"/>
      <c r="APM21" s="4"/>
      <c r="APN21" s="4"/>
      <c r="APO21" s="4"/>
      <c r="APP21" s="4"/>
      <c r="APQ21" s="4"/>
      <c r="APR21" s="4"/>
      <c r="APS21" s="4"/>
      <c r="APT21" s="4"/>
      <c r="APU21" s="4"/>
      <c r="APV21" s="4"/>
      <c r="APW21" s="4"/>
      <c r="APX21" s="4"/>
      <c r="APY21" s="4"/>
      <c r="APZ21" s="4"/>
      <c r="AQA21" s="4"/>
      <c r="AQB21" s="4"/>
      <c r="AQC21" s="4"/>
      <c r="AQD21" s="4"/>
      <c r="AQE21" s="4"/>
      <c r="AQF21" s="4"/>
      <c r="AQG21" s="4"/>
      <c r="AQH21" s="4"/>
      <c r="AQI21" s="4"/>
      <c r="AQJ21" s="4"/>
      <c r="AQK21" s="4"/>
      <c r="AQL21" s="4"/>
      <c r="AQM21" s="4"/>
      <c r="AQN21" s="4"/>
      <c r="AQO21" s="4"/>
      <c r="AQP21" s="4"/>
      <c r="AQQ21" s="4"/>
      <c r="AQR21" s="4"/>
      <c r="AQS21" s="4"/>
      <c r="AQT21" s="4"/>
      <c r="AQU21" s="4"/>
      <c r="AQV21" s="4"/>
      <c r="AQW21" s="4"/>
    </row>
    <row r="22" spans="1:1141" ht="15" thickBot="1" x14ac:dyDescent="0.4">
      <c r="A22" s="4">
        <v>5</v>
      </c>
      <c r="B22" s="38" t="s">
        <v>1</v>
      </c>
      <c r="C22" s="28">
        <v>2</v>
      </c>
      <c r="D22" s="6">
        <v>200</v>
      </c>
      <c r="E22" s="6">
        <f t="shared" si="12"/>
        <v>400</v>
      </c>
      <c r="F22" s="28">
        <v>28</v>
      </c>
      <c r="G22" s="6">
        <v>200</v>
      </c>
      <c r="H22" s="6">
        <f t="shared" si="7"/>
        <v>5600</v>
      </c>
      <c r="I22" s="32"/>
      <c r="J22" s="6" t="s">
        <v>80</v>
      </c>
      <c r="K22" s="6"/>
      <c r="L22" s="28">
        <v>6</v>
      </c>
      <c r="M22" s="6">
        <v>50</v>
      </c>
      <c r="N22" s="6">
        <f t="shared" si="8"/>
        <v>300</v>
      </c>
      <c r="O22" s="28">
        <v>8</v>
      </c>
      <c r="P22" s="6">
        <v>75</v>
      </c>
      <c r="Q22" s="6">
        <f t="shared" ref="Q22" si="18">O22*P22</f>
        <v>600</v>
      </c>
      <c r="R22" s="32"/>
      <c r="S22" s="6">
        <f t="shared" si="9"/>
        <v>6900</v>
      </c>
      <c r="T22" s="7">
        <f t="shared" si="15"/>
        <v>42600</v>
      </c>
      <c r="U22" s="6">
        <f t="shared" si="10"/>
        <v>1108.3333333333333</v>
      </c>
      <c r="V22" s="6">
        <f t="shared" si="11"/>
        <v>8008.333333333333</v>
      </c>
      <c r="W22" s="7">
        <f t="shared" si="16"/>
        <v>48141.666666666672</v>
      </c>
      <c r="X22" s="36" t="s">
        <v>76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  <c r="AMN22" s="4"/>
      <c r="AMO22" s="4"/>
      <c r="AMP22" s="4"/>
      <c r="AMQ22" s="4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  <c r="ANC22" s="4"/>
      <c r="AND22" s="4"/>
      <c r="ANE22" s="4"/>
      <c r="ANF22" s="4"/>
      <c r="ANG22" s="4"/>
      <c r="ANH22" s="4"/>
      <c r="ANI22" s="4"/>
      <c r="ANJ22" s="4"/>
      <c r="ANK22" s="4"/>
      <c r="ANL22" s="4"/>
      <c r="ANM22" s="4"/>
      <c r="ANN22" s="4"/>
      <c r="ANO22" s="4"/>
      <c r="ANP22" s="4"/>
      <c r="ANQ22" s="4"/>
      <c r="ANR22" s="4"/>
      <c r="ANS22" s="4"/>
      <c r="ANT22" s="4"/>
      <c r="ANU22" s="4"/>
      <c r="ANV22" s="4"/>
      <c r="ANW22" s="4"/>
      <c r="ANX22" s="4"/>
      <c r="ANY22" s="4"/>
      <c r="ANZ22" s="4"/>
      <c r="AOA22" s="4"/>
      <c r="AOB22" s="4"/>
      <c r="AOC22" s="4"/>
      <c r="AOD22" s="4"/>
      <c r="AOE22" s="4"/>
      <c r="AOF22" s="4"/>
      <c r="AOG22" s="4"/>
      <c r="AOH22" s="4"/>
      <c r="AOI22" s="4"/>
      <c r="AOJ22" s="4"/>
      <c r="AOK22" s="4"/>
      <c r="AOL22" s="4"/>
      <c r="AOM22" s="4"/>
      <c r="AON22" s="4"/>
      <c r="AOO22" s="4"/>
      <c r="AOP22" s="4"/>
      <c r="AOQ22" s="4"/>
      <c r="AOR22" s="4"/>
      <c r="AOS22" s="4"/>
      <c r="AOT22" s="4"/>
      <c r="AOU22" s="4"/>
      <c r="AOV22" s="4"/>
      <c r="AOW22" s="4"/>
      <c r="AOX22" s="4"/>
      <c r="AOY22" s="4"/>
      <c r="AOZ22" s="4"/>
      <c r="APA22" s="4"/>
      <c r="APB22" s="4"/>
      <c r="APC22" s="4"/>
      <c r="APD22" s="4"/>
      <c r="APE22" s="4"/>
      <c r="APF22" s="4"/>
      <c r="APG22" s="4"/>
      <c r="APH22" s="4"/>
      <c r="API22" s="4"/>
      <c r="APJ22" s="4"/>
      <c r="APK22" s="4"/>
      <c r="APL22" s="4"/>
      <c r="APM22" s="4"/>
      <c r="APN22" s="4"/>
      <c r="APO22" s="4"/>
      <c r="APP22" s="4"/>
      <c r="APQ22" s="4"/>
      <c r="APR22" s="4"/>
      <c r="APS22" s="4"/>
      <c r="APT22" s="4"/>
      <c r="APU22" s="4"/>
      <c r="APV22" s="4"/>
      <c r="APW22" s="4"/>
      <c r="APX22" s="4"/>
      <c r="APY22" s="4"/>
      <c r="APZ22" s="4"/>
      <c r="AQA22" s="4"/>
      <c r="AQB22" s="4"/>
      <c r="AQC22" s="4"/>
      <c r="AQD22" s="4"/>
      <c r="AQE22" s="4"/>
      <c r="AQF22" s="4"/>
      <c r="AQG22" s="4"/>
      <c r="AQH22" s="4"/>
      <c r="AQI22" s="4"/>
      <c r="AQJ22" s="4"/>
      <c r="AQK22" s="4"/>
      <c r="AQL22" s="4"/>
      <c r="AQM22" s="4"/>
      <c r="AQN22" s="4"/>
      <c r="AQO22" s="4"/>
      <c r="AQP22" s="4"/>
      <c r="AQQ22" s="4"/>
      <c r="AQR22" s="4"/>
      <c r="AQS22" s="4"/>
      <c r="AQT22" s="4"/>
      <c r="AQU22" s="4"/>
      <c r="AQV22" s="4"/>
      <c r="AQW22" s="4"/>
    </row>
    <row r="23" spans="1:1141" ht="15" thickBot="1" x14ac:dyDescent="0.4">
      <c r="A23" s="4">
        <v>6</v>
      </c>
      <c r="B23" s="38" t="s">
        <v>3</v>
      </c>
      <c r="C23" s="28">
        <v>0</v>
      </c>
      <c r="D23" s="6">
        <v>200</v>
      </c>
      <c r="E23" s="6">
        <f t="shared" si="12"/>
        <v>0</v>
      </c>
      <c r="F23" s="28">
        <v>22</v>
      </c>
      <c r="G23" s="6">
        <v>200</v>
      </c>
      <c r="H23" s="6">
        <f t="shared" si="7"/>
        <v>4400</v>
      </c>
      <c r="I23" s="32"/>
      <c r="J23" s="6" t="s">
        <v>81</v>
      </c>
      <c r="K23" s="6"/>
      <c r="L23" s="28">
        <v>8</v>
      </c>
      <c r="M23" s="6">
        <v>50</v>
      </c>
      <c r="N23" s="6">
        <f t="shared" si="8"/>
        <v>400</v>
      </c>
      <c r="O23" s="28">
        <v>36</v>
      </c>
      <c r="P23" s="6">
        <v>75</v>
      </c>
      <c r="Q23" s="6">
        <f t="shared" ref="Q23" si="19">O23*P23</f>
        <v>2700</v>
      </c>
      <c r="R23" s="32"/>
      <c r="S23" s="6">
        <f t="shared" si="9"/>
        <v>7500</v>
      </c>
      <c r="T23" s="7">
        <f t="shared" si="15"/>
        <v>50100</v>
      </c>
      <c r="U23" s="6">
        <f t="shared" si="10"/>
        <v>1108.3333333333333</v>
      </c>
      <c r="V23" s="6">
        <f t="shared" si="11"/>
        <v>8608.3333333333339</v>
      </c>
      <c r="W23" s="7">
        <f t="shared" si="16"/>
        <v>56750.000000000007</v>
      </c>
      <c r="X23" s="36" t="s">
        <v>75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  <c r="AMN23" s="4"/>
      <c r="AMO23" s="4"/>
      <c r="AMP23" s="4"/>
      <c r="AMQ23" s="4"/>
      <c r="AMR23" s="4"/>
      <c r="AMS23" s="4"/>
      <c r="AMT23" s="4"/>
      <c r="AMU23" s="4"/>
      <c r="AMV23" s="4"/>
      <c r="AMW23" s="4"/>
      <c r="AMX23" s="4"/>
      <c r="AMY23" s="4"/>
      <c r="AMZ23" s="4"/>
      <c r="ANA23" s="4"/>
      <c r="ANB23" s="4"/>
      <c r="ANC23" s="4"/>
      <c r="AND23" s="4"/>
      <c r="ANE23" s="4"/>
      <c r="ANF23" s="4"/>
      <c r="ANG23" s="4"/>
      <c r="ANH23" s="4"/>
      <c r="ANI23" s="4"/>
      <c r="ANJ23" s="4"/>
      <c r="ANK23" s="4"/>
      <c r="ANL23" s="4"/>
      <c r="ANM23" s="4"/>
      <c r="ANN23" s="4"/>
      <c r="ANO23" s="4"/>
      <c r="ANP23" s="4"/>
      <c r="ANQ23" s="4"/>
      <c r="ANR23" s="4"/>
      <c r="ANS23" s="4"/>
      <c r="ANT23" s="4"/>
      <c r="ANU23" s="4"/>
      <c r="ANV23" s="4"/>
      <c r="ANW23" s="4"/>
      <c r="ANX23" s="4"/>
      <c r="ANY23" s="4"/>
      <c r="ANZ23" s="4"/>
      <c r="AOA23" s="4"/>
      <c r="AOB23" s="4"/>
      <c r="AOC23" s="4"/>
      <c r="AOD23" s="4"/>
      <c r="AOE23" s="4"/>
      <c r="AOF23" s="4"/>
      <c r="AOG23" s="4"/>
      <c r="AOH23" s="4"/>
      <c r="AOI23" s="4"/>
      <c r="AOJ23" s="4"/>
      <c r="AOK23" s="4"/>
      <c r="AOL23" s="4"/>
      <c r="AOM23" s="4"/>
      <c r="AON23" s="4"/>
      <c r="AOO23" s="4"/>
      <c r="AOP23" s="4"/>
      <c r="AOQ23" s="4"/>
      <c r="AOR23" s="4"/>
      <c r="AOS23" s="4"/>
      <c r="AOT23" s="4"/>
      <c r="AOU23" s="4"/>
      <c r="AOV23" s="4"/>
      <c r="AOW23" s="4"/>
      <c r="AOX23" s="4"/>
      <c r="AOY23" s="4"/>
      <c r="AOZ23" s="4"/>
      <c r="APA23" s="4"/>
      <c r="APB23" s="4"/>
      <c r="APC23" s="4"/>
      <c r="APD23" s="4"/>
      <c r="APE23" s="4"/>
      <c r="APF23" s="4"/>
      <c r="APG23" s="4"/>
      <c r="APH23" s="4"/>
      <c r="API23" s="4"/>
      <c r="APJ23" s="4"/>
      <c r="APK23" s="4"/>
      <c r="APL23" s="4"/>
      <c r="APM23" s="4"/>
      <c r="APN23" s="4"/>
      <c r="APO23" s="4"/>
      <c r="APP23" s="4"/>
      <c r="APQ23" s="4"/>
      <c r="APR23" s="4"/>
      <c r="APS23" s="4"/>
      <c r="APT23" s="4"/>
      <c r="APU23" s="4"/>
      <c r="APV23" s="4"/>
      <c r="APW23" s="4"/>
      <c r="APX23" s="4"/>
      <c r="APY23" s="4"/>
      <c r="APZ23" s="4"/>
      <c r="AQA23" s="4"/>
      <c r="AQB23" s="4"/>
      <c r="AQC23" s="4"/>
      <c r="AQD23" s="4"/>
      <c r="AQE23" s="4"/>
      <c r="AQF23" s="4"/>
      <c r="AQG23" s="4"/>
      <c r="AQH23" s="4"/>
      <c r="AQI23" s="4"/>
      <c r="AQJ23" s="4"/>
      <c r="AQK23" s="4"/>
      <c r="AQL23" s="4"/>
      <c r="AQM23" s="4"/>
      <c r="AQN23" s="4"/>
      <c r="AQO23" s="4"/>
      <c r="AQP23" s="4"/>
      <c r="AQQ23" s="4"/>
      <c r="AQR23" s="4"/>
      <c r="AQS23" s="4"/>
      <c r="AQT23" s="4"/>
      <c r="AQU23" s="4"/>
      <c r="AQV23" s="4"/>
      <c r="AQW23" s="4"/>
    </row>
    <row r="24" spans="1:1141" ht="15" thickBot="1" x14ac:dyDescent="0.4">
      <c r="A24" s="4">
        <v>7</v>
      </c>
      <c r="B24" s="38" t="s">
        <v>4</v>
      </c>
      <c r="C24" s="28">
        <v>3</v>
      </c>
      <c r="D24" s="6">
        <v>200</v>
      </c>
      <c r="E24" s="6">
        <f t="shared" si="12"/>
        <v>600</v>
      </c>
      <c r="F24" s="28">
        <v>16</v>
      </c>
      <c r="G24" s="6">
        <v>200</v>
      </c>
      <c r="H24" s="6">
        <f t="shared" ref="H24" si="20">F24*G24</f>
        <v>3200</v>
      </c>
      <c r="I24" s="32"/>
      <c r="J24" s="6" t="s">
        <v>78</v>
      </c>
      <c r="K24" s="6"/>
      <c r="L24" s="28">
        <v>6</v>
      </c>
      <c r="M24" s="6">
        <v>50</v>
      </c>
      <c r="N24" s="6">
        <f t="shared" si="8"/>
        <v>300</v>
      </c>
      <c r="O24" s="28">
        <v>25</v>
      </c>
      <c r="P24" s="6">
        <v>75</v>
      </c>
      <c r="Q24" s="6">
        <f t="shared" ref="Q24" si="21">O24*P24</f>
        <v>1875</v>
      </c>
      <c r="R24" s="32"/>
      <c r="S24" s="6">
        <f>E24+H24+I24+N24+Q24+R24</f>
        <v>5975</v>
      </c>
      <c r="T24" s="7">
        <f t="shared" si="15"/>
        <v>56075</v>
      </c>
      <c r="U24" s="6">
        <f t="shared" si="10"/>
        <v>1108.3333333333333</v>
      </c>
      <c r="V24" s="6">
        <f t="shared" si="11"/>
        <v>7083.333333333333</v>
      </c>
      <c r="W24" s="7">
        <f t="shared" si="16"/>
        <v>63833.333333333343</v>
      </c>
      <c r="X24" s="36" t="s">
        <v>74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  <c r="AMN24" s="4"/>
      <c r="AMO24" s="4"/>
      <c r="AMP24" s="4"/>
      <c r="AMQ24" s="4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  <c r="ANC24" s="4"/>
      <c r="AND24" s="4"/>
      <c r="ANE24" s="4"/>
      <c r="ANF24" s="4"/>
      <c r="ANG24" s="4"/>
      <c r="ANH24" s="4"/>
      <c r="ANI24" s="4"/>
      <c r="ANJ24" s="4"/>
      <c r="ANK24" s="4"/>
      <c r="ANL24" s="4"/>
      <c r="ANM24" s="4"/>
      <c r="ANN24" s="4"/>
      <c r="ANO24" s="4"/>
      <c r="ANP24" s="4"/>
      <c r="ANQ24" s="4"/>
      <c r="ANR24" s="4"/>
      <c r="ANS24" s="4"/>
      <c r="ANT24" s="4"/>
      <c r="ANU24" s="4"/>
      <c r="ANV24" s="4"/>
      <c r="ANW24" s="4"/>
      <c r="ANX24" s="4"/>
      <c r="ANY24" s="4"/>
      <c r="ANZ24" s="4"/>
      <c r="AOA24" s="4"/>
      <c r="AOB24" s="4"/>
      <c r="AOC24" s="4"/>
      <c r="AOD24" s="4"/>
      <c r="AOE24" s="4"/>
      <c r="AOF24" s="4"/>
      <c r="AOG24" s="4"/>
      <c r="AOH24" s="4"/>
      <c r="AOI24" s="4"/>
      <c r="AOJ24" s="4"/>
      <c r="AOK24" s="4"/>
      <c r="AOL24" s="4"/>
      <c r="AOM24" s="4"/>
      <c r="AON24" s="4"/>
      <c r="AOO24" s="4"/>
      <c r="AOP24" s="4"/>
      <c r="AOQ24" s="4"/>
      <c r="AOR24" s="4"/>
      <c r="AOS24" s="4"/>
      <c r="AOT24" s="4"/>
      <c r="AOU24" s="4"/>
      <c r="AOV24" s="4"/>
      <c r="AOW24" s="4"/>
      <c r="AOX24" s="4"/>
      <c r="AOY24" s="4"/>
      <c r="AOZ24" s="4"/>
      <c r="APA24" s="4"/>
      <c r="APB24" s="4"/>
      <c r="APC24" s="4"/>
      <c r="APD24" s="4"/>
      <c r="APE24" s="4"/>
      <c r="APF24" s="4"/>
      <c r="APG24" s="4"/>
      <c r="APH24" s="4"/>
      <c r="API24" s="4"/>
      <c r="APJ24" s="4"/>
      <c r="APK24" s="4"/>
      <c r="APL24" s="4"/>
      <c r="APM24" s="4"/>
      <c r="APN24" s="4"/>
      <c r="APO24" s="4"/>
      <c r="APP24" s="4"/>
      <c r="APQ24" s="4"/>
      <c r="APR24" s="4"/>
      <c r="APS24" s="4"/>
      <c r="APT24" s="4"/>
      <c r="APU24" s="4"/>
      <c r="APV24" s="4"/>
      <c r="APW24" s="4"/>
      <c r="APX24" s="4"/>
      <c r="APY24" s="4"/>
      <c r="APZ24" s="4"/>
      <c r="AQA24" s="4"/>
      <c r="AQB24" s="4"/>
      <c r="AQC24" s="4"/>
      <c r="AQD24" s="4"/>
      <c r="AQE24" s="4"/>
      <c r="AQF24" s="4"/>
      <c r="AQG24" s="4"/>
      <c r="AQH24" s="4"/>
      <c r="AQI24" s="4"/>
      <c r="AQJ24" s="4"/>
      <c r="AQK24" s="4"/>
      <c r="AQL24" s="4"/>
      <c r="AQM24" s="4"/>
      <c r="AQN24" s="4"/>
      <c r="AQO24" s="4"/>
      <c r="AQP24" s="4"/>
      <c r="AQQ24" s="4"/>
      <c r="AQR24" s="4"/>
      <c r="AQS24" s="4"/>
      <c r="AQT24" s="4"/>
      <c r="AQU24" s="4"/>
      <c r="AQV24" s="4"/>
      <c r="AQW24" s="4"/>
    </row>
    <row r="25" spans="1:1141" ht="15" thickBot="1" x14ac:dyDescent="0.4">
      <c r="A25" s="4">
        <v>8</v>
      </c>
      <c r="B25" s="38" t="s">
        <v>5</v>
      </c>
      <c r="C25" s="28">
        <v>3</v>
      </c>
      <c r="D25" s="6">
        <v>200</v>
      </c>
      <c r="E25" s="6">
        <f t="shared" si="12"/>
        <v>600</v>
      </c>
      <c r="F25" s="28">
        <v>22</v>
      </c>
      <c r="G25" s="6">
        <v>200</v>
      </c>
      <c r="H25" s="6">
        <f t="shared" ref="H25" si="22">F25*G25</f>
        <v>4400</v>
      </c>
      <c r="I25" s="32">
        <v>1500</v>
      </c>
      <c r="J25" s="6" t="s">
        <v>82</v>
      </c>
      <c r="K25" s="6"/>
      <c r="L25" s="28">
        <v>6</v>
      </c>
      <c r="M25" s="6">
        <v>50</v>
      </c>
      <c r="N25" s="6">
        <f t="shared" si="8"/>
        <v>300</v>
      </c>
      <c r="O25" s="28">
        <v>36</v>
      </c>
      <c r="P25" s="6">
        <v>75</v>
      </c>
      <c r="Q25" s="6">
        <f t="shared" ref="Q25" si="23">O25*P25</f>
        <v>2700</v>
      </c>
      <c r="R25" s="32"/>
      <c r="S25" s="6">
        <f>E25+H25+I25+N25+Q25+R25</f>
        <v>9500</v>
      </c>
      <c r="T25" s="7">
        <f t="shared" si="15"/>
        <v>65575</v>
      </c>
      <c r="U25" s="6">
        <f t="shared" si="10"/>
        <v>1108.3333333333333</v>
      </c>
      <c r="V25" s="6">
        <f t="shared" si="11"/>
        <v>10608.333333333334</v>
      </c>
      <c r="W25" s="7">
        <f t="shared" si="16"/>
        <v>74441.666666666672</v>
      </c>
      <c r="X25" s="36" t="s">
        <v>73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  <c r="AMN25" s="4"/>
      <c r="AMO25" s="4"/>
      <c r="AMP25" s="4"/>
      <c r="AMQ25" s="4"/>
      <c r="AMR25" s="4"/>
      <c r="AMS25" s="4"/>
      <c r="AMT25" s="4"/>
      <c r="AMU25" s="4"/>
      <c r="AMV25" s="4"/>
      <c r="AMW25" s="4"/>
      <c r="AMX25" s="4"/>
      <c r="AMY25" s="4"/>
      <c r="AMZ25" s="4"/>
      <c r="ANA25" s="4"/>
      <c r="ANB25" s="4"/>
      <c r="ANC25" s="4"/>
      <c r="AND25" s="4"/>
      <c r="ANE25" s="4"/>
      <c r="ANF25" s="4"/>
      <c r="ANG25" s="4"/>
      <c r="ANH25" s="4"/>
      <c r="ANI25" s="4"/>
      <c r="ANJ25" s="4"/>
      <c r="ANK25" s="4"/>
      <c r="ANL25" s="4"/>
      <c r="ANM25" s="4"/>
      <c r="ANN25" s="4"/>
      <c r="ANO25" s="4"/>
      <c r="ANP25" s="4"/>
      <c r="ANQ25" s="4"/>
      <c r="ANR25" s="4"/>
      <c r="ANS25" s="4"/>
      <c r="ANT25" s="4"/>
      <c r="ANU25" s="4"/>
      <c r="ANV25" s="4"/>
      <c r="ANW25" s="4"/>
      <c r="ANX25" s="4"/>
      <c r="ANY25" s="4"/>
      <c r="ANZ25" s="4"/>
      <c r="AOA25" s="4"/>
      <c r="AOB25" s="4"/>
      <c r="AOC25" s="4"/>
      <c r="AOD25" s="4"/>
      <c r="AOE25" s="4"/>
      <c r="AOF25" s="4"/>
      <c r="AOG25" s="4"/>
      <c r="AOH25" s="4"/>
      <c r="AOI25" s="4"/>
      <c r="AOJ25" s="4"/>
      <c r="AOK25" s="4"/>
      <c r="AOL25" s="4"/>
      <c r="AOM25" s="4"/>
      <c r="AON25" s="4"/>
      <c r="AOO25" s="4"/>
      <c r="AOP25" s="4"/>
      <c r="AOQ25" s="4"/>
      <c r="AOR25" s="4"/>
      <c r="AOS25" s="4"/>
      <c r="AOT25" s="4"/>
      <c r="AOU25" s="4"/>
      <c r="AOV25" s="4"/>
      <c r="AOW25" s="4"/>
      <c r="AOX25" s="4"/>
      <c r="AOY25" s="4"/>
      <c r="AOZ25" s="4"/>
      <c r="APA25" s="4"/>
      <c r="APB25" s="4"/>
      <c r="APC25" s="4"/>
      <c r="APD25" s="4"/>
      <c r="APE25" s="4"/>
      <c r="APF25" s="4"/>
      <c r="APG25" s="4"/>
      <c r="APH25" s="4"/>
      <c r="API25" s="4"/>
      <c r="APJ25" s="4"/>
      <c r="APK25" s="4"/>
      <c r="APL25" s="4"/>
      <c r="APM25" s="4"/>
      <c r="APN25" s="4"/>
      <c r="APO25" s="4"/>
      <c r="APP25" s="4"/>
      <c r="APQ25" s="4"/>
      <c r="APR25" s="4"/>
      <c r="APS25" s="4"/>
      <c r="APT25" s="4"/>
      <c r="APU25" s="4"/>
      <c r="APV25" s="4"/>
      <c r="APW25" s="4"/>
      <c r="APX25" s="4"/>
      <c r="APY25" s="4"/>
      <c r="APZ25" s="4"/>
      <c r="AQA25" s="4"/>
      <c r="AQB25" s="4"/>
      <c r="AQC25" s="4"/>
      <c r="AQD25" s="4"/>
      <c r="AQE25" s="4"/>
      <c r="AQF25" s="4"/>
      <c r="AQG25" s="4"/>
      <c r="AQH25" s="4"/>
      <c r="AQI25" s="4"/>
      <c r="AQJ25" s="4"/>
      <c r="AQK25" s="4"/>
      <c r="AQL25" s="4"/>
      <c r="AQM25" s="4"/>
      <c r="AQN25" s="4"/>
      <c r="AQO25" s="4"/>
      <c r="AQP25" s="4"/>
      <c r="AQQ25" s="4"/>
      <c r="AQR25" s="4"/>
      <c r="AQS25" s="4"/>
      <c r="AQT25" s="4"/>
      <c r="AQU25" s="4"/>
      <c r="AQV25" s="4"/>
      <c r="AQW25" s="4"/>
    </row>
    <row r="26" spans="1:1141" ht="15" thickBot="1" x14ac:dyDescent="0.4">
      <c r="A26" s="4">
        <v>9</v>
      </c>
      <c r="B26" s="38" t="s">
        <v>6</v>
      </c>
      <c r="C26" s="28">
        <v>3</v>
      </c>
      <c r="D26" s="6">
        <v>200</v>
      </c>
      <c r="E26" s="6">
        <f t="shared" si="12"/>
        <v>600</v>
      </c>
      <c r="F26" s="28">
        <v>22</v>
      </c>
      <c r="G26" s="6">
        <v>200</v>
      </c>
      <c r="H26" s="6">
        <f t="shared" si="7"/>
        <v>4400</v>
      </c>
      <c r="I26" s="32"/>
      <c r="J26" s="6" t="s">
        <v>78</v>
      </c>
      <c r="K26" s="6"/>
      <c r="L26" s="28">
        <v>8</v>
      </c>
      <c r="M26" s="6">
        <v>50</v>
      </c>
      <c r="N26" s="6">
        <f t="shared" si="8"/>
        <v>400</v>
      </c>
      <c r="O26" s="28">
        <v>8</v>
      </c>
      <c r="P26" s="6">
        <v>75</v>
      </c>
      <c r="Q26" s="6">
        <f t="shared" ref="Q26" si="24">O26*P26</f>
        <v>600</v>
      </c>
      <c r="R26" s="32"/>
      <c r="S26" s="6">
        <f t="shared" si="9"/>
        <v>6000</v>
      </c>
      <c r="T26" s="7">
        <f t="shared" si="15"/>
        <v>71575</v>
      </c>
      <c r="U26" s="6">
        <f t="shared" si="10"/>
        <v>1108.3333333333333</v>
      </c>
      <c r="V26" s="6">
        <f t="shared" si="11"/>
        <v>7108.333333333333</v>
      </c>
      <c r="W26" s="7">
        <f t="shared" si="16"/>
        <v>81550</v>
      </c>
      <c r="X26" s="36" t="s">
        <v>71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  <c r="AMK26" s="4"/>
      <c r="AML26" s="4"/>
      <c r="AMM26" s="4"/>
      <c r="AMN26" s="4"/>
      <c r="AMO26" s="4"/>
      <c r="AMP26" s="4"/>
      <c r="AMQ26" s="4"/>
      <c r="AMR26" s="4"/>
      <c r="AMS26" s="4"/>
      <c r="AMT26" s="4"/>
      <c r="AMU26" s="4"/>
      <c r="AMV26" s="4"/>
      <c r="AMW26" s="4"/>
      <c r="AMX26" s="4"/>
      <c r="AMY26" s="4"/>
      <c r="AMZ26" s="4"/>
      <c r="ANA26" s="4"/>
      <c r="ANB26" s="4"/>
      <c r="ANC26" s="4"/>
      <c r="AND26" s="4"/>
      <c r="ANE26" s="4"/>
      <c r="ANF26" s="4"/>
      <c r="ANG26" s="4"/>
      <c r="ANH26" s="4"/>
      <c r="ANI26" s="4"/>
      <c r="ANJ26" s="4"/>
      <c r="ANK26" s="4"/>
      <c r="ANL26" s="4"/>
      <c r="ANM26" s="4"/>
      <c r="ANN26" s="4"/>
      <c r="ANO26" s="4"/>
      <c r="ANP26" s="4"/>
      <c r="ANQ26" s="4"/>
      <c r="ANR26" s="4"/>
      <c r="ANS26" s="4"/>
      <c r="ANT26" s="4"/>
      <c r="ANU26" s="4"/>
      <c r="ANV26" s="4"/>
      <c r="ANW26" s="4"/>
      <c r="ANX26" s="4"/>
      <c r="ANY26" s="4"/>
      <c r="ANZ26" s="4"/>
      <c r="AOA26" s="4"/>
      <c r="AOB26" s="4"/>
      <c r="AOC26" s="4"/>
      <c r="AOD26" s="4"/>
      <c r="AOE26" s="4"/>
      <c r="AOF26" s="4"/>
      <c r="AOG26" s="4"/>
      <c r="AOH26" s="4"/>
      <c r="AOI26" s="4"/>
      <c r="AOJ26" s="4"/>
      <c r="AOK26" s="4"/>
      <c r="AOL26" s="4"/>
      <c r="AOM26" s="4"/>
      <c r="AON26" s="4"/>
      <c r="AOO26" s="4"/>
      <c r="AOP26" s="4"/>
      <c r="AOQ26" s="4"/>
      <c r="AOR26" s="4"/>
      <c r="AOS26" s="4"/>
      <c r="AOT26" s="4"/>
      <c r="AOU26" s="4"/>
      <c r="AOV26" s="4"/>
      <c r="AOW26" s="4"/>
      <c r="AOX26" s="4"/>
      <c r="AOY26" s="4"/>
      <c r="AOZ26" s="4"/>
      <c r="APA26" s="4"/>
      <c r="APB26" s="4"/>
      <c r="APC26" s="4"/>
      <c r="APD26" s="4"/>
      <c r="APE26" s="4"/>
      <c r="APF26" s="4"/>
      <c r="APG26" s="4"/>
      <c r="APH26" s="4"/>
      <c r="API26" s="4"/>
      <c r="APJ26" s="4"/>
      <c r="APK26" s="4"/>
      <c r="APL26" s="4"/>
      <c r="APM26" s="4"/>
      <c r="APN26" s="4"/>
      <c r="APO26" s="4"/>
      <c r="APP26" s="4"/>
      <c r="APQ26" s="4"/>
      <c r="APR26" s="4"/>
      <c r="APS26" s="4"/>
      <c r="APT26" s="4"/>
      <c r="APU26" s="4"/>
      <c r="APV26" s="4"/>
      <c r="APW26" s="4"/>
      <c r="APX26" s="4"/>
      <c r="APY26" s="4"/>
      <c r="APZ26" s="4"/>
      <c r="AQA26" s="4"/>
      <c r="AQB26" s="4"/>
      <c r="AQC26" s="4"/>
      <c r="AQD26" s="4"/>
      <c r="AQE26" s="4"/>
      <c r="AQF26" s="4"/>
      <c r="AQG26" s="4"/>
      <c r="AQH26" s="4"/>
      <c r="AQI26" s="4"/>
      <c r="AQJ26" s="4"/>
      <c r="AQK26" s="4"/>
      <c r="AQL26" s="4"/>
      <c r="AQM26" s="4"/>
      <c r="AQN26" s="4"/>
      <c r="AQO26" s="4"/>
      <c r="AQP26" s="4"/>
      <c r="AQQ26" s="4"/>
      <c r="AQR26" s="4"/>
      <c r="AQS26" s="4"/>
      <c r="AQT26" s="4"/>
      <c r="AQU26" s="4"/>
      <c r="AQV26" s="4"/>
      <c r="AQW26" s="4"/>
    </row>
    <row r="27" spans="1:1141" ht="15" thickBot="1" x14ac:dyDescent="0.4">
      <c r="A27" s="4">
        <v>10</v>
      </c>
      <c r="B27" s="38" t="s">
        <v>7</v>
      </c>
      <c r="C27" s="28">
        <v>3</v>
      </c>
      <c r="D27" s="6">
        <v>200</v>
      </c>
      <c r="E27" s="6">
        <f t="shared" si="12"/>
        <v>600</v>
      </c>
      <c r="F27" s="28">
        <v>36</v>
      </c>
      <c r="G27" s="6">
        <v>150</v>
      </c>
      <c r="H27" s="6">
        <f t="shared" si="7"/>
        <v>5400</v>
      </c>
      <c r="I27" s="32">
        <v>2000</v>
      </c>
      <c r="J27" s="10" t="s">
        <v>83</v>
      </c>
      <c r="K27" s="6"/>
      <c r="L27" s="28">
        <v>5</v>
      </c>
      <c r="M27" s="6">
        <v>50</v>
      </c>
      <c r="N27" s="6">
        <f t="shared" si="8"/>
        <v>250</v>
      </c>
      <c r="O27" s="28">
        <v>36</v>
      </c>
      <c r="P27" s="6">
        <v>75</v>
      </c>
      <c r="Q27" s="6">
        <f t="shared" si="6"/>
        <v>2700</v>
      </c>
      <c r="R27" s="32">
        <f>1500+4000</f>
        <v>5500</v>
      </c>
      <c r="S27" s="6">
        <f t="shared" si="9"/>
        <v>16450</v>
      </c>
      <c r="T27" s="7">
        <f t="shared" si="15"/>
        <v>88025</v>
      </c>
      <c r="U27" s="6">
        <f t="shared" si="10"/>
        <v>1108.3333333333333</v>
      </c>
      <c r="V27" s="6">
        <f t="shared" si="11"/>
        <v>17558.333333333332</v>
      </c>
      <c r="W27" s="7">
        <f t="shared" si="16"/>
        <v>99108.333333333328</v>
      </c>
      <c r="X27" s="36" t="s">
        <v>69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4"/>
      <c r="AMM27" s="4"/>
      <c r="AMN27" s="4"/>
      <c r="AMO27" s="4"/>
      <c r="AMP27" s="4"/>
      <c r="AMQ27" s="4"/>
      <c r="AMR27" s="4"/>
      <c r="AMS27" s="4"/>
      <c r="AMT27" s="4"/>
      <c r="AMU27" s="4"/>
      <c r="AMV27" s="4"/>
      <c r="AMW27" s="4"/>
      <c r="AMX27" s="4"/>
      <c r="AMY27" s="4"/>
      <c r="AMZ27" s="4"/>
      <c r="ANA27" s="4"/>
      <c r="ANB27" s="4"/>
      <c r="ANC27" s="4"/>
      <c r="AND27" s="4"/>
      <c r="ANE27" s="4"/>
      <c r="ANF27" s="4"/>
      <c r="ANG27" s="4"/>
      <c r="ANH27" s="4"/>
      <c r="ANI27" s="4"/>
      <c r="ANJ27" s="4"/>
      <c r="ANK27" s="4"/>
      <c r="ANL27" s="4"/>
      <c r="ANM27" s="4"/>
      <c r="ANN27" s="4"/>
      <c r="ANO27" s="4"/>
      <c r="ANP27" s="4"/>
      <c r="ANQ27" s="4"/>
      <c r="ANR27" s="4"/>
      <c r="ANS27" s="4"/>
      <c r="ANT27" s="4"/>
      <c r="ANU27" s="4"/>
      <c r="ANV27" s="4"/>
      <c r="ANW27" s="4"/>
      <c r="ANX27" s="4"/>
      <c r="ANY27" s="4"/>
      <c r="ANZ27" s="4"/>
      <c r="AOA27" s="4"/>
      <c r="AOB27" s="4"/>
      <c r="AOC27" s="4"/>
      <c r="AOD27" s="4"/>
      <c r="AOE27" s="4"/>
      <c r="AOF27" s="4"/>
      <c r="AOG27" s="4"/>
      <c r="AOH27" s="4"/>
      <c r="AOI27" s="4"/>
      <c r="AOJ27" s="4"/>
      <c r="AOK27" s="4"/>
      <c r="AOL27" s="4"/>
      <c r="AOM27" s="4"/>
      <c r="AON27" s="4"/>
      <c r="AOO27" s="4"/>
      <c r="AOP27" s="4"/>
      <c r="AOQ27" s="4"/>
      <c r="AOR27" s="4"/>
      <c r="AOS27" s="4"/>
      <c r="AOT27" s="4"/>
      <c r="AOU27" s="4"/>
      <c r="AOV27" s="4"/>
      <c r="AOW27" s="4"/>
      <c r="AOX27" s="4"/>
      <c r="AOY27" s="4"/>
      <c r="AOZ27" s="4"/>
      <c r="APA27" s="4"/>
      <c r="APB27" s="4"/>
      <c r="APC27" s="4"/>
      <c r="APD27" s="4"/>
      <c r="APE27" s="4"/>
      <c r="APF27" s="4"/>
      <c r="APG27" s="4"/>
      <c r="APH27" s="4"/>
      <c r="API27" s="4"/>
      <c r="APJ27" s="4"/>
      <c r="APK27" s="4"/>
      <c r="APL27" s="4"/>
      <c r="APM27" s="4"/>
      <c r="APN27" s="4"/>
      <c r="APO27" s="4"/>
      <c r="APP27" s="4"/>
      <c r="APQ27" s="4"/>
      <c r="APR27" s="4"/>
      <c r="APS27" s="4"/>
      <c r="APT27" s="4"/>
      <c r="APU27" s="4"/>
      <c r="APV27" s="4"/>
      <c r="APW27" s="4"/>
      <c r="APX27" s="4"/>
      <c r="APY27" s="4"/>
      <c r="APZ27" s="4"/>
      <c r="AQA27" s="4"/>
      <c r="AQB27" s="4"/>
      <c r="AQC27" s="4"/>
      <c r="AQD27" s="4"/>
      <c r="AQE27" s="4"/>
      <c r="AQF27" s="4"/>
      <c r="AQG27" s="4"/>
      <c r="AQH27" s="4"/>
      <c r="AQI27" s="4"/>
      <c r="AQJ27" s="4"/>
      <c r="AQK27" s="4"/>
      <c r="AQL27" s="4"/>
      <c r="AQM27" s="4"/>
      <c r="AQN27" s="4"/>
      <c r="AQO27" s="4"/>
      <c r="AQP27" s="4"/>
      <c r="AQQ27" s="4"/>
      <c r="AQR27" s="4"/>
      <c r="AQS27" s="4"/>
      <c r="AQT27" s="4"/>
      <c r="AQU27" s="4"/>
      <c r="AQV27" s="4"/>
      <c r="AQW27" s="4"/>
    </row>
    <row r="28" spans="1:1141" ht="15" thickBot="1" x14ac:dyDescent="0.4">
      <c r="A28" s="4"/>
      <c r="B28" s="38" t="s">
        <v>8</v>
      </c>
      <c r="C28" s="28">
        <v>0</v>
      </c>
      <c r="D28" s="6">
        <v>200</v>
      </c>
      <c r="E28" s="6">
        <f t="shared" si="12"/>
        <v>0</v>
      </c>
      <c r="F28" s="28">
        <v>14</v>
      </c>
      <c r="G28" s="6">
        <v>200</v>
      </c>
      <c r="H28" s="6">
        <f t="shared" ref="H28" si="25">F28*G28</f>
        <v>2800</v>
      </c>
      <c r="I28" s="32"/>
      <c r="J28" s="6" t="s">
        <v>84</v>
      </c>
      <c r="K28" s="6"/>
      <c r="L28" s="28">
        <v>0</v>
      </c>
      <c r="M28" s="6">
        <v>50</v>
      </c>
      <c r="N28" s="6">
        <f t="shared" si="8"/>
        <v>0</v>
      </c>
      <c r="O28" s="28">
        <v>16</v>
      </c>
      <c r="P28" s="6">
        <v>75</v>
      </c>
      <c r="Q28" s="6">
        <f t="shared" ref="Q28:Q29" si="26">O28*P28</f>
        <v>1200</v>
      </c>
      <c r="R28" s="32">
        <v>10000</v>
      </c>
      <c r="S28" s="6">
        <f t="shared" si="9"/>
        <v>14000</v>
      </c>
      <c r="T28" s="7">
        <f t="shared" si="15"/>
        <v>102025</v>
      </c>
      <c r="U28" s="6">
        <f t="shared" si="10"/>
        <v>1108.3333333333333</v>
      </c>
      <c r="V28" s="6">
        <f t="shared" si="11"/>
        <v>15108.333333333334</v>
      </c>
      <c r="W28" s="7">
        <f t="shared" si="16"/>
        <v>114216.66666666666</v>
      </c>
      <c r="X28" s="36" t="s">
        <v>72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  <c r="AMM28" s="4"/>
      <c r="AMN28" s="4"/>
      <c r="AMO28" s="4"/>
      <c r="AMP28" s="4"/>
      <c r="AMQ28" s="4"/>
      <c r="AMR28" s="4"/>
      <c r="AMS28" s="4"/>
      <c r="AMT28" s="4"/>
      <c r="AMU28" s="4"/>
      <c r="AMV28" s="4"/>
      <c r="AMW28" s="4"/>
      <c r="AMX28" s="4"/>
      <c r="AMY28" s="4"/>
      <c r="AMZ28" s="4"/>
      <c r="ANA28" s="4"/>
      <c r="ANB28" s="4"/>
      <c r="ANC28" s="4"/>
      <c r="AND28" s="4"/>
      <c r="ANE28" s="4"/>
      <c r="ANF28" s="4"/>
      <c r="ANG28" s="4"/>
      <c r="ANH28" s="4"/>
      <c r="ANI28" s="4"/>
      <c r="ANJ28" s="4"/>
      <c r="ANK28" s="4"/>
      <c r="ANL28" s="4"/>
      <c r="ANM28" s="4"/>
      <c r="ANN28" s="4"/>
      <c r="ANO28" s="4"/>
      <c r="ANP28" s="4"/>
      <c r="ANQ28" s="4"/>
      <c r="ANR28" s="4"/>
      <c r="ANS28" s="4"/>
      <c r="ANT28" s="4"/>
      <c r="ANU28" s="4"/>
      <c r="ANV28" s="4"/>
      <c r="ANW28" s="4"/>
      <c r="ANX28" s="4"/>
      <c r="ANY28" s="4"/>
      <c r="ANZ28" s="4"/>
      <c r="AOA28" s="4"/>
      <c r="AOB28" s="4"/>
      <c r="AOC28" s="4"/>
      <c r="AOD28" s="4"/>
      <c r="AOE28" s="4"/>
      <c r="AOF28" s="4"/>
      <c r="AOG28" s="4"/>
      <c r="AOH28" s="4"/>
      <c r="AOI28" s="4"/>
      <c r="AOJ28" s="4"/>
      <c r="AOK28" s="4"/>
      <c r="AOL28" s="4"/>
      <c r="AOM28" s="4"/>
      <c r="AON28" s="4"/>
      <c r="AOO28" s="4"/>
      <c r="AOP28" s="4"/>
      <c r="AOQ28" s="4"/>
      <c r="AOR28" s="4"/>
      <c r="AOS28" s="4"/>
      <c r="AOT28" s="4"/>
      <c r="AOU28" s="4"/>
      <c r="AOV28" s="4"/>
      <c r="AOW28" s="4"/>
      <c r="AOX28" s="4"/>
      <c r="AOY28" s="4"/>
      <c r="AOZ28" s="4"/>
      <c r="APA28" s="4"/>
      <c r="APB28" s="4"/>
      <c r="APC28" s="4"/>
      <c r="APD28" s="4"/>
      <c r="APE28" s="4"/>
      <c r="APF28" s="4"/>
      <c r="APG28" s="4"/>
      <c r="APH28" s="4"/>
      <c r="API28" s="4"/>
      <c r="APJ28" s="4"/>
      <c r="APK28" s="4"/>
      <c r="APL28" s="4"/>
      <c r="APM28" s="4"/>
      <c r="APN28" s="4"/>
      <c r="APO28" s="4"/>
      <c r="APP28" s="4"/>
      <c r="APQ28" s="4"/>
      <c r="APR28" s="4"/>
      <c r="APS28" s="4"/>
      <c r="APT28" s="4"/>
      <c r="APU28" s="4"/>
      <c r="APV28" s="4"/>
      <c r="APW28" s="4"/>
      <c r="APX28" s="4"/>
      <c r="APY28" s="4"/>
      <c r="APZ28" s="4"/>
      <c r="AQA28" s="4"/>
      <c r="AQB28" s="4"/>
      <c r="AQC28" s="4"/>
      <c r="AQD28" s="4"/>
      <c r="AQE28" s="4"/>
      <c r="AQF28" s="4"/>
      <c r="AQG28" s="4"/>
      <c r="AQH28" s="4"/>
      <c r="AQI28" s="4"/>
      <c r="AQJ28" s="4"/>
      <c r="AQK28" s="4"/>
      <c r="AQL28" s="4"/>
      <c r="AQM28" s="4"/>
      <c r="AQN28" s="4"/>
      <c r="AQO28" s="4"/>
      <c r="AQP28" s="4"/>
      <c r="AQQ28" s="4"/>
      <c r="AQR28" s="4"/>
      <c r="AQS28" s="4"/>
      <c r="AQT28" s="4"/>
      <c r="AQU28" s="4"/>
      <c r="AQV28" s="4"/>
      <c r="AQW28" s="4"/>
    </row>
    <row r="29" spans="1:1141" ht="15" thickBot="1" x14ac:dyDescent="0.4">
      <c r="A29" s="4">
        <v>11</v>
      </c>
      <c r="B29" s="38" t="s">
        <v>9</v>
      </c>
      <c r="C29" s="28">
        <v>4</v>
      </c>
      <c r="D29" s="6">
        <v>200</v>
      </c>
      <c r="E29" s="6">
        <f t="shared" si="12"/>
        <v>800</v>
      </c>
      <c r="F29" s="28">
        <v>36</v>
      </c>
      <c r="G29" s="6">
        <v>150</v>
      </c>
      <c r="H29" s="6">
        <f t="shared" si="7"/>
        <v>5400</v>
      </c>
      <c r="I29" s="32">
        <v>2000</v>
      </c>
      <c r="J29" s="10" t="s">
        <v>83</v>
      </c>
      <c r="K29" s="6"/>
      <c r="L29" s="28">
        <v>8</v>
      </c>
      <c r="M29" s="6">
        <v>50</v>
      </c>
      <c r="N29" s="6">
        <f t="shared" si="8"/>
        <v>400</v>
      </c>
      <c r="O29" s="28">
        <v>40</v>
      </c>
      <c r="P29" s="6">
        <v>75</v>
      </c>
      <c r="Q29" s="6">
        <f t="shared" si="26"/>
        <v>3000</v>
      </c>
      <c r="R29" s="16"/>
      <c r="S29" s="6">
        <f t="shared" si="9"/>
        <v>11600</v>
      </c>
      <c r="T29" s="17">
        <f t="shared" si="15"/>
        <v>113625</v>
      </c>
      <c r="U29" s="6">
        <f t="shared" si="10"/>
        <v>1108.3333333333333</v>
      </c>
      <c r="V29" s="6">
        <f t="shared" si="11"/>
        <v>12708.333333333334</v>
      </c>
      <c r="W29" s="17">
        <f t="shared" si="16"/>
        <v>126924.99999999999</v>
      </c>
      <c r="X29" s="36" t="s">
        <v>70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4"/>
      <c r="AMM29" s="4"/>
      <c r="AMN29" s="4"/>
      <c r="AMO29" s="4"/>
      <c r="AMP29" s="4"/>
      <c r="AMQ29" s="4"/>
      <c r="AMR29" s="4"/>
      <c r="AMS29" s="4"/>
      <c r="AMT29" s="4"/>
      <c r="AMU29" s="4"/>
      <c r="AMV29" s="4"/>
      <c r="AMW29" s="4"/>
      <c r="AMX29" s="4"/>
      <c r="AMY29" s="4"/>
      <c r="AMZ29" s="4"/>
      <c r="ANA29" s="4"/>
      <c r="ANB29" s="4"/>
      <c r="ANC29" s="4"/>
      <c r="AND29" s="4"/>
      <c r="ANE29" s="4"/>
      <c r="ANF29" s="4"/>
      <c r="ANG29" s="4"/>
      <c r="ANH29" s="4"/>
      <c r="ANI29" s="4"/>
      <c r="ANJ29" s="4"/>
      <c r="ANK29" s="4"/>
      <c r="ANL29" s="4"/>
      <c r="ANM29" s="4"/>
      <c r="ANN29" s="4"/>
      <c r="ANO29" s="4"/>
      <c r="ANP29" s="4"/>
      <c r="ANQ29" s="4"/>
      <c r="ANR29" s="4"/>
      <c r="ANS29" s="4"/>
      <c r="ANT29" s="4"/>
      <c r="ANU29" s="4"/>
      <c r="ANV29" s="4"/>
      <c r="ANW29" s="4"/>
      <c r="ANX29" s="4"/>
      <c r="ANY29" s="4"/>
      <c r="ANZ29" s="4"/>
      <c r="AOA29" s="4"/>
      <c r="AOB29" s="4"/>
      <c r="AOC29" s="4"/>
      <c r="AOD29" s="4"/>
      <c r="AOE29" s="4"/>
      <c r="AOF29" s="4"/>
      <c r="AOG29" s="4"/>
      <c r="AOH29" s="4"/>
      <c r="AOI29" s="4"/>
      <c r="AOJ29" s="4"/>
      <c r="AOK29" s="4"/>
      <c r="AOL29" s="4"/>
      <c r="AOM29" s="4"/>
      <c r="AON29" s="4"/>
      <c r="AOO29" s="4"/>
      <c r="AOP29" s="4"/>
      <c r="AOQ29" s="4"/>
      <c r="AOR29" s="4"/>
      <c r="AOS29" s="4"/>
      <c r="AOT29" s="4"/>
      <c r="AOU29" s="4"/>
      <c r="AOV29" s="4"/>
      <c r="AOW29" s="4"/>
      <c r="AOX29" s="4"/>
      <c r="AOY29" s="4"/>
      <c r="AOZ29" s="4"/>
      <c r="APA29" s="4"/>
      <c r="APB29" s="4"/>
      <c r="APC29" s="4"/>
      <c r="APD29" s="4"/>
      <c r="APE29" s="4"/>
      <c r="APF29" s="4"/>
      <c r="APG29" s="4"/>
      <c r="APH29" s="4"/>
      <c r="API29" s="4"/>
      <c r="APJ29" s="4"/>
      <c r="APK29" s="4"/>
      <c r="APL29" s="4"/>
      <c r="APM29" s="4"/>
      <c r="APN29" s="4"/>
      <c r="APO29" s="4"/>
      <c r="APP29" s="4"/>
      <c r="APQ29" s="4"/>
      <c r="APR29" s="4"/>
      <c r="APS29" s="4"/>
      <c r="APT29" s="4"/>
      <c r="APU29" s="4"/>
      <c r="APV29" s="4"/>
      <c r="APW29" s="4"/>
      <c r="APX29" s="4"/>
      <c r="APY29" s="4"/>
      <c r="APZ29" s="4"/>
      <c r="AQA29" s="4"/>
      <c r="AQB29" s="4"/>
      <c r="AQC29" s="4"/>
      <c r="AQD29" s="4"/>
      <c r="AQE29" s="4"/>
      <c r="AQF29" s="4"/>
      <c r="AQG29" s="4"/>
      <c r="AQH29" s="4"/>
      <c r="AQI29" s="4"/>
      <c r="AQJ29" s="4"/>
      <c r="AQK29" s="4"/>
      <c r="AQL29" s="4"/>
      <c r="AQM29" s="4"/>
      <c r="AQN29" s="4"/>
      <c r="AQO29" s="4"/>
      <c r="AQP29" s="4"/>
      <c r="AQQ29" s="4"/>
      <c r="AQR29" s="4"/>
      <c r="AQS29" s="4"/>
      <c r="AQT29" s="4"/>
      <c r="AQU29" s="4"/>
      <c r="AQV29" s="4"/>
      <c r="AQW29" s="4"/>
    </row>
    <row r="30" spans="1:1141" ht="15" thickBot="1" x14ac:dyDescent="0.4">
      <c r="A30" s="4"/>
      <c r="B30" s="39" t="s">
        <v>27</v>
      </c>
      <c r="C30" s="5"/>
      <c r="D30" s="5"/>
      <c r="E30" s="17">
        <f>SUM(E18:E29)</f>
        <v>6400</v>
      </c>
      <c r="F30" s="6"/>
      <c r="G30" s="6"/>
      <c r="H30" s="17">
        <f>SUM(H18:H29)</f>
        <v>55200</v>
      </c>
      <c r="I30" s="17">
        <f>SUM(I18:I29)</f>
        <v>9000</v>
      </c>
      <c r="J30" s="6"/>
      <c r="K30" s="6"/>
      <c r="L30" s="6"/>
      <c r="M30" s="6"/>
      <c r="N30" s="17">
        <f>SUM(N18:N29)</f>
        <v>3650</v>
      </c>
      <c r="O30" s="6"/>
      <c r="P30" s="6"/>
      <c r="Q30" s="17">
        <f>SUM(Q18:Q29)</f>
        <v>19875</v>
      </c>
      <c r="R30" s="17">
        <f>SUM(R18:R29)</f>
        <v>19500</v>
      </c>
      <c r="S30" s="17">
        <f t="shared" si="9"/>
        <v>113625</v>
      </c>
      <c r="T30" s="6"/>
      <c r="U30" s="17">
        <v>13300</v>
      </c>
      <c r="V30" s="17">
        <f t="shared" si="11"/>
        <v>126925</v>
      </c>
      <c r="W30" s="7"/>
      <c r="X30" s="6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  <c r="AMK30" s="4"/>
      <c r="AML30" s="4"/>
      <c r="AMM30" s="4"/>
      <c r="AMN30" s="4"/>
      <c r="AMO30" s="4"/>
      <c r="AMP30" s="4"/>
      <c r="AMQ30" s="4"/>
      <c r="AMR30" s="4"/>
      <c r="AMS30" s="4"/>
      <c r="AMT30" s="4"/>
      <c r="AMU30" s="4"/>
      <c r="AMV30" s="4"/>
      <c r="AMW30" s="4"/>
      <c r="AMX30" s="4"/>
      <c r="AMY30" s="4"/>
      <c r="AMZ30" s="4"/>
      <c r="ANA30" s="4"/>
      <c r="ANB30" s="4"/>
      <c r="ANC30" s="4"/>
      <c r="AND30" s="4"/>
      <c r="ANE30" s="4"/>
      <c r="ANF30" s="4"/>
      <c r="ANG30" s="4"/>
      <c r="ANH30" s="4"/>
      <c r="ANI30" s="4"/>
      <c r="ANJ30" s="4"/>
      <c r="ANK30" s="4"/>
      <c r="ANL30" s="4"/>
      <c r="ANM30" s="4"/>
      <c r="ANN30" s="4"/>
      <c r="ANO30" s="4"/>
      <c r="ANP30" s="4"/>
      <c r="ANQ30" s="4"/>
      <c r="ANR30" s="4"/>
      <c r="ANS30" s="4"/>
      <c r="ANT30" s="4"/>
      <c r="ANU30" s="4"/>
      <c r="ANV30" s="4"/>
      <c r="ANW30" s="4"/>
      <c r="ANX30" s="4"/>
      <c r="ANY30" s="4"/>
      <c r="ANZ30" s="4"/>
      <c r="AOA30" s="4"/>
      <c r="AOB30" s="4"/>
      <c r="AOC30" s="4"/>
      <c r="AOD30" s="4"/>
      <c r="AOE30" s="4"/>
      <c r="AOF30" s="4"/>
      <c r="AOG30" s="4"/>
      <c r="AOH30" s="4"/>
      <c r="AOI30" s="4"/>
      <c r="AOJ30" s="4"/>
      <c r="AOK30" s="4"/>
      <c r="AOL30" s="4"/>
      <c r="AOM30" s="4"/>
      <c r="AON30" s="4"/>
      <c r="AOO30" s="4"/>
      <c r="AOP30" s="4"/>
      <c r="AOQ30" s="4"/>
      <c r="AOR30" s="4"/>
      <c r="AOS30" s="4"/>
      <c r="AOT30" s="4"/>
      <c r="AOU30" s="4"/>
      <c r="AOV30" s="4"/>
      <c r="AOW30" s="4"/>
      <c r="AOX30" s="4"/>
      <c r="AOY30" s="4"/>
      <c r="AOZ30" s="4"/>
      <c r="APA30" s="4"/>
      <c r="APB30" s="4"/>
      <c r="APC30" s="4"/>
      <c r="APD30" s="4"/>
      <c r="APE30" s="4"/>
      <c r="APF30" s="4"/>
      <c r="APG30" s="4"/>
      <c r="APH30" s="4"/>
      <c r="API30" s="4"/>
      <c r="APJ30" s="4"/>
      <c r="APK30" s="4"/>
      <c r="APL30" s="4"/>
      <c r="APM30" s="4"/>
      <c r="APN30" s="4"/>
      <c r="APO30" s="4"/>
      <c r="APP30" s="4"/>
      <c r="APQ30" s="4"/>
      <c r="APR30" s="4"/>
      <c r="APS30" s="4"/>
      <c r="APT30" s="4"/>
      <c r="APU30" s="4"/>
      <c r="APV30" s="4"/>
      <c r="APW30" s="4"/>
      <c r="APX30" s="4"/>
      <c r="APY30" s="4"/>
      <c r="APZ30" s="4"/>
      <c r="AQA30" s="4"/>
      <c r="AQB30" s="4"/>
      <c r="AQC30" s="4"/>
      <c r="AQD30" s="4"/>
      <c r="AQE30" s="4"/>
      <c r="AQF30" s="4"/>
      <c r="AQG30" s="4"/>
      <c r="AQH30" s="4"/>
      <c r="AQI30" s="4"/>
      <c r="AQJ30" s="4"/>
      <c r="AQK30" s="4"/>
      <c r="AQL30" s="4"/>
      <c r="AQM30" s="4"/>
      <c r="AQN30" s="4"/>
      <c r="AQO30" s="4"/>
      <c r="AQP30" s="4"/>
      <c r="AQQ30" s="4"/>
      <c r="AQR30" s="4"/>
      <c r="AQS30" s="4"/>
      <c r="AQT30" s="4"/>
      <c r="AQU30" s="4"/>
      <c r="AQV30" s="4"/>
      <c r="AQW30" s="4"/>
    </row>
    <row r="31" spans="1:1141" ht="15" thickBot="1" x14ac:dyDescent="0.4">
      <c r="A31" s="4"/>
      <c r="B31" s="39" t="s">
        <v>28</v>
      </c>
      <c r="C31" s="15">
        <f>SUM(C18:C29)</f>
        <v>32</v>
      </c>
      <c r="D31" s="15" t="s">
        <v>25</v>
      </c>
      <c r="E31" s="4"/>
      <c r="F31" s="15">
        <f>SUM(F18:F29)</f>
        <v>294</v>
      </c>
      <c r="G31" s="15" t="s">
        <v>25</v>
      </c>
      <c r="H31" s="4"/>
      <c r="I31" s="4"/>
      <c r="J31" s="4"/>
      <c r="K31" s="4"/>
      <c r="L31" s="15">
        <f>SUM(L18:L29)</f>
        <v>73</v>
      </c>
      <c r="M31" s="15" t="s">
        <v>25</v>
      </c>
      <c r="N31" s="4"/>
      <c r="O31" s="15">
        <f>SUM(O18:O29)</f>
        <v>265</v>
      </c>
      <c r="P31" s="15" t="s">
        <v>25</v>
      </c>
      <c r="Q31" s="4"/>
      <c r="R31" s="4"/>
      <c r="S31" s="4"/>
      <c r="T31" s="4"/>
      <c r="U31" s="35">
        <f>U30/S30</f>
        <v>0.11705170517051705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4"/>
      <c r="AMM31" s="4"/>
      <c r="AMN31" s="4"/>
      <c r="AMO31" s="4"/>
      <c r="AMP31" s="4"/>
      <c r="AMQ31" s="4"/>
      <c r="AMR31" s="4"/>
      <c r="AMS31" s="4"/>
      <c r="AMT31" s="4"/>
      <c r="AMU31" s="4"/>
      <c r="AMV31" s="4"/>
      <c r="AMW31" s="4"/>
      <c r="AMX31" s="4"/>
      <c r="AMY31" s="4"/>
      <c r="AMZ31" s="4"/>
      <c r="ANA31" s="4"/>
      <c r="ANB31" s="4"/>
      <c r="ANC31" s="4"/>
      <c r="AND31" s="4"/>
      <c r="ANE31" s="4"/>
      <c r="ANF31" s="4"/>
      <c r="ANG31" s="4"/>
      <c r="ANH31" s="4"/>
      <c r="ANI31" s="4"/>
      <c r="ANJ31" s="4"/>
      <c r="ANK31" s="4"/>
      <c r="ANL31" s="4"/>
      <c r="ANM31" s="4"/>
      <c r="ANN31" s="4"/>
      <c r="ANO31" s="4"/>
      <c r="ANP31" s="4"/>
      <c r="ANQ31" s="4"/>
      <c r="ANR31" s="4"/>
      <c r="ANS31" s="4"/>
      <c r="ANT31" s="4"/>
      <c r="ANU31" s="4"/>
      <c r="ANV31" s="4"/>
      <c r="ANW31" s="4"/>
      <c r="ANX31" s="4"/>
      <c r="ANY31" s="4"/>
      <c r="ANZ31" s="4"/>
      <c r="AOA31" s="4"/>
      <c r="AOB31" s="4"/>
      <c r="AOC31" s="4"/>
      <c r="AOD31" s="4"/>
      <c r="AOE31" s="4"/>
      <c r="AOF31" s="4"/>
      <c r="AOG31" s="4"/>
      <c r="AOH31" s="4"/>
      <c r="AOI31" s="4"/>
      <c r="AOJ31" s="4"/>
      <c r="AOK31" s="4"/>
      <c r="AOL31" s="4"/>
      <c r="AOM31" s="4"/>
      <c r="AON31" s="4"/>
      <c r="AOO31" s="4"/>
      <c r="AOP31" s="4"/>
      <c r="AOQ31" s="4"/>
      <c r="AOR31" s="4"/>
      <c r="AOS31" s="4"/>
      <c r="AOT31" s="4"/>
      <c r="AOU31" s="4"/>
      <c r="AOV31" s="4"/>
      <c r="AOW31" s="4"/>
      <c r="AOX31" s="4"/>
      <c r="AOY31" s="4"/>
      <c r="AOZ31" s="4"/>
      <c r="APA31" s="4"/>
      <c r="APB31" s="4"/>
      <c r="APC31" s="4"/>
      <c r="APD31" s="4"/>
      <c r="APE31" s="4"/>
      <c r="APF31" s="4"/>
      <c r="APG31" s="4"/>
      <c r="APH31" s="4"/>
      <c r="API31" s="4"/>
      <c r="APJ31" s="4"/>
      <c r="APK31" s="4"/>
      <c r="APL31" s="4"/>
      <c r="APM31" s="4"/>
      <c r="APN31" s="4"/>
      <c r="APO31" s="4"/>
      <c r="APP31" s="4"/>
      <c r="APQ31" s="4"/>
      <c r="APR31" s="4"/>
      <c r="APS31" s="4"/>
      <c r="APT31" s="4"/>
      <c r="APU31" s="4"/>
      <c r="APV31" s="4"/>
      <c r="APW31" s="4"/>
      <c r="APX31" s="4"/>
      <c r="APY31" s="4"/>
      <c r="APZ31" s="4"/>
      <c r="AQA31" s="4"/>
      <c r="AQB31" s="4"/>
      <c r="AQC31" s="4"/>
      <c r="AQD31" s="4"/>
      <c r="AQE31" s="4"/>
      <c r="AQF31" s="4"/>
      <c r="AQG31" s="4"/>
      <c r="AQH31" s="4"/>
      <c r="AQI31" s="4"/>
      <c r="AQJ31" s="4"/>
      <c r="AQK31" s="4"/>
      <c r="AQL31" s="4"/>
      <c r="AQM31" s="4"/>
      <c r="AQN31" s="4"/>
      <c r="AQO31" s="4"/>
      <c r="AQP31" s="4"/>
      <c r="AQQ31" s="4"/>
      <c r="AQR31" s="4"/>
      <c r="AQS31" s="4"/>
      <c r="AQT31" s="4"/>
      <c r="AQU31" s="4"/>
      <c r="AQV31" s="4"/>
      <c r="AQW31" s="4"/>
    </row>
    <row r="32" spans="1:114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</row>
    <row r="33" spans="1:1141" x14ac:dyDescent="0.35">
      <c r="A33" s="4"/>
      <c r="B33" s="4"/>
      <c r="C33" s="4"/>
      <c r="D33" s="4"/>
      <c r="E33" s="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  <c r="AMN33" s="4"/>
      <c r="AMO33" s="4"/>
      <c r="AMP33" s="4"/>
      <c r="AMQ33" s="4"/>
      <c r="AMR33" s="4"/>
      <c r="AMS33" s="4"/>
      <c r="AMT33" s="4"/>
      <c r="AMU33" s="4"/>
      <c r="AMV33" s="4"/>
      <c r="AMW33" s="4"/>
      <c r="AMX33" s="4"/>
      <c r="AMY33" s="4"/>
      <c r="AMZ33" s="4"/>
      <c r="ANA33" s="4"/>
      <c r="ANB33" s="4"/>
      <c r="ANC33" s="4"/>
      <c r="AND33" s="4"/>
      <c r="ANE33" s="4"/>
      <c r="ANF33" s="4"/>
      <c r="ANG33" s="4"/>
      <c r="ANH33" s="4"/>
      <c r="ANI33" s="4"/>
      <c r="ANJ33" s="4"/>
      <c r="ANK33" s="4"/>
      <c r="ANL33" s="4"/>
      <c r="ANM33" s="4"/>
      <c r="ANN33" s="4"/>
      <c r="ANO33" s="4"/>
      <c r="ANP33" s="4"/>
      <c r="ANQ33" s="4"/>
      <c r="ANR33" s="4"/>
      <c r="ANS33" s="4"/>
      <c r="ANT33" s="4"/>
      <c r="ANU33" s="4"/>
      <c r="ANV33" s="4"/>
      <c r="ANW33" s="4"/>
      <c r="ANX33" s="4"/>
      <c r="ANY33" s="4"/>
      <c r="ANZ33" s="4"/>
      <c r="AOA33" s="4"/>
      <c r="AOB33" s="4"/>
      <c r="AOC33" s="4"/>
      <c r="AOD33" s="4"/>
      <c r="AOE33" s="4"/>
      <c r="AOF33" s="4"/>
      <c r="AOG33" s="4"/>
      <c r="AOH33" s="4"/>
      <c r="AOI33" s="4"/>
      <c r="AOJ33" s="4"/>
      <c r="AOK33" s="4"/>
      <c r="AOL33" s="4"/>
      <c r="AOM33" s="4"/>
      <c r="AON33" s="4"/>
      <c r="AOO33" s="4"/>
      <c r="AOP33" s="4"/>
      <c r="AOQ33" s="4"/>
      <c r="AOR33" s="4"/>
      <c r="AOS33" s="4"/>
      <c r="AOT33" s="4"/>
      <c r="AOU33" s="4"/>
      <c r="AOV33" s="4"/>
      <c r="AOW33" s="4"/>
      <c r="AOX33" s="4"/>
      <c r="AOY33" s="4"/>
      <c r="AOZ33" s="4"/>
      <c r="APA33" s="4"/>
      <c r="APB33" s="4"/>
      <c r="APC33" s="4"/>
      <c r="APD33" s="4"/>
      <c r="APE33" s="4"/>
      <c r="APF33" s="4"/>
      <c r="APG33" s="4"/>
      <c r="APH33" s="4"/>
      <c r="API33" s="4"/>
      <c r="APJ33" s="4"/>
      <c r="APK33" s="4"/>
      <c r="APL33" s="4"/>
      <c r="APM33" s="4"/>
      <c r="APN33" s="4"/>
      <c r="APO33" s="4"/>
      <c r="APP33" s="4"/>
      <c r="APQ33" s="4"/>
      <c r="APR33" s="4"/>
      <c r="APS33" s="4"/>
      <c r="APT33" s="4"/>
      <c r="APU33" s="4"/>
      <c r="APV33" s="4"/>
      <c r="APW33" s="4"/>
      <c r="APX33" s="4"/>
      <c r="APY33" s="4"/>
      <c r="APZ33" s="4"/>
      <c r="AQA33" s="4"/>
      <c r="AQB33" s="4"/>
      <c r="AQC33" s="4"/>
      <c r="AQD33" s="4"/>
      <c r="AQE33" s="4"/>
      <c r="AQF33" s="4"/>
      <c r="AQG33" s="4"/>
      <c r="AQH33" s="4"/>
      <c r="AQI33" s="4"/>
      <c r="AQJ33" s="4"/>
      <c r="AQK33" s="4"/>
      <c r="AQL33" s="4"/>
      <c r="AQM33" s="4"/>
      <c r="AQN33" s="4"/>
      <c r="AQO33" s="4"/>
      <c r="AQP33" s="4"/>
      <c r="AQQ33" s="4"/>
      <c r="AQR33" s="4"/>
      <c r="AQS33" s="4"/>
      <c r="AQT33" s="4"/>
      <c r="AQU33" s="4"/>
      <c r="AQV33" s="4"/>
      <c r="AQW33" s="4"/>
    </row>
    <row r="34" spans="1:1141" ht="15" thickBot="1" x14ac:dyDescent="0.4">
      <c r="B34" s="34" t="s">
        <v>65</v>
      </c>
    </row>
    <row r="35" spans="1:1141" ht="58.5" thickBot="1" x14ac:dyDescent="0.4">
      <c r="A35" t="s">
        <v>30</v>
      </c>
      <c r="B35" s="29"/>
      <c r="C35" s="1" t="s">
        <v>20</v>
      </c>
      <c r="D35" s="1" t="s">
        <v>21</v>
      </c>
      <c r="E35" s="1" t="s">
        <v>24</v>
      </c>
      <c r="F35" s="1" t="s">
        <v>15</v>
      </c>
      <c r="G35" s="1" t="s">
        <v>16</v>
      </c>
      <c r="H35" s="1" t="s">
        <v>13</v>
      </c>
      <c r="I35" s="1" t="s">
        <v>10</v>
      </c>
      <c r="J35" s="1" t="s">
        <v>19</v>
      </c>
      <c r="K35" s="1"/>
      <c r="L35" s="1" t="s">
        <v>22</v>
      </c>
      <c r="M35" s="1" t="s">
        <v>23</v>
      </c>
      <c r="N35" s="1" t="s">
        <v>26</v>
      </c>
      <c r="O35" s="1" t="s">
        <v>17</v>
      </c>
      <c r="P35" s="1" t="s">
        <v>18</v>
      </c>
      <c r="Q35" s="1" t="s">
        <v>11</v>
      </c>
      <c r="R35" s="1" t="s">
        <v>14</v>
      </c>
      <c r="S35" s="1" t="s">
        <v>37</v>
      </c>
      <c r="T35" s="1" t="s">
        <v>38</v>
      </c>
      <c r="U35" s="1" t="s">
        <v>39</v>
      </c>
      <c r="V35" s="3"/>
      <c r="W35" s="3"/>
    </row>
    <row r="36" spans="1:1141" ht="16" thickBot="1" x14ac:dyDescent="0.4">
      <c r="A36" s="4">
        <v>1</v>
      </c>
      <c r="B36" s="30" t="s">
        <v>0</v>
      </c>
      <c r="C36" s="14">
        <v>8</v>
      </c>
      <c r="D36" s="6">
        <v>200</v>
      </c>
      <c r="E36" s="6">
        <v>1600</v>
      </c>
      <c r="F36" s="14">
        <v>24</v>
      </c>
      <c r="G36" s="6">
        <v>200</v>
      </c>
      <c r="H36" s="6">
        <f t="shared" ref="H36" si="27">F36*G36</f>
        <v>4800</v>
      </c>
      <c r="I36" s="14">
        <v>2500</v>
      </c>
      <c r="J36" s="50" t="s">
        <v>85</v>
      </c>
      <c r="K36" s="6"/>
      <c r="L36" s="14">
        <v>24</v>
      </c>
      <c r="M36" s="6">
        <v>50</v>
      </c>
      <c r="N36" s="6">
        <f>L36*M36</f>
        <v>1200</v>
      </c>
      <c r="O36" s="14">
        <v>48</v>
      </c>
      <c r="P36" s="6">
        <v>75</v>
      </c>
      <c r="Q36" s="6">
        <f t="shared" ref="Q36:Q47" si="28">O36*P36</f>
        <v>3600</v>
      </c>
      <c r="R36" s="14">
        <v>1000</v>
      </c>
      <c r="S36" s="6">
        <f>E36+H36+I36+N36+Q36+R36</f>
        <v>14700</v>
      </c>
      <c r="T36" s="6">
        <f>S36</f>
        <v>14700</v>
      </c>
      <c r="U36" s="53" t="s">
        <v>86</v>
      </c>
      <c r="V36" s="10"/>
      <c r="W36" s="13"/>
    </row>
    <row r="37" spans="1:1141" ht="15" thickBot="1" x14ac:dyDescent="0.4">
      <c r="A37" s="4">
        <v>2</v>
      </c>
      <c r="B37" s="31" t="s">
        <v>1</v>
      </c>
      <c r="C37" s="14">
        <v>2</v>
      </c>
      <c r="D37" s="6">
        <v>200</v>
      </c>
      <c r="E37" s="6">
        <f>C37*D37</f>
        <v>400</v>
      </c>
      <c r="F37" s="14">
        <v>20</v>
      </c>
      <c r="G37" s="6">
        <v>200</v>
      </c>
      <c r="H37" s="6">
        <f t="shared" ref="H37:H47" si="29">F37*G37</f>
        <v>4000</v>
      </c>
      <c r="I37" s="14"/>
      <c r="J37" s="51"/>
      <c r="K37" s="6"/>
      <c r="L37" s="14">
        <v>4</v>
      </c>
      <c r="M37" s="6">
        <v>50</v>
      </c>
      <c r="N37" s="6">
        <f t="shared" ref="N37:N47" si="30">L37*M37</f>
        <v>200</v>
      </c>
      <c r="O37" s="14">
        <v>8</v>
      </c>
      <c r="P37" s="6">
        <v>75</v>
      </c>
      <c r="Q37" s="6">
        <f t="shared" si="28"/>
        <v>600</v>
      </c>
      <c r="R37" s="14"/>
      <c r="S37" s="6">
        <f t="shared" ref="S37:S48" si="31">E37+H37+I37+N37+Q37+R37</f>
        <v>5200</v>
      </c>
      <c r="T37" s="7">
        <f>S37+T36</f>
        <v>19900</v>
      </c>
      <c r="U37" s="1"/>
      <c r="V37" s="10"/>
      <c r="W37" s="13"/>
    </row>
    <row r="38" spans="1:1141" ht="16" thickBot="1" x14ac:dyDescent="0.4">
      <c r="A38" s="4">
        <v>3</v>
      </c>
      <c r="B38" s="31" t="s">
        <v>1</v>
      </c>
      <c r="C38" s="14">
        <v>2</v>
      </c>
      <c r="D38" s="6">
        <v>200</v>
      </c>
      <c r="E38" s="6">
        <f t="shared" ref="E38:E47" si="32">C38*D38</f>
        <v>400</v>
      </c>
      <c r="F38" s="14">
        <v>20</v>
      </c>
      <c r="G38" s="6">
        <v>200</v>
      </c>
      <c r="H38" s="6">
        <f t="shared" si="29"/>
        <v>4000</v>
      </c>
      <c r="I38" s="14"/>
      <c r="J38" s="51"/>
      <c r="K38" s="6"/>
      <c r="L38" s="14">
        <v>4</v>
      </c>
      <c r="M38" s="6">
        <v>50</v>
      </c>
      <c r="N38" s="6">
        <f t="shared" si="30"/>
        <v>200</v>
      </c>
      <c r="O38" s="14">
        <v>8</v>
      </c>
      <c r="P38" s="6">
        <v>75</v>
      </c>
      <c r="Q38" s="6">
        <f t="shared" si="28"/>
        <v>600</v>
      </c>
      <c r="R38" s="14">
        <v>2800</v>
      </c>
      <c r="S38" s="6">
        <f t="shared" si="31"/>
        <v>8000</v>
      </c>
      <c r="T38" s="7">
        <f t="shared" ref="T38:T47" si="33">S38+T37</f>
        <v>27900</v>
      </c>
      <c r="U38" s="53" t="s">
        <v>87</v>
      </c>
      <c r="V38" s="10"/>
      <c r="W38" s="13"/>
    </row>
    <row r="39" spans="1:1141" ht="16" thickBot="1" x14ac:dyDescent="0.4">
      <c r="A39" s="4">
        <v>4</v>
      </c>
      <c r="B39" s="31" t="s">
        <v>2</v>
      </c>
      <c r="C39" s="14">
        <v>4</v>
      </c>
      <c r="D39" s="6">
        <v>200</v>
      </c>
      <c r="E39" s="6">
        <f t="shared" si="32"/>
        <v>800</v>
      </c>
      <c r="F39" s="14">
        <v>50</v>
      </c>
      <c r="G39" s="6">
        <v>200</v>
      </c>
      <c r="H39" s="6">
        <f t="shared" si="29"/>
        <v>10000</v>
      </c>
      <c r="I39" s="14">
        <v>1300</v>
      </c>
      <c r="J39" s="50" t="s">
        <v>88</v>
      </c>
      <c r="K39" s="6"/>
      <c r="L39" s="14">
        <v>8</v>
      </c>
      <c r="M39" s="6">
        <v>50</v>
      </c>
      <c r="N39" s="6">
        <f t="shared" si="30"/>
        <v>400</v>
      </c>
      <c r="O39" s="14">
        <f>32+20</f>
        <v>52</v>
      </c>
      <c r="P39" s="6">
        <v>75</v>
      </c>
      <c r="Q39" s="6">
        <f t="shared" si="28"/>
        <v>3900</v>
      </c>
      <c r="R39" s="14">
        <v>3000</v>
      </c>
      <c r="S39" s="6">
        <f t="shared" si="31"/>
        <v>19400</v>
      </c>
      <c r="T39" s="7">
        <f t="shared" si="33"/>
        <v>47300</v>
      </c>
      <c r="U39" s="53" t="s">
        <v>90</v>
      </c>
      <c r="V39" s="10"/>
      <c r="W39" s="13"/>
    </row>
    <row r="40" spans="1:1141" ht="16" thickBot="1" x14ac:dyDescent="0.4">
      <c r="A40" s="4">
        <v>5</v>
      </c>
      <c r="B40" s="31" t="s">
        <v>1</v>
      </c>
      <c r="C40" s="14">
        <v>0</v>
      </c>
      <c r="D40" s="6">
        <v>200</v>
      </c>
      <c r="E40" s="6">
        <f t="shared" si="32"/>
        <v>0</v>
      </c>
      <c r="F40" s="14">
        <v>10</v>
      </c>
      <c r="G40" s="6">
        <v>200</v>
      </c>
      <c r="H40" s="6">
        <f t="shared" si="29"/>
        <v>2000</v>
      </c>
      <c r="I40" s="14"/>
      <c r="J40" s="52" t="s">
        <v>89</v>
      </c>
      <c r="K40" s="6"/>
      <c r="L40" s="14">
        <v>2</v>
      </c>
      <c r="M40" s="6">
        <v>50</v>
      </c>
      <c r="N40" s="6">
        <f t="shared" si="30"/>
        <v>100</v>
      </c>
      <c r="O40" s="14">
        <v>12</v>
      </c>
      <c r="P40" s="6">
        <v>75</v>
      </c>
      <c r="Q40" s="6">
        <f t="shared" si="28"/>
        <v>900</v>
      </c>
      <c r="R40" s="14"/>
      <c r="S40" s="6">
        <f t="shared" si="31"/>
        <v>3000</v>
      </c>
      <c r="T40" s="7">
        <f t="shared" si="33"/>
        <v>50300</v>
      </c>
      <c r="U40" s="1"/>
      <c r="V40" s="10"/>
      <c r="W40" s="13"/>
    </row>
    <row r="41" spans="1:1141" ht="16" thickBot="1" x14ac:dyDescent="0.4">
      <c r="A41" s="4">
        <v>6</v>
      </c>
      <c r="B41" s="31" t="s">
        <v>3</v>
      </c>
      <c r="C41" s="14">
        <v>2</v>
      </c>
      <c r="D41" s="6">
        <v>200</v>
      </c>
      <c r="E41" s="6">
        <f t="shared" si="32"/>
        <v>400</v>
      </c>
      <c r="F41" s="14">
        <v>20</v>
      </c>
      <c r="G41" s="6">
        <v>200</v>
      </c>
      <c r="H41" s="6">
        <f t="shared" si="29"/>
        <v>4000</v>
      </c>
      <c r="I41" s="14"/>
      <c r="J41" s="52" t="s">
        <v>91</v>
      </c>
      <c r="K41" s="6"/>
      <c r="L41" s="14">
        <v>4</v>
      </c>
      <c r="M41" s="6">
        <v>50</v>
      </c>
      <c r="N41" s="6">
        <f t="shared" si="30"/>
        <v>200</v>
      </c>
      <c r="O41" s="14">
        <v>8</v>
      </c>
      <c r="P41" s="6">
        <v>75</v>
      </c>
      <c r="Q41" s="6">
        <f t="shared" si="28"/>
        <v>600</v>
      </c>
      <c r="R41" s="14"/>
      <c r="S41" s="6">
        <f t="shared" si="31"/>
        <v>5200</v>
      </c>
      <c r="T41" s="7">
        <f t="shared" si="33"/>
        <v>55500</v>
      </c>
      <c r="U41" s="52" t="s">
        <v>91</v>
      </c>
      <c r="V41" s="10"/>
      <c r="W41" s="13"/>
    </row>
    <row r="42" spans="1:1141" ht="16" thickBot="1" x14ac:dyDescent="0.4">
      <c r="A42" s="4">
        <v>7</v>
      </c>
      <c r="B42" s="31" t="s">
        <v>4</v>
      </c>
      <c r="C42" s="14">
        <v>2</v>
      </c>
      <c r="D42" s="6">
        <v>200</v>
      </c>
      <c r="E42" s="6">
        <f t="shared" si="32"/>
        <v>400</v>
      </c>
      <c r="F42" s="14">
        <v>20</v>
      </c>
      <c r="G42" s="6">
        <v>200</v>
      </c>
      <c r="H42" s="6">
        <f t="shared" si="29"/>
        <v>4000</v>
      </c>
      <c r="I42" s="14"/>
      <c r="J42" s="6"/>
      <c r="K42" s="6"/>
      <c r="L42" s="14">
        <v>4</v>
      </c>
      <c r="M42" s="6">
        <v>50</v>
      </c>
      <c r="N42" s="6">
        <f t="shared" si="30"/>
        <v>200</v>
      </c>
      <c r="O42" s="14">
        <v>24</v>
      </c>
      <c r="P42" s="6">
        <v>75</v>
      </c>
      <c r="Q42" s="6">
        <f t="shared" si="28"/>
        <v>1800</v>
      </c>
      <c r="R42" s="14"/>
      <c r="S42" s="6">
        <f t="shared" si="31"/>
        <v>6400</v>
      </c>
      <c r="T42" s="7">
        <f t="shared" si="33"/>
        <v>61900</v>
      </c>
      <c r="U42" s="52" t="s">
        <v>92</v>
      </c>
      <c r="V42" s="10"/>
      <c r="W42" s="13"/>
    </row>
    <row r="43" spans="1:1141" ht="16" thickBot="1" x14ac:dyDescent="0.4">
      <c r="A43" s="4">
        <v>8</v>
      </c>
      <c r="B43" s="31" t="s">
        <v>5</v>
      </c>
      <c r="C43" s="14">
        <v>8</v>
      </c>
      <c r="D43" s="6">
        <v>200</v>
      </c>
      <c r="E43" s="6">
        <f t="shared" si="32"/>
        <v>1600</v>
      </c>
      <c r="F43" s="14">
        <f>24+36</f>
        <v>60</v>
      </c>
      <c r="G43" s="6">
        <v>200</v>
      </c>
      <c r="H43" s="6">
        <f t="shared" si="29"/>
        <v>12000</v>
      </c>
      <c r="I43" s="14">
        <f>1900+1500</f>
        <v>3400</v>
      </c>
      <c r="J43" s="6"/>
      <c r="K43" s="6"/>
      <c r="L43" s="14">
        <v>24</v>
      </c>
      <c r="M43" s="6">
        <v>50</v>
      </c>
      <c r="N43" s="6">
        <f t="shared" si="30"/>
        <v>1200</v>
      </c>
      <c r="O43" s="14">
        <v>24</v>
      </c>
      <c r="P43" s="6">
        <v>75</v>
      </c>
      <c r="Q43" s="6">
        <f t="shared" si="28"/>
        <v>1800</v>
      </c>
      <c r="R43" s="14"/>
      <c r="S43" s="6">
        <f t="shared" si="31"/>
        <v>20000</v>
      </c>
      <c r="T43" s="7">
        <f t="shared" si="33"/>
        <v>81900</v>
      </c>
      <c r="U43" s="52" t="s">
        <v>93</v>
      </c>
      <c r="V43" s="10"/>
      <c r="W43" s="13"/>
    </row>
    <row r="44" spans="1:1141" ht="15" thickBot="1" x14ac:dyDescent="0.4">
      <c r="A44" s="4">
        <v>9</v>
      </c>
      <c r="B44" s="31" t="s">
        <v>6</v>
      </c>
      <c r="C44" s="14">
        <v>2</v>
      </c>
      <c r="D44" s="6">
        <v>200</v>
      </c>
      <c r="E44" s="6">
        <f t="shared" si="32"/>
        <v>400</v>
      </c>
      <c r="F44" s="14">
        <v>20</v>
      </c>
      <c r="G44" s="6">
        <v>200</v>
      </c>
      <c r="H44" s="6">
        <f t="shared" si="29"/>
        <v>4000</v>
      </c>
      <c r="I44" s="14"/>
      <c r="J44" s="6"/>
      <c r="K44" s="6"/>
      <c r="L44" s="14">
        <v>4</v>
      </c>
      <c r="M44" s="6">
        <v>50</v>
      </c>
      <c r="N44" s="6">
        <f t="shared" si="30"/>
        <v>200</v>
      </c>
      <c r="O44" s="14">
        <v>12</v>
      </c>
      <c r="P44" s="6">
        <v>75</v>
      </c>
      <c r="Q44" s="6">
        <f t="shared" si="28"/>
        <v>900</v>
      </c>
      <c r="R44" s="14"/>
      <c r="S44" s="6">
        <f t="shared" si="31"/>
        <v>5500</v>
      </c>
      <c r="T44" s="7">
        <f t="shared" si="33"/>
        <v>87400</v>
      </c>
      <c r="U44" s="1"/>
      <c r="V44" s="10"/>
      <c r="W44" s="13"/>
    </row>
    <row r="45" spans="1:1141" ht="16" thickBot="1" x14ac:dyDescent="0.4">
      <c r="A45" s="4">
        <v>10</v>
      </c>
      <c r="B45" s="31" t="s">
        <v>7</v>
      </c>
      <c r="C45" s="14">
        <v>2</v>
      </c>
      <c r="D45" s="6">
        <v>200</v>
      </c>
      <c r="E45" s="6">
        <f t="shared" si="32"/>
        <v>400</v>
      </c>
      <c r="F45" s="14">
        <v>40</v>
      </c>
      <c r="G45" s="6">
        <v>150</v>
      </c>
      <c r="H45" s="6">
        <f t="shared" si="29"/>
        <v>6000</v>
      </c>
      <c r="I45" s="14">
        <v>1500</v>
      </c>
      <c r="J45" s="52" t="s">
        <v>94</v>
      </c>
      <c r="K45" s="6"/>
      <c r="L45" s="14">
        <v>4</v>
      </c>
      <c r="M45" s="6">
        <v>50</v>
      </c>
      <c r="N45" s="6">
        <f t="shared" si="30"/>
        <v>200</v>
      </c>
      <c r="O45" s="14">
        <v>40</v>
      </c>
      <c r="P45" s="6">
        <v>75</v>
      </c>
      <c r="Q45" s="6">
        <f t="shared" si="28"/>
        <v>3000</v>
      </c>
      <c r="R45" s="14"/>
      <c r="S45" s="6">
        <f t="shared" si="31"/>
        <v>11100</v>
      </c>
      <c r="T45" s="7">
        <f t="shared" si="33"/>
        <v>98500</v>
      </c>
      <c r="U45" s="52" t="s">
        <v>95</v>
      </c>
      <c r="V45" s="10"/>
      <c r="W45" s="13"/>
    </row>
    <row r="46" spans="1:1141" ht="16" thickBot="1" x14ac:dyDescent="0.4">
      <c r="A46" s="4"/>
      <c r="B46" s="31" t="s">
        <v>8</v>
      </c>
      <c r="C46" s="14">
        <v>0</v>
      </c>
      <c r="D46" s="6">
        <v>200</v>
      </c>
      <c r="E46" s="6">
        <f t="shared" si="32"/>
        <v>0</v>
      </c>
      <c r="F46" s="14">
        <v>16</v>
      </c>
      <c r="G46" s="6">
        <v>200</v>
      </c>
      <c r="H46" s="6">
        <f t="shared" si="29"/>
        <v>3200</v>
      </c>
      <c r="I46" s="14"/>
      <c r="J46" s="52" t="s">
        <v>96</v>
      </c>
      <c r="K46" s="6"/>
      <c r="L46" s="14">
        <v>0</v>
      </c>
      <c r="M46" s="6">
        <v>50</v>
      </c>
      <c r="N46" s="6">
        <f t="shared" si="30"/>
        <v>0</v>
      </c>
      <c r="O46" s="14">
        <v>0</v>
      </c>
      <c r="P46" s="6">
        <v>75</v>
      </c>
      <c r="Q46" s="6">
        <f t="shared" si="28"/>
        <v>0</v>
      </c>
      <c r="R46" s="14">
        <v>7000</v>
      </c>
      <c r="S46" s="6">
        <f t="shared" si="31"/>
        <v>10200</v>
      </c>
      <c r="T46" s="7">
        <f t="shared" si="33"/>
        <v>108700</v>
      </c>
      <c r="U46" s="1"/>
      <c r="V46" s="10"/>
      <c r="W46" s="13"/>
    </row>
    <row r="47" spans="1:1141" ht="15" thickBot="1" x14ac:dyDescent="0.4">
      <c r="A47" s="4">
        <v>11</v>
      </c>
      <c r="B47" s="31" t="s">
        <v>9</v>
      </c>
      <c r="C47" s="14">
        <v>2</v>
      </c>
      <c r="D47" s="6">
        <v>200</v>
      </c>
      <c r="E47" s="6">
        <f t="shared" si="32"/>
        <v>400</v>
      </c>
      <c r="F47" s="14">
        <v>40</v>
      </c>
      <c r="G47" s="6">
        <v>150</v>
      </c>
      <c r="H47" s="6">
        <f t="shared" si="29"/>
        <v>6000</v>
      </c>
      <c r="I47" s="14">
        <v>1650</v>
      </c>
      <c r="J47" s="6"/>
      <c r="K47" s="6"/>
      <c r="L47" s="14">
        <v>4</v>
      </c>
      <c r="M47" s="6">
        <v>50</v>
      </c>
      <c r="N47" s="6">
        <f t="shared" si="30"/>
        <v>200</v>
      </c>
      <c r="O47" s="14">
        <v>40</v>
      </c>
      <c r="P47" s="6">
        <v>75</v>
      </c>
      <c r="Q47" s="6">
        <f t="shared" si="28"/>
        <v>3000</v>
      </c>
      <c r="R47" s="14">
        <f>1000+300</f>
        <v>1300</v>
      </c>
      <c r="S47" s="6">
        <f t="shared" si="31"/>
        <v>12550</v>
      </c>
      <c r="T47" s="7">
        <f t="shared" si="33"/>
        <v>121250</v>
      </c>
      <c r="U47" s="1"/>
      <c r="V47" s="10"/>
      <c r="W47" s="13"/>
    </row>
    <row r="48" spans="1:1141" ht="15" thickBot="1" x14ac:dyDescent="0.4">
      <c r="A48" s="4"/>
      <c r="B48" s="14" t="s">
        <v>27</v>
      </c>
      <c r="C48" s="5"/>
      <c r="D48" s="5"/>
      <c r="E48" s="6">
        <f>SUM(E36:E47)</f>
        <v>6800</v>
      </c>
      <c r="F48" s="6"/>
      <c r="G48" s="6"/>
      <c r="H48" s="6">
        <f>SUM(H36:H47)</f>
        <v>64000</v>
      </c>
      <c r="I48" s="6">
        <f>SUM(I36:I47)</f>
        <v>10350</v>
      </c>
      <c r="J48" s="6"/>
      <c r="K48" s="6"/>
      <c r="L48" s="6"/>
      <c r="M48" s="6"/>
      <c r="N48" s="6">
        <f>SUM(N36:N47)</f>
        <v>4300</v>
      </c>
      <c r="O48" s="6"/>
      <c r="P48" s="6"/>
      <c r="Q48" s="6">
        <f>SUM(Q36:Q47)</f>
        <v>20700</v>
      </c>
      <c r="R48" s="6">
        <f>SUM(R36:R47)</f>
        <v>15100</v>
      </c>
      <c r="S48" s="6">
        <f t="shared" si="31"/>
        <v>121250</v>
      </c>
      <c r="T48" s="6"/>
      <c r="U48" s="1"/>
      <c r="V48" s="10"/>
      <c r="W48" s="13"/>
    </row>
    <row r="49" spans="1:24" ht="15" thickBot="1" x14ac:dyDescent="0.4">
      <c r="A49" s="4"/>
      <c r="B49" s="14" t="s">
        <v>28</v>
      </c>
      <c r="C49" s="11">
        <f>SUM(C36:C47)</f>
        <v>34</v>
      </c>
      <c r="D49" s="11" t="s">
        <v>25</v>
      </c>
      <c r="E49" s="4"/>
      <c r="F49" s="11">
        <f>SUM(F36:F47)</f>
        <v>340</v>
      </c>
      <c r="G49" s="11" t="s">
        <v>25</v>
      </c>
      <c r="H49" s="4"/>
      <c r="I49" s="4"/>
      <c r="J49" s="4"/>
      <c r="K49" s="4"/>
      <c r="L49" s="11">
        <f>SUM(L36:L47)</f>
        <v>86</v>
      </c>
      <c r="M49" s="11" t="s">
        <v>25</v>
      </c>
      <c r="N49" s="4"/>
      <c r="O49" s="11">
        <f>SUM(O36:O47)</f>
        <v>276</v>
      </c>
      <c r="P49" s="11" t="s">
        <v>25</v>
      </c>
      <c r="Q49" s="4"/>
      <c r="R49" s="4"/>
      <c r="S49" s="4"/>
      <c r="T49" s="4"/>
      <c r="U49" s="4"/>
      <c r="V49" s="4"/>
      <c r="W49" s="4"/>
      <c r="X49" s="4"/>
    </row>
  </sheetData>
  <pageMargins left="0.7" right="0.7" top="0.75" bottom="0.75" header="0.3" footer="0.3"/>
  <pageSetup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opLeftCell="A25" workbookViewId="0">
      <selection activeCell="K13" sqref="K13"/>
    </sheetView>
  </sheetViews>
  <sheetFormatPr defaultRowHeight="14.5" x14ac:dyDescent="0.35"/>
  <sheetData>
    <row r="2" spans="2:10" x14ac:dyDescent="0.35">
      <c r="B2" t="s">
        <v>40</v>
      </c>
    </row>
    <row r="3" spans="2:10" x14ac:dyDescent="0.35">
      <c r="B3" t="s">
        <v>41</v>
      </c>
      <c r="E3">
        <v>40</v>
      </c>
      <c r="F3" t="s">
        <v>42</v>
      </c>
      <c r="G3">
        <v>11</v>
      </c>
      <c r="H3" t="s">
        <v>43</v>
      </c>
      <c r="I3">
        <f>E3/G3</f>
        <v>3.6363636363636362</v>
      </c>
      <c r="J3" t="s">
        <v>47</v>
      </c>
    </row>
    <row r="4" spans="2:10" x14ac:dyDescent="0.35">
      <c r="B4" t="s">
        <v>45</v>
      </c>
      <c r="E4">
        <f>D22/11</f>
        <v>25.454545454545453</v>
      </c>
      <c r="F4" t="s">
        <v>42</v>
      </c>
      <c r="G4">
        <v>11</v>
      </c>
      <c r="H4" t="s">
        <v>43</v>
      </c>
      <c r="I4">
        <v>20</v>
      </c>
      <c r="J4" t="s">
        <v>44</v>
      </c>
    </row>
    <row r="5" spans="2:10" x14ac:dyDescent="0.35">
      <c r="B5" t="s">
        <v>46</v>
      </c>
      <c r="E5">
        <v>88</v>
      </c>
      <c r="F5" t="s">
        <v>42</v>
      </c>
      <c r="G5">
        <v>11</v>
      </c>
      <c r="H5" t="s">
        <v>43</v>
      </c>
      <c r="I5">
        <f>E5/G5</f>
        <v>8</v>
      </c>
    </row>
    <row r="11" spans="2:10" ht="15" thickBot="1" x14ac:dyDescent="0.4">
      <c r="B11" s="19" t="s">
        <v>48</v>
      </c>
    </row>
    <row r="12" spans="2:10" ht="44" thickBot="1" x14ac:dyDescent="0.4">
      <c r="B12" s="20" t="s">
        <v>49</v>
      </c>
      <c r="C12" s="21" t="s">
        <v>50</v>
      </c>
      <c r="D12" s="21" t="s">
        <v>51</v>
      </c>
      <c r="E12" s="21" t="s">
        <v>52</v>
      </c>
      <c r="F12" s="21" t="s">
        <v>53</v>
      </c>
      <c r="G12" s="21" t="s">
        <v>54</v>
      </c>
    </row>
    <row r="13" spans="2:10" ht="44" thickBot="1" x14ac:dyDescent="0.4">
      <c r="B13" s="22">
        <v>1238</v>
      </c>
      <c r="C13" s="23" t="s">
        <v>55</v>
      </c>
      <c r="D13" s="23">
        <v>40</v>
      </c>
      <c r="E13" s="23" t="s">
        <v>56</v>
      </c>
      <c r="F13" s="23">
        <v>200</v>
      </c>
      <c r="G13" s="25">
        <v>8000</v>
      </c>
      <c r="H13">
        <f>D13*F13</f>
        <v>8000</v>
      </c>
      <c r="I13" s="24">
        <f>G13-H13</f>
        <v>0</v>
      </c>
    </row>
    <row r="14" spans="2:10" ht="44" thickBot="1" x14ac:dyDescent="0.4">
      <c r="B14" s="22">
        <v>1239</v>
      </c>
      <c r="C14" s="23" t="s">
        <v>57</v>
      </c>
      <c r="D14" s="23">
        <v>80</v>
      </c>
      <c r="E14" s="23" t="s">
        <v>56</v>
      </c>
      <c r="F14" s="23">
        <v>200</v>
      </c>
      <c r="G14" s="25">
        <v>16000</v>
      </c>
      <c r="H14">
        <f t="shared" ref="H14:H18" si="0">D14*F14</f>
        <v>16000</v>
      </c>
      <c r="I14" s="24">
        <f t="shared" ref="I14:I18" si="1">G14-H14</f>
        <v>0</v>
      </c>
    </row>
    <row r="15" spans="2:10" ht="58.5" thickBot="1" x14ac:dyDescent="0.4">
      <c r="B15" s="22">
        <v>1240</v>
      </c>
      <c r="C15" s="23" t="s">
        <v>58</v>
      </c>
      <c r="D15" s="23">
        <v>60</v>
      </c>
      <c r="E15" s="23" t="s">
        <v>56</v>
      </c>
      <c r="F15" s="23">
        <v>200</v>
      </c>
      <c r="G15" s="25">
        <v>12000</v>
      </c>
      <c r="H15">
        <f t="shared" si="0"/>
        <v>12000</v>
      </c>
      <c r="I15" s="24">
        <f t="shared" si="1"/>
        <v>0</v>
      </c>
    </row>
    <row r="16" spans="2:10" ht="73" thickBot="1" x14ac:dyDescent="0.4">
      <c r="B16" s="22">
        <v>1241</v>
      </c>
      <c r="C16" s="23" t="s">
        <v>59</v>
      </c>
      <c r="D16" s="23">
        <v>60</v>
      </c>
      <c r="E16" s="23" t="s">
        <v>56</v>
      </c>
      <c r="F16" s="23">
        <v>200</v>
      </c>
      <c r="G16" s="25">
        <v>12000</v>
      </c>
      <c r="H16">
        <f t="shared" si="0"/>
        <v>12000</v>
      </c>
      <c r="I16" s="24">
        <f t="shared" si="1"/>
        <v>0</v>
      </c>
    </row>
    <row r="17" spans="2:9" ht="29.5" thickBot="1" x14ac:dyDescent="0.4">
      <c r="B17" s="22">
        <v>1242</v>
      </c>
      <c r="C17" s="23" t="s">
        <v>60</v>
      </c>
      <c r="D17" s="23">
        <v>40</v>
      </c>
      <c r="E17" s="23" t="s">
        <v>56</v>
      </c>
      <c r="F17" s="23">
        <v>150</v>
      </c>
      <c r="G17" s="25">
        <v>6000</v>
      </c>
      <c r="H17">
        <f t="shared" si="0"/>
        <v>6000</v>
      </c>
      <c r="I17" s="24">
        <f t="shared" si="1"/>
        <v>0</v>
      </c>
    </row>
    <row r="18" spans="2:9" ht="29.5" thickBot="1" x14ac:dyDescent="0.4">
      <c r="B18" s="22">
        <v>1243</v>
      </c>
      <c r="C18" s="23" t="s">
        <v>61</v>
      </c>
      <c r="D18" s="23">
        <v>40</v>
      </c>
      <c r="E18" s="23" t="s">
        <v>56</v>
      </c>
      <c r="F18" s="23">
        <v>150</v>
      </c>
      <c r="G18" s="25">
        <v>6000</v>
      </c>
      <c r="H18">
        <f t="shared" si="0"/>
        <v>6000</v>
      </c>
      <c r="I18" s="24">
        <f t="shared" si="1"/>
        <v>0</v>
      </c>
    </row>
    <row r="19" spans="2:9" ht="15" thickBot="1" x14ac:dyDescent="0.4">
      <c r="B19" s="22"/>
      <c r="C19" s="23"/>
      <c r="D19" s="23"/>
      <c r="E19" s="23"/>
      <c r="F19" s="23"/>
      <c r="G19" s="25">
        <v>60000</v>
      </c>
    </row>
    <row r="20" spans="2:9" x14ac:dyDescent="0.35">
      <c r="B20" s="18"/>
      <c r="D20">
        <f>SUM(D13:D19)</f>
        <v>320</v>
      </c>
    </row>
    <row r="21" spans="2:9" ht="29" x14ac:dyDescent="0.35">
      <c r="C21" s="26" t="s">
        <v>62</v>
      </c>
      <c r="D21">
        <f>D13</f>
        <v>40</v>
      </c>
    </row>
    <row r="22" spans="2:9" x14ac:dyDescent="0.35">
      <c r="D22">
        <f>D20-D21</f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Terry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Ameya J</cp:lastModifiedBy>
  <cp:lastPrinted>2015-03-19T19:24:50Z</cp:lastPrinted>
  <dcterms:created xsi:type="dcterms:W3CDTF">2015-03-19T17:41:16Z</dcterms:created>
  <dcterms:modified xsi:type="dcterms:W3CDTF">2017-04-21T19:33:35Z</dcterms:modified>
</cp:coreProperties>
</file>