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360" yWindow="300" windowWidth="18735" windowHeight="11700" activeTab="3"/>
  </bookViews>
  <sheets>
    <sheet name="Comments" sheetId="4" r:id="rId1"/>
    <sheet name="TSIM" sheetId="1" r:id="rId2"/>
    <sheet name="TSIM-HW" sheetId="2" r:id="rId3"/>
    <sheet name="GRSIM" sheetId="5" r:id="rId4"/>
    <sheet name="Foglio1" sheetId="6" r:id="rId5"/>
  </sheets>
  <definedNames>
    <definedName name="_xlnm._FilterDatabase" localSheetId="3" hidden="1">GRSIM!$A$4:$O$4</definedName>
    <definedName name="_xlnm._FilterDatabase" localSheetId="1" hidden="1">TSIM!$A$4:$O$4</definedName>
    <definedName name="_xlnm._FilterDatabase" localSheetId="2" hidden="1">'TSIM-HW'!$A$4:$O$4</definedName>
  </definedNames>
  <calcPr calcId="124519"/>
</workbook>
</file>

<file path=xl/calcChain.xml><?xml version="1.0" encoding="utf-8"?>
<calcChain xmlns="http://schemas.openxmlformats.org/spreadsheetml/2006/main">
  <c r="N91" i="5"/>
  <c r="L91"/>
  <c r="M91" s="1"/>
  <c r="K91"/>
  <c r="C91"/>
  <c r="J91" s="1"/>
  <c r="F84"/>
  <c r="C90"/>
  <c r="J90" s="1"/>
  <c r="N90" i="2"/>
  <c r="L90"/>
  <c r="M90" s="1"/>
  <c r="K90"/>
  <c r="C90"/>
  <c r="J90" s="1"/>
  <c r="N90" i="5"/>
  <c r="L90"/>
  <c r="M90" s="1"/>
  <c r="K90"/>
  <c r="J88" i="2"/>
  <c r="N89"/>
  <c r="L89"/>
  <c r="M89" s="1"/>
  <c r="K89"/>
  <c r="C89"/>
  <c r="J89" s="1"/>
  <c r="N88"/>
  <c r="L88"/>
  <c r="M88" s="1"/>
  <c r="K88"/>
  <c r="C88"/>
  <c r="N89" i="5"/>
  <c r="L89"/>
  <c r="M89" s="1"/>
  <c r="K89"/>
  <c r="C89"/>
  <c r="J89" s="1"/>
  <c r="N88"/>
  <c r="L88"/>
  <c r="M88" s="1"/>
  <c r="C88"/>
  <c r="J88" s="1"/>
  <c r="K88"/>
  <c r="K87" l="1"/>
  <c r="H87"/>
  <c r="G87"/>
  <c r="F87"/>
  <c r="N87" s="1"/>
  <c r="D87"/>
  <c r="L87" s="1"/>
  <c r="M87" s="1"/>
  <c r="A87"/>
  <c r="K86"/>
  <c r="H86"/>
  <c r="G86"/>
  <c r="F86"/>
  <c r="N86" s="1"/>
  <c r="D86"/>
  <c r="L86" s="1"/>
  <c r="M86" s="1"/>
  <c r="C86"/>
  <c r="A86"/>
  <c r="K85"/>
  <c r="H85"/>
  <c r="G85"/>
  <c r="C85" s="1"/>
  <c r="F85"/>
  <c r="N85" s="1"/>
  <c r="D85"/>
  <c r="L85" s="1"/>
  <c r="M85" s="1"/>
  <c r="A85"/>
  <c r="K84"/>
  <c r="H84"/>
  <c r="G84"/>
  <c r="C84" s="1"/>
  <c r="N84"/>
  <c r="D84"/>
  <c r="L84" s="1"/>
  <c r="M84" s="1"/>
  <c r="A84"/>
  <c r="K83"/>
  <c r="H83"/>
  <c r="G83"/>
  <c r="C83" s="1"/>
  <c r="F83"/>
  <c r="N83" s="1"/>
  <c r="D83"/>
  <c r="L83" s="1"/>
  <c r="M83" s="1"/>
  <c r="A83"/>
  <c r="K82"/>
  <c r="H82"/>
  <c r="G82"/>
  <c r="C82" s="1"/>
  <c r="F82"/>
  <c r="N82" s="1"/>
  <c r="D82"/>
  <c r="L82" s="1"/>
  <c r="M82" s="1"/>
  <c r="A82"/>
  <c r="K60"/>
  <c r="H60"/>
  <c r="G60"/>
  <c r="C60" s="1"/>
  <c r="F60"/>
  <c r="N60" s="1"/>
  <c r="L60"/>
  <c r="M60" s="1"/>
  <c r="A60"/>
  <c r="K59"/>
  <c r="H59"/>
  <c r="G59"/>
  <c r="C59" s="1"/>
  <c r="F59"/>
  <c r="N59" s="1"/>
  <c r="L59"/>
  <c r="M59" s="1"/>
  <c r="A59"/>
  <c r="K58"/>
  <c r="H58"/>
  <c r="G58"/>
  <c r="C58" s="1"/>
  <c r="J58" s="1"/>
  <c r="F58"/>
  <c r="N58" s="1"/>
  <c r="L58"/>
  <c r="M58" s="1"/>
  <c r="A58"/>
  <c r="K57"/>
  <c r="H57"/>
  <c r="G57"/>
  <c r="C57" s="1"/>
  <c r="F57"/>
  <c r="N57" s="1"/>
  <c r="L57"/>
  <c r="M57" s="1"/>
  <c r="A57"/>
  <c r="K56"/>
  <c r="H56"/>
  <c r="G56"/>
  <c r="C56" s="1"/>
  <c r="F56"/>
  <c r="N56" s="1"/>
  <c r="L56"/>
  <c r="M56" s="1"/>
  <c r="A56"/>
  <c r="K55"/>
  <c r="H55"/>
  <c r="G55"/>
  <c r="C55" s="1"/>
  <c r="F55"/>
  <c r="N55" s="1"/>
  <c r="L55"/>
  <c r="M55" s="1"/>
  <c r="A55"/>
  <c r="K54"/>
  <c r="H54"/>
  <c r="G54"/>
  <c r="C54" s="1"/>
  <c r="F54"/>
  <c r="N54" s="1"/>
  <c r="L54"/>
  <c r="M54" s="1"/>
  <c r="A54"/>
  <c r="K53"/>
  <c r="H53"/>
  <c r="G53"/>
  <c r="C53" s="1"/>
  <c r="F53"/>
  <c r="N53" s="1"/>
  <c r="L53"/>
  <c r="M53" s="1"/>
  <c r="A53"/>
  <c r="K52"/>
  <c r="H52"/>
  <c r="G52"/>
  <c r="C52" s="1"/>
  <c r="F52"/>
  <c r="N52" s="1"/>
  <c r="L52"/>
  <c r="M52" s="1"/>
  <c r="A52"/>
  <c r="K51"/>
  <c r="H51"/>
  <c r="G51"/>
  <c r="C51" s="1"/>
  <c r="F51"/>
  <c r="N51" s="1"/>
  <c r="L51"/>
  <c r="M51" s="1"/>
  <c r="A51"/>
  <c r="K50"/>
  <c r="H50"/>
  <c r="G50"/>
  <c r="C50" s="1"/>
  <c r="F50"/>
  <c r="N50" s="1"/>
  <c r="L50"/>
  <c r="M50" s="1"/>
  <c r="A50"/>
  <c r="K49"/>
  <c r="H49"/>
  <c r="G49"/>
  <c r="C49" s="1"/>
  <c r="F49"/>
  <c r="N49" s="1"/>
  <c r="L49"/>
  <c r="M49" s="1"/>
  <c r="A49"/>
  <c r="K48"/>
  <c r="H48"/>
  <c r="G48"/>
  <c r="C48" s="1"/>
  <c r="F48"/>
  <c r="N48" s="1"/>
  <c r="L48"/>
  <c r="M48" s="1"/>
  <c r="A48"/>
  <c r="K47"/>
  <c r="H47"/>
  <c r="G47"/>
  <c r="C47" s="1"/>
  <c r="F47"/>
  <c r="N47" s="1"/>
  <c r="L47"/>
  <c r="M47" s="1"/>
  <c r="A47"/>
  <c r="K46"/>
  <c r="H46"/>
  <c r="G46"/>
  <c r="C46" s="1"/>
  <c r="F46"/>
  <c r="N46" s="1"/>
  <c r="L46"/>
  <c r="M46" s="1"/>
  <c r="A46"/>
  <c r="K45"/>
  <c r="H45"/>
  <c r="G45"/>
  <c r="C45" s="1"/>
  <c r="F45"/>
  <c r="N45" s="1"/>
  <c r="L45"/>
  <c r="M45" s="1"/>
  <c r="A45"/>
  <c r="K44"/>
  <c r="H44"/>
  <c r="G44"/>
  <c r="C44" s="1"/>
  <c r="F44"/>
  <c r="N44" s="1"/>
  <c r="L44"/>
  <c r="M44" s="1"/>
  <c r="A44"/>
  <c r="K43"/>
  <c r="H43"/>
  <c r="G43"/>
  <c r="C43" s="1"/>
  <c r="F43"/>
  <c r="N43" s="1"/>
  <c r="L43"/>
  <c r="M43" s="1"/>
  <c r="A43"/>
  <c r="K42"/>
  <c r="H42"/>
  <c r="G42"/>
  <c r="C42" s="1"/>
  <c r="F42"/>
  <c r="N42" s="1"/>
  <c r="L42"/>
  <c r="M42" s="1"/>
  <c r="A42"/>
  <c r="K41"/>
  <c r="H41"/>
  <c r="G41"/>
  <c r="C41" s="1"/>
  <c r="F41"/>
  <c r="N41" s="1"/>
  <c r="L41"/>
  <c r="M41" s="1"/>
  <c r="A41"/>
  <c r="K40"/>
  <c r="H40"/>
  <c r="G40"/>
  <c r="C40" s="1"/>
  <c r="F40"/>
  <c r="N40" s="1"/>
  <c r="L40"/>
  <c r="M40" s="1"/>
  <c r="A40"/>
  <c r="K39"/>
  <c r="H39"/>
  <c r="G39"/>
  <c r="C39" s="1"/>
  <c r="F39"/>
  <c r="N39" s="1"/>
  <c r="L39"/>
  <c r="M39" s="1"/>
  <c r="A39"/>
  <c r="K38"/>
  <c r="H38"/>
  <c r="G38"/>
  <c r="C38" s="1"/>
  <c r="F38"/>
  <c r="N38" s="1"/>
  <c r="L38"/>
  <c r="M38" s="1"/>
  <c r="A38"/>
  <c r="K37"/>
  <c r="H37"/>
  <c r="G37"/>
  <c r="C37" s="1"/>
  <c r="F37"/>
  <c r="N37" s="1"/>
  <c r="L37"/>
  <c r="M37" s="1"/>
  <c r="A37"/>
  <c r="K36"/>
  <c r="H36"/>
  <c r="G36"/>
  <c r="C36" s="1"/>
  <c r="F36"/>
  <c r="N36" s="1"/>
  <c r="L36"/>
  <c r="M36" s="1"/>
  <c r="A36"/>
  <c r="K35"/>
  <c r="H35"/>
  <c r="G35"/>
  <c r="C35" s="1"/>
  <c r="F35"/>
  <c r="N35" s="1"/>
  <c r="L35"/>
  <c r="M35" s="1"/>
  <c r="A35"/>
  <c r="K34"/>
  <c r="H34"/>
  <c r="G34"/>
  <c r="C34" s="1"/>
  <c r="F34"/>
  <c r="N34" s="1"/>
  <c r="L34"/>
  <c r="M34" s="1"/>
  <c r="A34"/>
  <c r="K33"/>
  <c r="H33"/>
  <c r="G33"/>
  <c r="C33" s="1"/>
  <c r="F33"/>
  <c r="N33" s="1"/>
  <c r="L33"/>
  <c r="M33" s="1"/>
  <c r="A33"/>
  <c r="K32"/>
  <c r="H32"/>
  <c r="G32"/>
  <c r="C32" s="1"/>
  <c r="F32"/>
  <c r="N32" s="1"/>
  <c r="L32"/>
  <c r="M32" s="1"/>
  <c r="A32"/>
  <c r="K31"/>
  <c r="H31"/>
  <c r="G31"/>
  <c r="C31" s="1"/>
  <c r="F31"/>
  <c r="N31" s="1"/>
  <c r="L31"/>
  <c r="M31" s="1"/>
  <c r="A31"/>
  <c r="K30"/>
  <c r="H30"/>
  <c r="G30"/>
  <c r="C30" s="1"/>
  <c r="F30"/>
  <c r="N30" s="1"/>
  <c r="L30"/>
  <c r="M30" s="1"/>
  <c r="A30"/>
  <c r="K29"/>
  <c r="H29"/>
  <c r="G29"/>
  <c r="C29" s="1"/>
  <c r="F29"/>
  <c r="N29" s="1"/>
  <c r="L29"/>
  <c r="M29" s="1"/>
  <c r="A29"/>
  <c r="K28"/>
  <c r="H28"/>
  <c r="G28"/>
  <c r="C28" s="1"/>
  <c r="F28"/>
  <c r="N28" s="1"/>
  <c r="L28"/>
  <c r="M28" s="1"/>
  <c r="A28"/>
  <c r="K27"/>
  <c r="H27"/>
  <c r="G27"/>
  <c r="C27" s="1"/>
  <c r="F27"/>
  <c r="N27" s="1"/>
  <c r="L27"/>
  <c r="M27" s="1"/>
  <c r="A27"/>
  <c r="K26"/>
  <c r="H26"/>
  <c r="G26"/>
  <c r="C26" s="1"/>
  <c r="F26"/>
  <c r="N26" s="1"/>
  <c r="L26"/>
  <c r="M26" s="1"/>
  <c r="A26"/>
  <c r="K25"/>
  <c r="H25"/>
  <c r="G25"/>
  <c r="C25" s="1"/>
  <c r="F25"/>
  <c r="N25" s="1"/>
  <c r="L25"/>
  <c r="M25" s="1"/>
  <c r="A25"/>
  <c r="K24"/>
  <c r="H24"/>
  <c r="G24"/>
  <c r="C24" s="1"/>
  <c r="F24"/>
  <c r="N24" s="1"/>
  <c r="L24"/>
  <c r="M24" s="1"/>
  <c r="A24"/>
  <c r="K23"/>
  <c r="H23"/>
  <c r="G23"/>
  <c r="C23" s="1"/>
  <c r="F23"/>
  <c r="N23" s="1"/>
  <c r="L23"/>
  <c r="M23" s="1"/>
  <c r="A23"/>
  <c r="K22"/>
  <c r="H22"/>
  <c r="G22"/>
  <c r="C22" s="1"/>
  <c r="F22"/>
  <c r="N22" s="1"/>
  <c r="L22"/>
  <c r="M22" s="1"/>
  <c r="A22"/>
  <c r="K21"/>
  <c r="H21"/>
  <c r="G21"/>
  <c r="C21" s="1"/>
  <c r="F21"/>
  <c r="N21" s="1"/>
  <c r="L21"/>
  <c r="M21" s="1"/>
  <c r="A21"/>
  <c r="K20"/>
  <c r="H20"/>
  <c r="G20"/>
  <c r="C20" s="1"/>
  <c r="F20"/>
  <c r="N20" s="1"/>
  <c r="L20"/>
  <c r="M20" s="1"/>
  <c r="A20"/>
  <c r="K19"/>
  <c r="H19"/>
  <c r="G19"/>
  <c r="C19" s="1"/>
  <c r="F19"/>
  <c r="N19" s="1"/>
  <c r="L19"/>
  <c r="M19" s="1"/>
  <c r="A19"/>
  <c r="K18"/>
  <c r="H18"/>
  <c r="G18"/>
  <c r="C18" s="1"/>
  <c r="F18"/>
  <c r="N18" s="1"/>
  <c r="L18"/>
  <c r="M18" s="1"/>
  <c r="A18"/>
  <c r="K17"/>
  <c r="H17"/>
  <c r="G17"/>
  <c r="C17" s="1"/>
  <c r="F17"/>
  <c r="N17" s="1"/>
  <c r="L17"/>
  <c r="M17" s="1"/>
  <c r="A17"/>
  <c r="K16"/>
  <c r="H16"/>
  <c r="G16"/>
  <c r="C16" s="1"/>
  <c r="F16"/>
  <c r="N16" s="1"/>
  <c r="L16"/>
  <c r="M16" s="1"/>
  <c r="A16"/>
  <c r="K15"/>
  <c r="H15"/>
  <c r="G15"/>
  <c r="C15" s="1"/>
  <c r="F15"/>
  <c r="N15" s="1"/>
  <c r="L15"/>
  <c r="M15" s="1"/>
  <c r="A15"/>
  <c r="K14"/>
  <c r="H14"/>
  <c r="G14"/>
  <c r="C14" s="1"/>
  <c r="F14"/>
  <c r="N14" s="1"/>
  <c r="L14"/>
  <c r="M14" s="1"/>
  <c r="A14"/>
  <c r="K13"/>
  <c r="H13"/>
  <c r="G13"/>
  <c r="C13" s="1"/>
  <c r="F13"/>
  <c r="N13" s="1"/>
  <c r="L13"/>
  <c r="M13" s="1"/>
  <c r="A13"/>
  <c r="K12"/>
  <c r="H12"/>
  <c r="G12"/>
  <c r="C12" s="1"/>
  <c r="F12"/>
  <c r="N12" s="1"/>
  <c r="L12"/>
  <c r="M12" s="1"/>
  <c r="A12"/>
  <c r="K11"/>
  <c r="H11"/>
  <c r="G11"/>
  <c r="C11" s="1"/>
  <c r="F11"/>
  <c r="N11" s="1"/>
  <c r="L11"/>
  <c r="M11" s="1"/>
  <c r="A11"/>
  <c r="K10"/>
  <c r="H10"/>
  <c r="G10"/>
  <c r="C10" s="1"/>
  <c r="F10"/>
  <c r="N10" s="1"/>
  <c r="L10"/>
  <c r="M10" s="1"/>
  <c r="A10"/>
  <c r="K9"/>
  <c r="H9"/>
  <c r="G9"/>
  <c r="C9" s="1"/>
  <c r="F9"/>
  <c r="N9" s="1"/>
  <c r="L9"/>
  <c r="M9" s="1"/>
  <c r="A9"/>
  <c r="K8"/>
  <c r="H8"/>
  <c r="G8"/>
  <c r="C8" s="1"/>
  <c r="F8"/>
  <c r="N8" s="1"/>
  <c r="L8"/>
  <c r="M8" s="1"/>
  <c r="A8"/>
  <c r="K7"/>
  <c r="H7"/>
  <c r="G7"/>
  <c r="C7" s="1"/>
  <c r="F7"/>
  <c r="N7" s="1"/>
  <c r="L7"/>
  <c r="M7" s="1"/>
  <c r="A7"/>
  <c r="K6"/>
  <c r="H6"/>
  <c r="G6"/>
  <c r="C6" s="1"/>
  <c r="F6"/>
  <c r="N6" s="1"/>
  <c r="L6"/>
  <c r="M6" s="1"/>
  <c r="A6"/>
  <c r="K5"/>
  <c r="H5"/>
  <c r="G5"/>
  <c r="C5" s="1"/>
  <c r="F5"/>
  <c r="N5" s="1"/>
  <c r="L5"/>
  <c r="M5" s="1"/>
  <c r="A5"/>
  <c r="C83" i="2"/>
  <c r="C84"/>
  <c r="C85"/>
  <c r="C86"/>
  <c r="C87"/>
  <c r="C82"/>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5"/>
  <c r="C83" i="1"/>
  <c r="C84"/>
  <c r="C85"/>
  <c r="C86"/>
  <c r="C87"/>
  <c r="J87" s="1"/>
  <c r="C82"/>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5"/>
  <c r="J85"/>
  <c r="K87" i="2"/>
  <c r="H87"/>
  <c r="G87"/>
  <c r="F87"/>
  <c r="N87" s="1"/>
  <c r="D87"/>
  <c r="L87" s="1"/>
  <c r="M87" s="1"/>
  <c r="A87"/>
  <c r="L87" i="1"/>
  <c r="M87" s="1"/>
  <c r="K87"/>
  <c r="N83" i="2"/>
  <c r="N84"/>
  <c r="N85"/>
  <c r="N86"/>
  <c r="N82"/>
  <c r="K86"/>
  <c r="H86"/>
  <c r="G86"/>
  <c r="F86"/>
  <c r="D86"/>
  <c r="L86" s="1"/>
  <c r="M86" s="1"/>
  <c r="A86"/>
  <c r="K85"/>
  <c r="H85"/>
  <c r="G85"/>
  <c r="F85"/>
  <c r="D85"/>
  <c r="L85" s="1"/>
  <c r="M85" s="1"/>
  <c r="A85"/>
  <c r="L86" i="1"/>
  <c r="M86" s="1"/>
  <c r="K86"/>
  <c r="J86"/>
  <c r="L85"/>
  <c r="M85" s="1"/>
  <c r="K85"/>
  <c r="N6" i="2"/>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5"/>
  <c r="K84"/>
  <c r="H84"/>
  <c r="G84"/>
  <c r="F84"/>
  <c r="D84"/>
  <c r="L84" s="1"/>
  <c r="M84" s="1"/>
  <c r="A84"/>
  <c r="L84" i="1"/>
  <c r="M84" s="1"/>
  <c r="K84"/>
  <c r="J84"/>
  <c r="M83"/>
  <c r="L83"/>
  <c r="K83"/>
  <c r="J83"/>
  <c r="K83" i="2"/>
  <c r="H83"/>
  <c r="G83"/>
  <c r="F83"/>
  <c r="D83"/>
  <c r="L83" s="1"/>
  <c r="M83" s="1"/>
  <c r="A83"/>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5"/>
  <c r="A82"/>
  <c r="K82"/>
  <c r="H82"/>
  <c r="G82"/>
  <c r="F82"/>
  <c r="D82"/>
  <c r="L82" s="1"/>
  <c r="M82" s="1"/>
  <c r="L82" i="1"/>
  <c r="M82" s="1"/>
  <c r="K82"/>
  <c r="J82"/>
  <c r="F5" i="2"/>
  <c r="F7"/>
  <c r="G7"/>
  <c r="H7"/>
  <c r="F8"/>
  <c r="G8"/>
  <c r="H8"/>
  <c r="F9"/>
  <c r="G9"/>
  <c r="H9"/>
  <c r="F10"/>
  <c r="G10"/>
  <c r="H10"/>
  <c r="F11"/>
  <c r="G11"/>
  <c r="H11"/>
  <c r="F12"/>
  <c r="G12"/>
  <c r="H12"/>
  <c r="F13"/>
  <c r="G13"/>
  <c r="H13"/>
  <c r="F14"/>
  <c r="G14"/>
  <c r="H14"/>
  <c r="F15"/>
  <c r="G15"/>
  <c r="H15"/>
  <c r="F16"/>
  <c r="G16"/>
  <c r="H16"/>
  <c r="F17"/>
  <c r="G17"/>
  <c r="H17"/>
  <c r="F18"/>
  <c r="G18"/>
  <c r="H18"/>
  <c r="F19"/>
  <c r="G19"/>
  <c r="H19"/>
  <c r="F20"/>
  <c r="G20"/>
  <c r="H20"/>
  <c r="F21"/>
  <c r="G21"/>
  <c r="H21"/>
  <c r="F22"/>
  <c r="G22"/>
  <c r="H22"/>
  <c r="F23"/>
  <c r="G23"/>
  <c r="H23"/>
  <c r="F24"/>
  <c r="G24"/>
  <c r="H24"/>
  <c r="F25"/>
  <c r="G25"/>
  <c r="H25"/>
  <c r="F26"/>
  <c r="G26"/>
  <c r="H26"/>
  <c r="F27"/>
  <c r="G27"/>
  <c r="H27"/>
  <c r="F28"/>
  <c r="G28"/>
  <c r="H28"/>
  <c r="F29"/>
  <c r="G29"/>
  <c r="H29"/>
  <c r="F30"/>
  <c r="G30"/>
  <c r="H30"/>
  <c r="F31"/>
  <c r="G31"/>
  <c r="H31"/>
  <c r="F32"/>
  <c r="G32"/>
  <c r="H32"/>
  <c r="F33"/>
  <c r="G33"/>
  <c r="H33"/>
  <c r="F34"/>
  <c r="G34"/>
  <c r="H34"/>
  <c r="F35"/>
  <c r="G35"/>
  <c r="H35"/>
  <c r="F36"/>
  <c r="G36"/>
  <c r="H36"/>
  <c r="F37"/>
  <c r="G37"/>
  <c r="H37"/>
  <c r="F38"/>
  <c r="G38"/>
  <c r="H38"/>
  <c r="F39"/>
  <c r="G39"/>
  <c r="H39"/>
  <c r="F40"/>
  <c r="G40"/>
  <c r="H40"/>
  <c r="F41"/>
  <c r="G41"/>
  <c r="H41"/>
  <c r="F42"/>
  <c r="G42"/>
  <c r="H42"/>
  <c r="F43"/>
  <c r="G43"/>
  <c r="H43"/>
  <c r="F44"/>
  <c r="G44"/>
  <c r="H44"/>
  <c r="F45"/>
  <c r="G45"/>
  <c r="H45"/>
  <c r="F46"/>
  <c r="G46"/>
  <c r="H46"/>
  <c r="F47"/>
  <c r="G47"/>
  <c r="H47"/>
  <c r="F48"/>
  <c r="G48"/>
  <c r="H48"/>
  <c r="F49"/>
  <c r="G49"/>
  <c r="H49"/>
  <c r="F50"/>
  <c r="G50"/>
  <c r="H50"/>
  <c r="F51"/>
  <c r="G51"/>
  <c r="H51"/>
  <c r="F52"/>
  <c r="G52"/>
  <c r="H52"/>
  <c r="F53"/>
  <c r="G53"/>
  <c r="H53"/>
  <c r="F54"/>
  <c r="G54"/>
  <c r="H54"/>
  <c r="F55"/>
  <c r="G55"/>
  <c r="H55"/>
  <c r="F56"/>
  <c r="G56"/>
  <c r="H56"/>
  <c r="F57"/>
  <c r="G57"/>
  <c r="H57"/>
  <c r="F58"/>
  <c r="G58"/>
  <c r="H58"/>
  <c r="F59"/>
  <c r="G59"/>
  <c r="H59"/>
  <c r="F60"/>
  <c r="G60"/>
  <c r="H60"/>
  <c r="F6"/>
  <c r="G6"/>
  <c r="H6"/>
  <c r="G5"/>
  <c r="H5"/>
  <c r="D7"/>
  <c r="D8"/>
  <c r="D9"/>
  <c r="L9" s="1"/>
  <c r="M9" s="1"/>
  <c r="D10"/>
  <c r="L10" s="1"/>
  <c r="M10" s="1"/>
  <c r="D11"/>
  <c r="D12"/>
  <c r="D13"/>
  <c r="D14"/>
  <c r="D15"/>
  <c r="D16"/>
  <c r="L16" s="1"/>
  <c r="M16" s="1"/>
  <c r="D17"/>
  <c r="D18"/>
  <c r="D19"/>
  <c r="D20"/>
  <c r="D21"/>
  <c r="D22"/>
  <c r="L22" s="1"/>
  <c r="M22" s="1"/>
  <c r="D23"/>
  <c r="D24"/>
  <c r="L24" s="1"/>
  <c r="M24" s="1"/>
  <c r="D25"/>
  <c r="D26"/>
  <c r="L26" s="1"/>
  <c r="M26" s="1"/>
  <c r="D27"/>
  <c r="D28"/>
  <c r="L28" s="1"/>
  <c r="M28" s="1"/>
  <c r="D29"/>
  <c r="D30"/>
  <c r="L30" s="1"/>
  <c r="M30" s="1"/>
  <c r="D31"/>
  <c r="D32"/>
  <c r="L32" s="1"/>
  <c r="M32" s="1"/>
  <c r="D33"/>
  <c r="D34"/>
  <c r="L34" s="1"/>
  <c r="M34" s="1"/>
  <c r="D35"/>
  <c r="D36"/>
  <c r="L36" s="1"/>
  <c r="M36" s="1"/>
  <c r="D37"/>
  <c r="D38"/>
  <c r="L38" s="1"/>
  <c r="M38" s="1"/>
  <c r="D39"/>
  <c r="L39" s="1"/>
  <c r="M39" s="1"/>
  <c r="D40"/>
  <c r="L40" s="1"/>
  <c r="M40" s="1"/>
  <c r="D41"/>
  <c r="D42"/>
  <c r="L42" s="1"/>
  <c r="M42" s="1"/>
  <c r="D43"/>
  <c r="D44"/>
  <c r="L44" s="1"/>
  <c r="M44" s="1"/>
  <c r="D45"/>
  <c r="D46"/>
  <c r="L46" s="1"/>
  <c r="M46" s="1"/>
  <c r="D47"/>
  <c r="D48"/>
  <c r="L48" s="1"/>
  <c r="M48" s="1"/>
  <c r="D49"/>
  <c r="D50"/>
  <c r="L50" s="1"/>
  <c r="M50" s="1"/>
  <c r="D51"/>
  <c r="D52"/>
  <c r="L52" s="1"/>
  <c r="M52" s="1"/>
  <c r="D53"/>
  <c r="D54"/>
  <c r="L54" s="1"/>
  <c r="M54" s="1"/>
  <c r="D55"/>
  <c r="D56"/>
  <c r="L56" s="1"/>
  <c r="M56" s="1"/>
  <c r="D57"/>
  <c r="D58"/>
  <c r="L58" s="1"/>
  <c r="M58" s="1"/>
  <c r="D59"/>
  <c r="D60"/>
  <c r="L60" s="1"/>
  <c r="M60" s="1"/>
  <c r="D6"/>
  <c r="D5"/>
  <c r="K60"/>
  <c r="L59"/>
  <c r="M59" s="1"/>
  <c r="K59"/>
  <c r="K58"/>
  <c r="L57"/>
  <c r="M57" s="1"/>
  <c r="K57"/>
  <c r="K56"/>
  <c r="L55"/>
  <c r="M55" s="1"/>
  <c r="K55"/>
  <c r="K54"/>
  <c r="L53"/>
  <c r="M53" s="1"/>
  <c r="K53"/>
  <c r="K52"/>
  <c r="L51"/>
  <c r="M51" s="1"/>
  <c r="K51"/>
  <c r="K50"/>
  <c r="L49"/>
  <c r="M49" s="1"/>
  <c r="K49"/>
  <c r="K48"/>
  <c r="L47"/>
  <c r="M47" s="1"/>
  <c r="K47"/>
  <c r="K46"/>
  <c r="L45"/>
  <c r="M45" s="1"/>
  <c r="K45"/>
  <c r="K44"/>
  <c r="L43"/>
  <c r="M43" s="1"/>
  <c r="K43"/>
  <c r="K42"/>
  <c r="L41"/>
  <c r="M41" s="1"/>
  <c r="K41"/>
  <c r="K40"/>
  <c r="K39"/>
  <c r="K38"/>
  <c r="L37"/>
  <c r="M37" s="1"/>
  <c r="K37"/>
  <c r="K36"/>
  <c r="L35"/>
  <c r="M35" s="1"/>
  <c r="K35"/>
  <c r="K34"/>
  <c r="L33"/>
  <c r="M33" s="1"/>
  <c r="K33"/>
  <c r="K32"/>
  <c r="L31"/>
  <c r="M31" s="1"/>
  <c r="K31"/>
  <c r="K30"/>
  <c r="L29"/>
  <c r="M29" s="1"/>
  <c r="K29"/>
  <c r="K28"/>
  <c r="L27"/>
  <c r="M27" s="1"/>
  <c r="K27"/>
  <c r="K26"/>
  <c r="L25"/>
  <c r="M25" s="1"/>
  <c r="K25"/>
  <c r="K24"/>
  <c r="L23"/>
  <c r="M23" s="1"/>
  <c r="K23"/>
  <c r="K22"/>
  <c r="L21"/>
  <c r="M21" s="1"/>
  <c r="K21"/>
  <c r="L20"/>
  <c r="M20" s="1"/>
  <c r="K20"/>
  <c r="L19"/>
  <c r="M19" s="1"/>
  <c r="K19"/>
  <c r="L18"/>
  <c r="M18" s="1"/>
  <c r="K18"/>
  <c r="L17"/>
  <c r="M17" s="1"/>
  <c r="K17"/>
  <c r="K16"/>
  <c r="L15"/>
  <c r="M15" s="1"/>
  <c r="K15"/>
  <c r="L14"/>
  <c r="M14" s="1"/>
  <c r="K14"/>
  <c r="L13"/>
  <c r="M13" s="1"/>
  <c r="K13"/>
  <c r="L12"/>
  <c r="M12" s="1"/>
  <c r="K12"/>
  <c r="L11"/>
  <c r="M11" s="1"/>
  <c r="K11"/>
  <c r="K10"/>
  <c r="K9"/>
  <c r="L8"/>
  <c r="M8" s="1"/>
  <c r="K8"/>
  <c r="L7"/>
  <c r="M7" s="1"/>
  <c r="K7"/>
  <c r="L6"/>
  <c r="M6" s="1"/>
  <c r="K6"/>
  <c r="K5"/>
  <c r="C87" i="5" l="1"/>
  <c r="J6"/>
  <c r="J8"/>
  <c r="J10"/>
  <c r="J12"/>
  <c r="J14"/>
  <c r="J16"/>
  <c r="J18"/>
  <c r="J20"/>
  <c r="J22"/>
  <c r="J24"/>
  <c r="J26"/>
  <c r="J28"/>
  <c r="J34"/>
  <c r="J36"/>
  <c r="J38"/>
  <c r="J40"/>
  <c r="J42"/>
  <c r="J44"/>
  <c r="J46"/>
  <c r="J48"/>
  <c r="J50"/>
  <c r="J52"/>
  <c r="J54"/>
  <c r="J56"/>
  <c r="J60"/>
  <c r="J83"/>
  <c r="J85"/>
  <c r="J87"/>
  <c r="J5"/>
  <c r="J7"/>
  <c r="J9"/>
  <c r="J11"/>
  <c r="J13"/>
  <c r="J15"/>
  <c r="J17"/>
  <c r="J19"/>
  <c r="J21"/>
  <c r="J23"/>
  <c r="J25"/>
  <c r="J27"/>
  <c r="J33"/>
  <c r="J35"/>
  <c r="J37"/>
  <c r="J39"/>
  <c r="J41"/>
  <c r="J43"/>
  <c r="J45"/>
  <c r="J47"/>
  <c r="J49"/>
  <c r="J51"/>
  <c r="J53"/>
  <c r="J55"/>
  <c r="J57"/>
  <c r="J59"/>
  <c r="J82"/>
  <c r="J84"/>
  <c r="J86"/>
  <c r="J87" i="2"/>
  <c r="J86"/>
  <c r="J85"/>
  <c r="J84"/>
  <c r="J83"/>
  <c r="J82"/>
  <c r="J59"/>
  <c r="J57"/>
  <c r="J55"/>
  <c r="J51"/>
  <c r="J49"/>
  <c r="J47"/>
  <c r="J45"/>
  <c r="J43"/>
  <c r="J41"/>
  <c r="J39"/>
  <c r="J37"/>
  <c r="J35"/>
  <c r="J33"/>
  <c r="J31"/>
  <c r="J29"/>
  <c r="J27"/>
  <c r="J25"/>
  <c r="J23"/>
  <c r="J21"/>
  <c r="J19"/>
  <c r="J17"/>
  <c r="J15"/>
  <c r="J13"/>
  <c r="J11"/>
  <c r="J9"/>
  <c r="J7"/>
  <c r="J60"/>
  <c r="J56"/>
  <c r="J54"/>
  <c r="J52"/>
  <c r="J50"/>
  <c r="J48"/>
  <c r="J46"/>
  <c r="J44"/>
  <c r="J42"/>
  <c r="J40"/>
  <c r="J38"/>
  <c r="J36"/>
  <c r="J32"/>
  <c r="J30"/>
  <c r="J28"/>
  <c r="J26"/>
  <c r="J24"/>
  <c r="J22"/>
  <c r="J20"/>
  <c r="J18"/>
  <c r="J16"/>
  <c r="J14"/>
  <c r="J12"/>
  <c r="J10"/>
  <c r="J8"/>
  <c r="J34"/>
  <c r="J6"/>
  <c r="J58"/>
  <c r="J53"/>
  <c r="J6" i="1"/>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5"/>
  <c r="L6"/>
  <c r="M6" s="1"/>
  <c r="L7"/>
  <c r="M7" s="1"/>
  <c r="L8"/>
  <c r="M8" s="1"/>
  <c r="L9"/>
  <c r="M9" s="1"/>
  <c r="L10"/>
  <c r="M10" s="1"/>
  <c r="L11"/>
  <c r="M11" s="1"/>
  <c r="L12"/>
  <c r="M12" s="1"/>
  <c r="L13"/>
  <c r="M13" s="1"/>
  <c r="L14"/>
  <c r="M14" s="1"/>
  <c r="L15"/>
  <c r="M15" s="1"/>
  <c r="L16"/>
  <c r="M16" s="1"/>
  <c r="L17"/>
  <c r="M17" s="1"/>
  <c r="L18"/>
  <c r="M18" s="1"/>
  <c r="L19"/>
  <c r="M19" s="1"/>
  <c r="L20"/>
  <c r="M20" s="1"/>
  <c r="L21"/>
  <c r="M21" s="1"/>
  <c r="L22"/>
  <c r="M22" s="1"/>
  <c r="L23"/>
  <c r="M23" s="1"/>
  <c r="L24"/>
  <c r="M24" s="1"/>
  <c r="L25"/>
  <c r="M25" s="1"/>
  <c r="L26"/>
  <c r="M26" s="1"/>
  <c r="L27"/>
  <c r="M27" s="1"/>
  <c r="L28"/>
  <c r="M28" s="1"/>
  <c r="L29"/>
  <c r="M29" s="1"/>
  <c r="L30"/>
  <c r="M30" s="1"/>
  <c r="L31"/>
  <c r="M31" s="1"/>
  <c r="L32"/>
  <c r="M32" s="1"/>
  <c r="L33"/>
  <c r="M33" s="1"/>
  <c r="L34"/>
  <c r="M34" s="1"/>
  <c r="L35"/>
  <c r="M35" s="1"/>
  <c r="L36"/>
  <c r="M36" s="1"/>
  <c r="L37"/>
  <c r="M37" s="1"/>
  <c r="L38"/>
  <c r="M38" s="1"/>
  <c r="L39"/>
  <c r="M39" s="1"/>
  <c r="L40"/>
  <c r="M40" s="1"/>
  <c r="L41"/>
  <c r="M41" s="1"/>
  <c r="L42"/>
  <c r="M42" s="1"/>
  <c r="L43"/>
  <c r="M43" s="1"/>
  <c r="L44"/>
  <c r="M44" s="1"/>
  <c r="L45"/>
  <c r="M45" s="1"/>
  <c r="L46"/>
  <c r="M46" s="1"/>
  <c r="L47"/>
  <c r="M47" s="1"/>
  <c r="L48"/>
  <c r="M48" s="1"/>
  <c r="L49"/>
  <c r="M49" s="1"/>
  <c r="L50"/>
  <c r="M50" s="1"/>
  <c r="L51"/>
  <c r="M51" s="1"/>
  <c r="L52"/>
  <c r="M52" s="1"/>
  <c r="L53"/>
  <c r="M53" s="1"/>
  <c r="L54"/>
  <c r="M54" s="1"/>
  <c r="L55"/>
  <c r="M55" s="1"/>
  <c r="L56"/>
  <c r="M56" s="1"/>
  <c r="L57"/>
  <c r="M57" s="1"/>
  <c r="L58"/>
  <c r="M58" s="1"/>
  <c r="L59"/>
  <c r="M59" s="1"/>
  <c r="L60"/>
  <c r="M60" s="1"/>
  <c r="L5"/>
  <c r="M5" s="1"/>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5"/>
  <c r="G2" i="5" l="1"/>
  <c r="H2"/>
  <c r="G2" i="1"/>
  <c r="H2"/>
  <c r="L5" i="2"/>
  <c r="M5" s="1"/>
  <c r="J5"/>
  <c r="G2" s="1"/>
  <c r="H2" l="1"/>
</calcChain>
</file>

<file path=xl/sharedStrings.xml><?xml version="1.0" encoding="utf-8"?>
<sst xmlns="http://schemas.openxmlformats.org/spreadsheetml/2006/main" count="174" uniqueCount="97">
  <si>
    <t>total_cycles</t>
  </si>
  <si>
    <t>benchmark</t>
  </si>
  <si>
    <t># load</t>
  </si>
  <si>
    <t># store</t>
  </si>
  <si>
    <t>AES.O0</t>
  </si>
  <si>
    <t>AES.O1</t>
  </si>
  <si>
    <t>AES.O2</t>
  </si>
  <si>
    <t>AES.O3</t>
  </si>
  <si>
    <t>bcnt.O0</t>
  </si>
  <si>
    <t>bcnt.O1</t>
  </si>
  <si>
    <t>bcnt.O2</t>
  </si>
  <si>
    <t>bcnt.O3</t>
  </si>
  <si>
    <t>blit.O0</t>
  </si>
  <si>
    <t>blit.O1</t>
  </si>
  <si>
    <t>blit.O2</t>
  </si>
  <si>
    <t>blit.O3</t>
  </si>
  <si>
    <t>crc.O0</t>
  </si>
  <si>
    <t>crc.O1</t>
  </si>
  <si>
    <t>crc.O2</t>
  </si>
  <si>
    <t>crc.O3</t>
  </si>
  <si>
    <t>des.O0</t>
  </si>
  <si>
    <t>des.O1</t>
  </si>
  <si>
    <t>des.O2</t>
  </si>
  <si>
    <t>des.O3</t>
  </si>
  <si>
    <t># instr TRAP</t>
  </si>
  <si>
    <t># instr TSIM</t>
  </si>
  <si>
    <t>engine.O0</t>
  </si>
  <si>
    <t>engine.O1</t>
  </si>
  <si>
    <t>engine.O2</t>
  </si>
  <si>
    <t>engine.O3</t>
  </si>
  <si>
    <t>fib.O0</t>
  </si>
  <si>
    <t>fib.O1</t>
  </si>
  <si>
    <t>fib.O2</t>
  </si>
  <si>
    <t>fib.O3</t>
  </si>
  <si>
    <t>fir2.O0</t>
  </si>
  <si>
    <t>fir2.O1</t>
  </si>
  <si>
    <t>fir2.O2</t>
  </si>
  <si>
    <t>fir2.O3</t>
  </si>
  <si>
    <t>hanoi.O0</t>
  </si>
  <si>
    <t>hanoi.O1</t>
  </si>
  <si>
    <t>hanoi.O2</t>
  </si>
  <si>
    <t>hanoi.O3</t>
  </si>
  <si>
    <t>heapsort.O0</t>
  </si>
  <si>
    <t>heapsort.O1</t>
  </si>
  <si>
    <t>heapsort.O2</t>
  </si>
  <si>
    <t>heapsort.O3</t>
  </si>
  <si>
    <t>matrix.O0</t>
  </si>
  <si>
    <t>matrix.O1</t>
  </si>
  <si>
    <t>matrix.O2</t>
  </si>
  <si>
    <t>matrix.O3</t>
  </si>
  <si>
    <t>pocsag.O0</t>
  </si>
  <si>
    <t>pocsag.O1</t>
  </si>
  <si>
    <t>pocsag.O2</t>
  </si>
  <si>
    <t>pocsag.O3</t>
  </si>
  <si>
    <t>queens.O0</t>
  </si>
  <si>
    <t>queens.O1</t>
  </si>
  <si>
    <t>queens.O2</t>
  </si>
  <si>
    <t>queens.O3</t>
  </si>
  <si>
    <t>quicksort.O0</t>
  </si>
  <si>
    <t>quicksort.O1</t>
  </si>
  <si>
    <t>quicksort.O2</t>
  </si>
  <si>
    <t>quicksort.O3</t>
  </si>
  <si>
    <t>Comments</t>
  </si>
  <si>
    <t>iu_cycles estimated</t>
  </si>
  <si>
    <t>iu_cycles TRAP</t>
  </si>
  <si>
    <t>Duplicate of previous benchmark</t>
  </si>
  <si>
    <r>
      <t xml:space="preserve">The overall idea is to run both on our simulator and TSIM together, but monitoring only the main routine (which is where the cache is disabled, so it is easier to gether statistics). Parameters (such as the bus latency) are then estimated from a least mean square analysis. Having those parameters it is easy to get the number of cycles of the IU. Note that, if enough benchmarks are run, a LSM analysis would also allow to get the average latency of each single instruction. To know the number of instructions of each type I use the profiler included in TRAP.
Caches are disabled during TSIM simulations, so measurements are more predictable.
Current results are taken from funcLT for LEON2.
The final formula is then:
total_cycles - iu_cycles =  (# load + # instr)*load_latency + # store*store_latency
Note how the load_latency and the store_latency are composed by bus latency and memory latency; anyway we do not need this info for the sake of timing validation of the integer unit.
The unkown are </t>
    </r>
    <r>
      <rPr>
        <i/>
        <sz val="11"/>
        <color theme="1"/>
        <rFont val="Calibri"/>
        <family val="2"/>
        <scheme val="minor"/>
      </rPr>
      <t>load_latency</t>
    </r>
    <r>
      <rPr>
        <sz val="11"/>
        <color theme="1"/>
        <rFont val="Calibri"/>
        <family val="2"/>
        <scheme val="minor"/>
      </rPr>
      <t xml:space="preserve">, </t>
    </r>
    <r>
      <rPr>
        <i/>
        <sz val="11"/>
        <color theme="1"/>
        <rFont val="Calibri"/>
        <family val="2"/>
        <scheme val="minor"/>
      </rPr>
      <t>store_latency</t>
    </r>
    <r>
      <rPr>
        <sz val="11"/>
        <color theme="1"/>
        <rFont val="Calibri"/>
        <family val="2"/>
        <scheme val="minor"/>
      </rPr>
      <t xml:space="preserve"> so with two benchmarks we should already be able to given an estimate of them; by running more, through an LSM analysis the results should be improved; note that the </t>
    </r>
    <r>
      <rPr>
        <i/>
        <sz val="11"/>
        <color theme="1"/>
        <rFont val="Calibri"/>
        <family val="2"/>
        <scheme val="minor"/>
      </rPr>
      <t>iu_cycles</t>
    </r>
    <r>
      <rPr>
        <sz val="11"/>
        <color theme="1"/>
        <rFont val="Calibri"/>
        <family val="2"/>
        <scheme val="minor"/>
      </rPr>
      <t xml:space="preserve"> is replaced by the estimation given by TRAP. </t>
    </r>
    <r>
      <rPr>
        <i/>
        <sz val="11"/>
        <color theme="1"/>
        <rFont val="Calibri"/>
        <family val="2"/>
        <scheme val="minor"/>
      </rPr>
      <t>load_lantecy</t>
    </r>
    <r>
      <rPr>
        <sz val="11"/>
        <color theme="1"/>
        <rFont val="Calibri"/>
        <family val="2"/>
        <scheme val="minor"/>
      </rPr>
      <t xml:space="preserve"> can be separate in instruction and data load latency.
</t>
    </r>
    <r>
      <rPr>
        <b/>
        <sz val="11"/>
        <color theme="1"/>
        <rFont val="Calibri"/>
        <family val="2"/>
        <scheme val="minor"/>
      </rPr>
      <t>The sequence of commands with TSIM to measure the cycles inside the main routine (so after caches are disabled) is:</t>
    </r>
    <r>
      <rPr>
        <sz val="11"/>
        <color theme="1"/>
        <rFont val="Calibri"/>
        <family val="2"/>
        <scheme val="minor"/>
      </rPr>
      <t xml:space="preserve">
break main
go 0x40000000
perf reset
break _exit
cont
perf
and from here we can read the number of cycles elapsed inside the main routine (note that such commands can be given inside the ~\.tsimrc file for batch execution)
On the TRAP simulator, instead, we specify main and _exit as the limits both for the cycle count (--cycles_range) and for the profiler (--prof_range); after the execution we can read the integer unit cycle count from the shell and the number of load/store instructions and total instructions from the profiler results.
Note that in order to be able to run programs compiled with BCC on TRAP ISSs we have to use the SparseMemory.
</t>
    </r>
  </si>
  <si>
    <t>avg cycles/instr</t>
  </si>
  <si>
    <t>mem cycles/instr</t>
  </si>
  <si>
    <t>ERROR</t>
  </si>
  <si>
    <t>read_lat</t>
  </si>
  <si>
    <t>store_lat</t>
  </si>
  <si>
    <t>fetch_lat</t>
  </si>
  <si>
    <t>avg_error</t>
  </si>
  <si>
    <t>Duplicated results</t>
  </si>
  <si>
    <t>Accuracy Error above 10%</t>
  </si>
  <si>
    <t>Underestimation</t>
  </si>
  <si>
    <t>Strange Values/Errors</t>
  </si>
  <si>
    <t>0.189258232182 of load/store double operations</t>
  </si>
  <si>
    <t>0.888887572466 of load/store double operations</t>
  </si>
  <si>
    <t>0.888886758929 of load/store double operations</t>
  </si>
  <si>
    <t>mem cycles estimated</t>
  </si>
  <si>
    <t>std_error</t>
  </si>
  <si>
    <t>just nops</t>
  </si>
  <si>
    <t>increment_var</t>
  </si>
  <si>
    <t>increment_reg</t>
  </si>
  <si>
    <t>inst Error</t>
  </si>
  <si>
    <t>just_load</t>
  </si>
  <si>
    <t>just_store</t>
  </si>
  <si>
    <t>sum vars</t>
  </si>
  <si>
    <r>
      <rPr>
        <b/>
        <sz val="11"/>
        <color theme="1"/>
        <rFont val="Calibri"/>
        <family val="2"/>
        <scheme val="minor"/>
      </rPr>
      <t>Experimental Method</t>
    </r>
    <r>
      <rPr>
        <sz val="11"/>
        <color theme="1"/>
        <rFont val="Calibri"/>
        <family val="2"/>
        <scheme val="minor"/>
      </rPr>
      <t xml:space="preserve">
</t>
    </r>
    <r>
      <rPr>
        <i/>
        <sz val="11"/>
        <color theme="1"/>
        <rFont val="Calibri"/>
        <family val="2"/>
        <scheme val="minor"/>
      </rPr>
      <t xml:space="preserve">Instruction cache disabled and data enabled
</t>
    </r>
    <r>
      <rPr>
        <sz val="11"/>
        <color theme="1"/>
        <rFont val="Calibri"/>
        <family val="2"/>
        <scheme val="minor"/>
      </rPr>
      <t xml:space="preserve">Running a benchmark with NOPs with cache enabled I get a CPI of 1, with instruction cache disabled of 8.5, which means that the fetch latency is of 7.5 cycles -- </t>
    </r>
    <r>
      <rPr>
        <b/>
        <sz val="11"/>
        <color theme="1"/>
        <rFont val="Calibri"/>
        <family val="2"/>
        <scheme val="minor"/>
      </rPr>
      <t>Such results are completely in contrast with TSIM-HW, it seems that disabling bursts does not produce any effect on TSIM.</t>
    </r>
    <r>
      <rPr>
        <sz val="11"/>
        <color theme="1"/>
        <rFont val="Calibri"/>
        <family val="2"/>
        <scheme val="minor"/>
      </rPr>
      <t xml:space="preserve">
</t>
    </r>
    <r>
      <rPr>
        <i/>
        <sz val="11"/>
        <color theme="1"/>
        <rFont val="Calibri"/>
        <family val="2"/>
        <scheme val="minor"/>
      </rPr>
      <t xml:space="preserve">Instruction cache enabled and data disabled
</t>
    </r>
    <r>
      <rPr>
        <sz val="11"/>
        <color theme="1"/>
        <rFont val="Calibri"/>
        <family val="2"/>
        <scheme val="minor"/>
      </rPr>
      <t xml:space="preserve">Running a benchmark with ld [%sp], %g0 I get a CPI of 4 with data cache disabled, of 1 with caches enabled: this means that the load latency must be of 3 cycles.
Running a benchmark with st %g0, [%fp + 0x4c] I get a CPI of 3 with data cache disabled, of 3 with caches enabled; as anyway the data cache is write through, it means that the store latency is of 2 cycles (1 cycle is used for the instruction execution). ACCORDING TO THE LEON2 DATASHEET THIS VALUE SHOULD BE 3
</t>
    </r>
  </si>
  <si>
    <r>
      <rPr>
        <b/>
        <sz val="11"/>
        <color theme="1"/>
        <rFont val="Calibri"/>
        <family val="2"/>
        <scheme val="minor"/>
      </rPr>
      <t>Experimental Method</t>
    </r>
    <r>
      <rPr>
        <sz val="11"/>
        <color theme="1"/>
        <rFont val="Calibri"/>
        <family val="2"/>
        <scheme val="minor"/>
      </rPr>
      <t xml:space="preserve">
</t>
    </r>
    <r>
      <rPr>
        <i/>
        <sz val="11"/>
        <color theme="1"/>
        <rFont val="Calibri"/>
        <family val="2"/>
        <scheme val="minor"/>
      </rPr>
      <t xml:space="preserve">Instruction cache disabled and data enabled
</t>
    </r>
    <r>
      <rPr>
        <sz val="11"/>
        <color theme="1"/>
        <rFont val="Calibri"/>
        <family val="2"/>
        <scheme val="minor"/>
      </rPr>
      <t xml:space="preserve">Running a benchmark with NOPs with cache enabled I get a CPI of 1, with instruction cache disabled of 5, which means that the fetch latency is of 4 cycles.
</t>
    </r>
    <r>
      <rPr>
        <i/>
        <sz val="11"/>
        <color theme="1"/>
        <rFont val="Calibri"/>
        <family val="2"/>
        <scheme val="minor"/>
      </rPr>
      <t xml:space="preserve">Instruction cache enabled and data disabled
</t>
    </r>
    <r>
      <rPr>
        <sz val="11"/>
        <color theme="1"/>
        <rFont val="Calibri"/>
        <family val="2"/>
        <scheme val="minor"/>
      </rPr>
      <t xml:space="preserve">Running a benchmark with ld [%sp], %g0 I get a CPI of 5 with data cache disabled, of 1 with caches enabled: this means that the load latency must be of 4 cycles. ACCODRING TO THE LEON2 DATASHEET THIS VALUE SHOULD BE 3
Running a benchmark with st %g0, [%fp + 0x4c] I get a CPI of 2 with data cache disabled, of 2 with caches enabled; as anyway the data cache is write through, it means that the store latency is of 1 cycle (1 cycle is used for the instruction execution). We probably have such effect due to the fact that </t>
    </r>
    <r>
      <rPr>
        <i/>
        <sz val="11"/>
        <color theme="1"/>
        <rFont val="Calibri"/>
        <family val="2"/>
        <scheme val="minor"/>
      </rPr>
      <t xml:space="preserve">perf </t>
    </r>
    <r>
      <rPr>
        <sz val="11"/>
        <color theme="1"/>
        <rFont val="Calibri"/>
        <family val="2"/>
        <scheme val="minor"/>
      </rPr>
      <t xml:space="preserve">counts the number of stores as additional instructions; as such I have highered the store latency to 2. ACCODRING TO THE LEON2 DATASHEET THIS VALUE SHOULD BE 3
</t>
    </r>
    <r>
      <rPr>
        <b/>
        <sz val="11"/>
        <color theme="1"/>
        <rFont val="Calibri"/>
        <family val="2"/>
        <scheme val="minor"/>
      </rPr>
      <t>STRANGE, WITH RESPECT TO TSIM AND TO MY MODEL, TSIM-HW OVERESTIMATES THE NUMBER OF EXECUTED INSTRUCTIONS; ALSO, SUCH ADDITIONAL INSTRUCTIONS DO NOT APPEAR FROM THE INSTRUCTION HISTORY - it seems that more or less the number of additional instructions are equal to the number of store instructions (hence also why we have such a low CPI for store)</t>
    </r>
    <r>
      <rPr>
        <sz val="11"/>
        <color theme="1"/>
        <rFont val="Calibri"/>
        <family val="2"/>
        <scheme val="minor"/>
      </rPr>
      <t xml:space="preserve">
</t>
    </r>
  </si>
  <si>
    <t>mult</t>
  </si>
  <si>
    <t>div</t>
  </si>
  <si>
    <t>call</t>
  </si>
  <si>
    <r>
      <rPr>
        <b/>
        <sz val="11"/>
        <color theme="1"/>
        <rFont val="Calibri"/>
        <family val="2"/>
        <scheme val="minor"/>
      </rPr>
      <t>Experimental Method</t>
    </r>
    <r>
      <rPr>
        <sz val="11"/>
        <color theme="1"/>
        <rFont val="Calibri"/>
        <family val="2"/>
        <scheme val="minor"/>
      </rPr>
      <t xml:space="preserve">
</t>
    </r>
    <r>
      <rPr>
        <i/>
        <sz val="11"/>
        <color theme="1"/>
        <rFont val="Calibri"/>
        <family val="2"/>
        <scheme val="minor"/>
      </rPr>
      <t xml:space="preserve">Instruction cache disabled and data enabled
</t>
    </r>
    <r>
      <rPr>
        <sz val="11"/>
        <color theme="1"/>
        <rFont val="Calibri"/>
        <family val="2"/>
        <scheme val="minor"/>
      </rPr>
      <t xml:space="preserve">Running a benchmark with NOPs with cache enabled I get a CPI of 4 (5 in the new GRSIM), with instruction cache disabled of 4 (5 in the new GRSIM)
</t>
    </r>
    <r>
      <rPr>
        <i/>
        <sz val="11"/>
        <color theme="1"/>
        <rFont val="Calibri"/>
        <family val="2"/>
        <scheme val="minor"/>
      </rPr>
      <t xml:space="preserve">Instruction cache enabled and data disabled
</t>
    </r>
    <r>
      <rPr>
        <sz val="11"/>
        <color theme="1"/>
        <rFont val="Calibri"/>
        <family val="2"/>
        <scheme val="minor"/>
      </rPr>
      <t xml:space="preserve">Running a benchmark with ld [%sp], %g0 I get a CPI of 3 with data cache disabled, of 6 with caches enabled: ????????
Running a benchmark with st %g0, [%fp + 0x4c] I get a CPI of 4 with data cache disabled, of 7 with caches enabled; ???????????
Measurements are all going nuts as we do not simulate caches in the current configuration of GRSIM, but I take that with the cache enabled all the above CPIs are 1.
Note that all the results in this page have been taken with 1 cycle multiplier and divider: while this can hold for the multiplier, it does not make sense for the divider, but this was the only way of comparing with GRSIM.
Also strange the fact that to get correct results I have to put 2 as store latency instead of 3
</t>
    </r>
  </si>
  <si>
    <t>mult_const</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</si>
</sst>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color rgb="FF006100"/>
      <name val="Calibri"/>
      <family val="2"/>
      <scheme val="minor"/>
    </font>
    <font>
      <sz val="11"/>
      <color rgb="FF9C0006"/>
      <name val="Calibri"/>
      <family val="2"/>
      <scheme val="minor"/>
    </font>
    <font>
      <i/>
      <sz val="11"/>
      <color rgb="FF006100"/>
      <name val="Calibri"/>
      <family val="2"/>
      <scheme val="minor"/>
    </font>
    <font>
      <sz val="11"/>
      <color rgb="FF9C65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2">
    <border>
      <left/>
      <right/>
      <top/>
      <bottom/>
      <diagonal/>
    </border>
    <border>
      <left/>
      <right style="thin">
        <color indexed="64"/>
      </right>
      <top/>
      <bottom/>
      <diagonal/>
    </border>
  </borders>
  <cellStyleXfs count="4">
    <xf numFmtId="0" fontId="0" fillId="0" borderId="0"/>
    <xf numFmtId="0" fontId="4" fillId="2" borderId="0" applyNumberFormat="0" applyBorder="0" applyAlignment="0" applyProtection="0"/>
    <xf numFmtId="0" fontId="5" fillId="3" borderId="0" applyNumberFormat="0" applyBorder="0" applyAlignment="0" applyProtection="0"/>
    <xf numFmtId="0" fontId="7" fillId="4" borderId="0" applyNumberFormat="0" applyBorder="0" applyAlignment="0" applyProtection="0"/>
  </cellStyleXfs>
  <cellXfs count="29">
    <xf numFmtId="0" fontId="0" fillId="0" borderId="0" xfId="0"/>
    <xf numFmtId="0" fontId="1" fillId="0" borderId="0" xfId="0" applyFont="1"/>
    <xf numFmtId="0" fontId="1" fillId="0" borderId="1" xfId="0" applyFont="1" applyBorder="1"/>
    <xf numFmtId="0" fontId="0" fillId="0" borderId="1" xfId="0" applyBorder="1"/>
    <xf numFmtId="0" fontId="0" fillId="0" borderId="0" xfId="0" applyFont="1"/>
    <xf numFmtId="0" fontId="3" fillId="0" borderId="0" xfId="0" applyFont="1"/>
    <xf numFmtId="0" fontId="2" fillId="0" borderId="0" xfId="0" applyFont="1"/>
    <xf numFmtId="0" fontId="0" fillId="0" borderId="0" xfId="0" applyFont="1" applyFill="1" applyBorder="1"/>
    <xf numFmtId="0" fontId="4" fillId="2" borderId="1" xfId="1" applyBorder="1"/>
    <xf numFmtId="0" fontId="4" fillId="2" borderId="0" xfId="1"/>
    <xf numFmtId="0" fontId="4" fillId="2" borderId="0" xfId="1" applyBorder="1"/>
    <xf numFmtId="0" fontId="0" fillId="0" borderId="0" xfId="0" applyFill="1"/>
    <xf numFmtId="0" fontId="0" fillId="0" borderId="0" xfId="0" applyFill="1" applyBorder="1"/>
    <xf numFmtId="0" fontId="6" fillId="2" borderId="0" xfId="1" applyFont="1"/>
    <xf numFmtId="0" fontId="3" fillId="0" borderId="0" xfId="0" applyFont="1" applyAlignment="1">
      <alignment horizontal="left"/>
    </xf>
    <xf numFmtId="0" fontId="3" fillId="0" borderId="0" xfId="0" applyFont="1" applyFill="1" applyBorder="1"/>
    <xf numFmtId="0" fontId="0" fillId="0" borderId="0" xfId="0" applyFont="1" applyAlignment="1"/>
    <xf numFmtId="0" fontId="0" fillId="0" borderId="0" xfId="0" applyAlignment="1"/>
    <xf numFmtId="0" fontId="0" fillId="0" borderId="0" xfId="0" applyFont="1" applyFill="1"/>
    <xf numFmtId="0" fontId="5" fillId="3" borderId="0" xfId="2"/>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top" wrapText="1"/>
    </xf>
    <xf numFmtId="0" fontId="0" fillId="0" borderId="0" xfId="0" applyFont="1" applyAlignment="1">
      <alignment horizontal="left" vertical="top" wrapText="1"/>
    </xf>
    <xf numFmtId="0" fontId="5" fillId="3" borderId="0" xfId="2" applyAlignment="1">
      <alignment horizontal="center"/>
    </xf>
    <xf numFmtId="0" fontId="4" fillId="2" borderId="0" xfId="1" applyAlignment="1">
      <alignment horizontal="center"/>
    </xf>
    <xf numFmtId="0" fontId="7" fillId="4" borderId="0" xfId="3" applyAlignment="1">
      <alignment horizontal="center"/>
    </xf>
    <xf numFmtId="0" fontId="0" fillId="0" borderId="0" xfId="0" applyAlignment="1">
      <alignment horizontal="center"/>
    </xf>
    <xf numFmtId="0" fontId="0" fillId="0" borderId="0" xfId="0" applyFont="1" applyAlignment="1">
      <alignment horizontal="center"/>
    </xf>
  </cellXfs>
  <cellStyles count="4">
    <cellStyle name="Neutrale" xfId="3" builtinId="28"/>
    <cellStyle name="Normale" xfId="0" builtinId="0"/>
    <cellStyle name="Valore non valido" xfId="2" builtinId="27"/>
    <cellStyle name="Valore valido" xfId="1" builtinId="26"/>
  </cellStyles>
  <dxfs count="84">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ont>
        <color theme="3" tint="-0.499984740745262"/>
      </font>
      <fill>
        <patternFill>
          <bgColor rgb="FF00B0F0"/>
        </patternFill>
      </fill>
    </dxf>
    <dxf>
      <font>
        <condense val="0"/>
        <extend val="0"/>
        <color rgb="FF9C6500"/>
      </font>
      <fill>
        <patternFill>
          <bgColor rgb="FFFFEB9C"/>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ndense val="0"/>
        <extend val="0"/>
        <color rgb="FF9C6500"/>
      </font>
      <fill>
        <patternFill>
          <bgColor rgb="FFFFEB9C"/>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ont>
        <color theme="3" tint="-0.499984740745262"/>
      </font>
      <fill>
        <patternFill>
          <bgColor rgb="FF00B0F0"/>
        </patternFill>
      </fill>
    </dxf>
    <dxf>
      <font>
        <condense val="0"/>
        <extend val="0"/>
        <color rgb="FF9C6500"/>
      </font>
      <fill>
        <patternFill>
          <bgColor rgb="FFFFEB9C"/>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ill>
        <patternFill>
          <bgColor theme="9" tint="0.79998168889431442"/>
        </patternFill>
      </fill>
    </dxf>
    <dxf>
      <fill>
        <patternFill>
          <bgColor theme="9" tint="0.79998168889431442"/>
        </patternFill>
      </fill>
    </dxf>
    <dxf>
      <font>
        <color theme="3" tint="-0.499984740745262"/>
      </font>
      <fill>
        <patternFill>
          <bgColor rgb="FF00B0F0"/>
        </patternFill>
      </fill>
    </dxf>
    <dxf>
      <font>
        <condense val="0"/>
        <extend val="0"/>
        <color rgb="FF9C6500"/>
      </font>
      <fill>
        <patternFill>
          <bgColor rgb="FFFFEB9C"/>
        </patternFill>
      </fill>
    </dxf>
    <dxf>
      <fill>
        <patternFill>
          <bgColor theme="9" tint="0.79998168889431442"/>
        </patternFill>
      </fill>
    </dxf>
    <dxf>
      <fill>
        <patternFill>
          <bgColor theme="9" tint="0.79998168889431442"/>
        </patternFill>
      </fill>
    </dxf>
    <dxf>
      <font>
        <color theme="3" tint="-0.499984740745262"/>
      </font>
      <fill>
        <patternFill>
          <bgColor rgb="FF00B0F0"/>
        </patternFill>
      </fill>
    </dxf>
    <dxf>
      <font>
        <condense val="0"/>
        <extend val="0"/>
        <color rgb="FF9C6500"/>
      </font>
      <fill>
        <patternFill>
          <bgColor rgb="FFFFEB9C"/>
        </patternFill>
      </fill>
    </dxf>
    <dxf>
      <fill>
        <patternFill>
          <bgColor theme="9" tint="0.79998168889431442"/>
        </patternFill>
      </fill>
    </dxf>
    <dxf>
      <font>
        <color theme="3" tint="-0.499984740745262"/>
      </font>
      <fill>
        <patternFill>
          <bgColor rgb="FF00B0F0"/>
        </patternFill>
      </fill>
    </dxf>
    <dxf>
      <font>
        <condense val="0"/>
        <extend val="0"/>
        <color rgb="FF9C6500"/>
      </font>
      <fill>
        <patternFill>
          <bgColor rgb="FFFFEB9C"/>
        </patternFill>
      </fill>
    </dxf>
    <dxf>
      <font>
        <color theme="3" tint="-0.499984740745262"/>
      </font>
      <fill>
        <patternFill>
          <bgColor rgb="FF00B0F0"/>
        </patternFill>
      </fill>
    </dxf>
    <dxf>
      <font>
        <condense val="0"/>
        <extend val="0"/>
        <color rgb="FF9C6500"/>
      </font>
      <fill>
        <patternFill>
          <bgColor rgb="FFFFEB9C"/>
        </patternFill>
      </fill>
    </dxf>
    <dxf>
      <fill>
        <patternFill>
          <bgColor theme="9" tint="0.79998168889431442"/>
        </patternFill>
      </fill>
    </dxf>
    <dxf>
      <font>
        <color theme="3" tint="-0.499984740745262"/>
      </font>
      <fill>
        <patternFill>
          <bgColor rgb="FF00B0F0"/>
        </patternFill>
      </fill>
    </dxf>
    <dxf>
      <font>
        <condense val="0"/>
        <extend val="0"/>
        <color rgb="FF9C6500"/>
      </font>
      <fill>
        <patternFill>
          <bgColor rgb="FFFFEB9C"/>
        </patternFill>
      </fill>
    </dxf>
    <dxf>
      <fill>
        <patternFill>
          <bgColor theme="9" tint="0.79998168889431442"/>
        </patternFill>
      </fill>
    </dxf>
    <dxf>
      <font>
        <color theme="3" tint="-0.499984740745262"/>
      </font>
      <fill>
        <patternFill>
          <bgColor rgb="FF00B0F0"/>
        </patternFill>
      </fill>
    </dxf>
    <dxf>
      <font>
        <color theme="3" tint="-0.499984740745262"/>
      </font>
      <fill>
        <patternFill>
          <bgColor rgb="FF00B0F0"/>
        </patternFill>
      </fill>
    </dxf>
    <dxf>
      <font>
        <condense val="0"/>
        <extend val="0"/>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J44"/>
  <sheetViews>
    <sheetView workbookViewId="0">
      <selection sqref="A1:J44"/>
    </sheetView>
  </sheetViews>
  <sheetFormatPr defaultRowHeight="15"/>
  <sheetData>
    <row r="1" spans="1:10" ht="18" customHeight="1">
      <c r="A1" s="21" t="s">
        <v>66</v>
      </c>
      <c r="B1" s="21"/>
      <c r="C1" s="21"/>
      <c r="D1" s="21"/>
      <c r="E1" s="21"/>
      <c r="F1" s="21"/>
      <c r="G1" s="21"/>
      <c r="H1" s="21"/>
      <c r="I1" s="21"/>
      <c r="J1" s="21"/>
    </row>
    <row r="2" spans="1:10">
      <c r="A2" s="21"/>
      <c r="B2" s="21"/>
      <c r="C2" s="21"/>
      <c r="D2" s="21"/>
      <c r="E2" s="21"/>
      <c r="F2" s="21"/>
      <c r="G2" s="21"/>
      <c r="H2" s="21"/>
      <c r="I2" s="21"/>
      <c r="J2" s="21"/>
    </row>
    <row r="3" spans="1:10">
      <c r="A3" s="21"/>
      <c r="B3" s="21"/>
      <c r="C3" s="21"/>
      <c r="D3" s="21"/>
      <c r="E3" s="21"/>
      <c r="F3" s="21"/>
      <c r="G3" s="21"/>
      <c r="H3" s="21"/>
      <c r="I3" s="21"/>
      <c r="J3" s="21"/>
    </row>
    <row r="4" spans="1:10">
      <c r="A4" s="21"/>
      <c r="B4" s="21"/>
      <c r="C4" s="21"/>
      <c r="D4" s="21"/>
      <c r="E4" s="21"/>
      <c r="F4" s="21"/>
      <c r="G4" s="21"/>
      <c r="H4" s="21"/>
      <c r="I4" s="21"/>
      <c r="J4" s="21"/>
    </row>
    <row r="5" spans="1:10">
      <c r="A5" s="21"/>
      <c r="B5" s="21"/>
      <c r="C5" s="21"/>
      <c r="D5" s="21"/>
      <c r="E5" s="21"/>
      <c r="F5" s="21"/>
      <c r="G5" s="21"/>
      <c r="H5" s="21"/>
      <c r="I5" s="21"/>
      <c r="J5" s="21"/>
    </row>
    <row r="6" spans="1:10">
      <c r="A6" s="21"/>
      <c r="B6" s="21"/>
      <c r="C6" s="21"/>
      <c r="D6" s="21"/>
      <c r="E6" s="21"/>
      <c r="F6" s="21"/>
      <c r="G6" s="21"/>
      <c r="H6" s="21"/>
      <c r="I6" s="21"/>
      <c r="J6" s="21"/>
    </row>
    <row r="7" spans="1:10">
      <c r="A7" s="21"/>
      <c r="B7" s="21"/>
      <c r="C7" s="21"/>
      <c r="D7" s="21"/>
      <c r="E7" s="21"/>
      <c r="F7" s="21"/>
      <c r="G7" s="21"/>
      <c r="H7" s="21"/>
      <c r="I7" s="21"/>
      <c r="J7" s="21"/>
    </row>
    <row r="8" spans="1:10">
      <c r="A8" s="21"/>
      <c r="B8" s="21"/>
      <c r="C8" s="21"/>
      <c r="D8" s="21"/>
      <c r="E8" s="21"/>
      <c r="F8" s="21"/>
      <c r="G8" s="21"/>
      <c r="H8" s="21"/>
      <c r="I8" s="21"/>
      <c r="J8" s="21"/>
    </row>
    <row r="9" spans="1:10">
      <c r="A9" s="21"/>
      <c r="B9" s="21"/>
      <c r="C9" s="21"/>
      <c r="D9" s="21"/>
      <c r="E9" s="21"/>
      <c r="F9" s="21"/>
      <c r="G9" s="21"/>
      <c r="H9" s="21"/>
      <c r="I9" s="21"/>
      <c r="J9" s="21"/>
    </row>
    <row r="10" spans="1:10">
      <c r="A10" s="21"/>
      <c r="B10" s="21"/>
      <c r="C10" s="21"/>
      <c r="D10" s="21"/>
      <c r="E10" s="21"/>
      <c r="F10" s="21"/>
      <c r="G10" s="21"/>
      <c r="H10" s="21"/>
      <c r="I10" s="21"/>
      <c r="J10" s="21"/>
    </row>
    <row r="11" spans="1:10">
      <c r="A11" s="21"/>
      <c r="B11" s="21"/>
      <c r="C11" s="21"/>
      <c r="D11" s="21"/>
      <c r="E11" s="21"/>
      <c r="F11" s="21"/>
      <c r="G11" s="21"/>
      <c r="H11" s="21"/>
      <c r="I11" s="21"/>
      <c r="J11" s="21"/>
    </row>
    <row r="12" spans="1:10">
      <c r="A12" s="21"/>
      <c r="B12" s="21"/>
      <c r="C12" s="21"/>
      <c r="D12" s="21"/>
      <c r="E12" s="21"/>
      <c r="F12" s="21"/>
      <c r="G12" s="21"/>
      <c r="H12" s="21"/>
      <c r="I12" s="21"/>
      <c r="J12" s="21"/>
    </row>
    <row r="13" spans="1:10">
      <c r="A13" s="21"/>
      <c r="B13" s="21"/>
      <c r="C13" s="21"/>
      <c r="D13" s="21"/>
      <c r="E13" s="21"/>
      <c r="F13" s="21"/>
      <c r="G13" s="21"/>
      <c r="H13" s="21"/>
      <c r="I13" s="21"/>
      <c r="J13" s="21"/>
    </row>
    <row r="14" spans="1:10">
      <c r="A14" s="21"/>
      <c r="B14" s="21"/>
      <c r="C14" s="21"/>
      <c r="D14" s="21"/>
      <c r="E14" s="21"/>
      <c r="F14" s="21"/>
      <c r="G14" s="21"/>
      <c r="H14" s="21"/>
      <c r="I14" s="21"/>
      <c r="J14" s="21"/>
    </row>
    <row r="15" spans="1:10">
      <c r="A15" s="21"/>
      <c r="B15" s="21"/>
      <c r="C15" s="21"/>
      <c r="D15" s="21"/>
      <c r="E15" s="21"/>
      <c r="F15" s="21"/>
      <c r="G15" s="21"/>
      <c r="H15" s="21"/>
      <c r="I15" s="21"/>
      <c r="J15" s="21"/>
    </row>
    <row r="16" spans="1:10">
      <c r="A16" s="21"/>
      <c r="B16" s="21"/>
      <c r="C16" s="21"/>
      <c r="D16" s="21"/>
      <c r="E16" s="21"/>
      <c r="F16" s="21"/>
      <c r="G16" s="21"/>
      <c r="H16" s="21"/>
      <c r="I16" s="21"/>
      <c r="J16" s="21"/>
    </row>
    <row r="17" spans="1:10">
      <c r="A17" s="21"/>
      <c r="B17" s="21"/>
      <c r="C17" s="21"/>
      <c r="D17" s="21"/>
      <c r="E17" s="21"/>
      <c r="F17" s="21"/>
      <c r="G17" s="21"/>
      <c r="H17" s="21"/>
      <c r="I17" s="21"/>
      <c r="J17" s="21"/>
    </row>
    <row r="18" spans="1:10">
      <c r="A18" s="21"/>
      <c r="B18" s="21"/>
      <c r="C18" s="21"/>
      <c r="D18" s="21"/>
      <c r="E18" s="21"/>
      <c r="F18" s="21"/>
      <c r="G18" s="21"/>
      <c r="H18" s="21"/>
      <c r="I18" s="21"/>
      <c r="J18" s="21"/>
    </row>
    <row r="19" spans="1:10">
      <c r="A19" s="21"/>
      <c r="B19" s="21"/>
      <c r="C19" s="21"/>
      <c r="D19" s="21"/>
      <c r="E19" s="21"/>
      <c r="F19" s="21"/>
      <c r="G19" s="21"/>
      <c r="H19" s="21"/>
      <c r="I19" s="21"/>
      <c r="J19" s="21"/>
    </row>
    <row r="20" spans="1:10">
      <c r="A20" s="21"/>
      <c r="B20" s="21"/>
      <c r="C20" s="21"/>
      <c r="D20" s="21"/>
      <c r="E20" s="21"/>
      <c r="F20" s="21"/>
      <c r="G20" s="21"/>
      <c r="H20" s="21"/>
      <c r="I20" s="21"/>
      <c r="J20" s="21"/>
    </row>
    <row r="21" spans="1:10">
      <c r="A21" s="21"/>
      <c r="B21" s="21"/>
      <c r="C21" s="21"/>
      <c r="D21" s="21"/>
      <c r="E21" s="21"/>
      <c r="F21" s="21"/>
      <c r="G21" s="21"/>
      <c r="H21" s="21"/>
      <c r="I21" s="21"/>
      <c r="J21" s="21"/>
    </row>
    <row r="22" spans="1:10">
      <c r="A22" s="21"/>
      <c r="B22" s="21"/>
      <c r="C22" s="21"/>
      <c r="D22" s="21"/>
      <c r="E22" s="21"/>
      <c r="F22" s="21"/>
      <c r="G22" s="21"/>
      <c r="H22" s="21"/>
      <c r="I22" s="21"/>
      <c r="J22" s="21"/>
    </row>
    <row r="23" spans="1:10">
      <c r="A23" s="21"/>
      <c r="B23" s="21"/>
      <c r="C23" s="21"/>
      <c r="D23" s="21"/>
      <c r="E23" s="21"/>
      <c r="F23" s="21"/>
      <c r="G23" s="21"/>
      <c r="H23" s="21"/>
      <c r="I23" s="21"/>
      <c r="J23" s="21"/>
    </row>
    <row r="24" spans="1:10">
      <c r="A24" s="21"/>
      <c r="B24" s="21"/>
      <c r="C24" s="21"/>
      <c r="D24" s="21"/>
      <c r="E24" s="21"/>
      <c r="F24" s="21"/>
      <c r="G24" s="21"/>
      <c r="H24" s="21"/>
      <c r="I24" s="21"/>
      <c r="J24" s="21"/>
    </row>
    <row r="25" spans="1:10">
      <c r="A25" s="21"/>
      <c r="B25" s="21"/>
      <c r="C25" s="21"/>
      <c r="D25" s="21"/>
      <c r="E25" s="21"/>
      <c r="F25" s="21"/>
      <c r="G25" s="21"/>
      <c r="H25" s="21"/>
      <c r="I25" s="21"/>
      <c r="J25" s="21"/>
    </row>
    <row r="26" spans="1:10">
      <c r="A26" s="21"/>
      <c r="B26" s="21"/>
      <c r="C26" s="21"/>
      <c r="D26" s="21"/>
      <c r="E26" s="21"/>
      <c r="F26" s="21"/>
      <c r="G26" s="21"/>
      <c r="H26" s="21"/>
      <c r="I26" s="21"/>
      <c r="J26" s="21"/>
    </row>
    <row r="27" spans="1:10">
      <c r="A27" s="21"/>
      <c r="B27" s="21"/>
      <c r="C27" s="21"/>
      <c r="D27" s="21"/>
      <c r="E27" s="21"/>
      <c r="F27" s="21"/>
      <c r="G27" s="21"/>
      <c r="H27" s="21"/>
      <c r="I27" s="21"/>
      <c r="J27" s="21"/>
    </row>
    <row r="28" spans="1:10">
      <c r="A28" s="21"/>
      <c r="B28" s="21"/>
      <c r="C28" s="21"/>
      <c r="D28" s="21"/>
      <c r="E28" s="21"/>
      <c r="F28" s="21"/>
      <c r="G28" s="21"/>
      <c r="H28" s="21"/>
      <c r="I28" s="21"/>
      <c r="J28" s="21"/>
    </row>
    <row r="29" spans="1:10">
      <c r="A29" s="21"/>
      <c r="B29" s="21"/>
      <c r="C29" s="21"/>
      <c r="D29" s="21"/>
      <c r="E29" s="21"/>
      <c r="F29" s="21"/>
      <c r="G29" s="21"/>
      <c r="H29" s="21"/>
      <c r="I29" s="21"/>
      <c r="J29" s="21"/>
    </row>
    <row r="30" spans="1:10">
      <c r="A30" s="21"/>
      <c r="B30" s="21"/>
      <c r="C30" s="21"/>
      <c r="D30" s="21"/>
      <c r="E30" s="21"/>
      <c r="F30" s="21"/>
      <c r="G30" s="21"/>
      <c r="H30" s="21"/>
      <c r="I30" s="21"/>
      <c r="J30" s="21"/>
    </row>
    <row r="31" spans="1:10">
      <c r="A31" s="21"/>
      <c r="B31" s="21"/>
      <c r="C31" s="21"/>
      <c r="D31" s="21"/>
      <c r="E31" s="21"/>
      <c r="F31" s="21"/>
      <c r="G31" s="21"/>
      <c r="H31" s="21"/>
      <c r="I31" s="21"/>
      <c r="J31" s="21"/>
    </row>
    <row r="32" spans="1:10">
      <c r="A32" s="21"/>
      <c r="B32" s="21"/>
      <c r="C32" s="21"/>
      <c r="D32" s="21"/>
      <c r="E32" s="21"/>
      <c r="F32" s="21"/>
      <c r="G32" s="21"/>
      <c r="H32" s="21"/>
      <c r="I32" s="21"/>
      <c r="J32" s="21"/>
    </row>
    <row r="33" spans="1:10">
      <c r="A33" s="21"/>
      <c r="B33" s="21"/>
      <c r="C33" s="21"/>
      <c r="D33" s="21"/>
      <c r="E33" s="21"/>
      <c r="F33" s="21"/>
      <c r="G33" s="21"/>
      <c r="H33" s="21"/>
      <c r="I33" s="21"/>
      <c r="J33" s="21"/>
    </row>
    <row r="34" spans="1:10">
      <c r="A34" s="21"/>
      <c r="B34" s="21"/>
      <c r="C34" s="21"/>
      <c r="D34" s="21"/>
      <c r="E34" s="21"/>
      <c r="F34" s="21"/>
      <c r="G34" s="21"/>
      <c r="H34" s="21"/>
      <c r="I34" s="21"/>
      <c r="J34" s="21"/>
    </row>
    <row r="35" spans="1:10">
      <c r="A35" s="21"/>
      <c r="B35" s="21"/>
      <c r="C35" s="21"/>
      <c r="D35" s="21"/>
      <c r="E35" s="21"/>
      <c r="F35" s="21"/>
      <c r="G35" s="21"/>
      <c r="H35" s="21"/>
      <c r="I35" s="21"/>
      <c r="J35" s="21"/>
    </row>
    <row r="36" spans="1:10">
      <c r="A36" s="21"/>
      <c r="B36" s="21"/>
      <c r="C36" s="21"/>
      <c r="D36" s="21"/>
      <c r="E36" s="21"/>
      <c r="F36" s="21"/>
      <c r="G36" s="21"/>
      <c r="H36" s="21"/>
      <c r="I36" s="21"/>
      <c r="J36" s="21"/>
    </row>
    <row r="37" spans="1:10">
      <c r="A37" s="21"/>
      <c r="B37" s="21"/>
      <c r="C37" s="21"/>
      <c r="D37" s="21"/>
      <c r="E37" s="21"/>
      <c r="F37" s="21"/>
      <c r="G37" s="21"/>
      <c r="H37" s="21"/>
      <c r="I37" s="21"/>
      <c r="J37" s="21"/>
    </row>
    <row r="38" spans="1:10">
      <c r="A38" s="21"/>
      <c r="B38" s="21"/>
      <c r="C38" s="21"/>
      <c r="D38" s="21"/>
      <c r="E38" s="21"/>
      <c r="F38" s="21"/>
      <c r="G38" s="21"/>
      <c r="H38" s="21"/>
      <c r="I38" s="21"/>
      <c r="J38" s="21"/>
    </row>
    <row r="39" spans="1:10">
      <c r="A39" s="21"/>
      <c r="B39" s="21"/>
      <c r="C39" s="21"/>
      <c r="D39" s="21"/>
      <c r="E39" s="21"/>
      <c r="F39" s="21"/>
      <c r="G39" s="21"/>
      <c r="H39" s="21"/>
      <c r="I39" s="21"/>
      <c r="J39" s="21"/>
    </row>
    <row r="40" spans="1:10">
      <c r="A40" s="21"/>
      <c r="B40" s="21"/>
      <c r="C40" s="21"/>
      <c r="D40" s="21"/>
      <c r="E40" s="21"/>
      <c r="F40" s="21"/>
      <c r="G40" s="21"/>
      <c r="H40" s="21"/>
      <c r="I40" s="21"/>
      <c r="J40" s="21"/>
    </row>
    <row r="41" spans="1:10">
      <c r="A41" s="21"/>
      <c r="B41" s="21"/>
      <c r="C41" s="21"/>
      <c r="D41" s="21"/>
      <c r="E41" s="21"/>
      <c r="F41" s="21"/>
      <c r="G41" s="21"/>
      <c r="H41" s="21"/>
      <c r="I41" s="21"/>
      <c r="J41" s="21"/>
    </row>
    <row r="42" spans="1:10">
      <c r="A42" s="21"/>
      <c r="B42" s="21"/>
      <c r="C42" s="21"/>
      <c r="D42" s="21"/>
      <c r="E42" s="21"/>
      <c r="F42" s="21"/>
      <c r="G42" s="21"/>
      <c r="H42" s="21"/>
      <c r="I42" s="21"/>
      <c r="J42" s="21"/>
    </row>
    <row r="43" spans="1:10">
      <c r="A43" s="21"/>
      <c r="B43" s="21"/>
      <c r="C43" s="21"/>
      <c r="D43" s="21"/>
      <c r="E43" s="21"/>
      <c r="F43" s="21"/>
      <c r="G43" s="21"/>
      <c r="H43" s="21"/>
      <c r="I43" s="21"/>
      <c r="J43" s="21"/>
    </row>
    <row r="44" spans="1:10">
      <c r="A44" s="21"/>
      <c r="B44" s="21"/>
      <c r="C44" s="21"/>
      <c r="D44" s="21"/>
      <c r="E44" s="21"/>
      <c r="F44" s="21"/>
      <c r="G44" s="21"/>
      <c r="H44" s="21"/>
      <c r="I44" s="21"/>
      <c r="J44" s="21"/>
    </row>
  </sheetData>
  <mergeCells count="1">
    <mergeCell ref="A1:J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O87"/>
  <sheetViews>
    <sheetView workbookViewId="0">
      <pane ySplit="4" topLeftCell="A20" activePane="bottomLeft" state="frozen"/>
      <selection pane="bottomLeft" activeCell="D56" sqref="D56"/>
    </sheetView>
  </sheetViews>
  <sheetFormatPr defaultRowHeight="15"/>
  <cols>
    <col min="1" max="1" width="13.42578125" style="3" customWidth="1"/>
    <col min="2" max="2" width="12" customWidth="1"/>
    <col min="3" max="3" width="19.140625" style="5" customWidth="1"/>
    <col min="4" max="4" width="14.7109375" customWidth="1"/>
    <col min="5" max="5" width="13.42578125" customWidth="1"/>
    <col min="6" max="6" width="13" customWidth="1"/>
    <col min="9" max="9" width="11.42578125" style="6" customWidth="1"/>
    <col min="10" max="10" width="10.7109375" style="6" customWidth="1"/>
    <col min="11" max="11" width="14.85546875" style="4" customWidth="1"/>
    <col min="12" max="12" width="21.140625" style="4" customWidth="1"/>
    <col min="13" max="13" width="16.140625" style="4" customWidth="1"/>
    <col min="14" max="14" width="10.140625" customWidth="1"/>
    <col min="15" max="15" width="67" customWidth="1"/>
  </cols>
  <sheetData>
    <row r="1" spans="1:15">
      <c r="C1" s="5" t="s">
        <v>72</v>
      </c>
      <c r="D1" s="5" t="s">
        <v>70</v>
      </c>
      <c r="E1" s="5" t="s">
        <v>71</v>
      </c>
      <c r="G1" s="15" t="s">
        <v>73</v>
      </c>
      <c r="H1" s="15" t="s">
        <v>82</v>
      </c>
      <c r="I1" s="24" t="s">
        <v>77</v>
      </c>
      <c r="J1" s="24"/>
      <c r="K1" s="26" t="s">
        <v>75</v>
      </c>
      <c r="L1" s="26"/>
      <c r="M1" s="17"/>
      <c r="N1" s="16"/>
    </row>
    <row r="2" spans="1:15">
      <c r="C2" s="14">
        <v>7.5</v>
      </c>
      <c r="D2" s="14">
        <v>3</v>
      </c>
      <c r="E2" s="14">
        <v>2</v>
      </c>
      <c r="G2" s="5">
        <f>AVERAGE($J$5:$J$60)</f>
        <v>0.30251549032688446</v>
      </c>
      <c r="H2" s="5">
        <f>STDEV($J$5:$J$60)</f>
        <v>0.25279604817896906</v>
      </c>
      <c r="I2" s="25" t="s">
        <v>74</v>
      </c>
      <c r="J2" s="25"/>
      <c r="K2" s="27" t="s">
        <v>76</v>
      </c>
      <c r="L2" s="28"/>
    </row>
    <row r="4" spans="1:15" s="1" customFormat="1">
      <c r="A4" s="2" t="s">
        <v>1</v>
      </c>
      <c r="B4" s="1" t="s">
        <v>0</v>
      </c>
      <c r="C4" s="1" t="s">
        <v>63</v>
      </c>
      <c r="D4" s="1" t="s">
        <v>64</v>
      </c>
      <c r="E4" s="1" t="s">
        <v>25</v>
      </c>
      <c r="F4" s="1" t="s">
        <v>24</v>
      </c>
      <c r="G4" s="1" t="s">
        <v>2</v>
      </c>
      <c r="H4" s="1" t="s">
        <v>3</v>
      </c>
      <c r="I4" s="5"/>
      <c r="J4" s="1" t="s">
        <v>69</v>
      </c>
      <c r="K4" s="1" t="s">
        <v>67</v>
      </c>
      <c r="L4" s="1" t="s">
        <v>81</v>
      </c>
      <c r="M4" s="1" t="s">
        <v>68</v>
      </c>
      <c r="O4" s="1" t="s">
        <v>62</v>
      </c>
    </row>
    <row r="5" spans="1:15">
      <c r="A5" s="3" t="s">
        <v>4</v>
      </c>
      <c r="B5">
        <v>483145546</v>
      </c>
      <c r="C5" s="5">
        <f>B5-($C$2*F5+G5*$D$2+H5*$E$2)</f>
        <v>66767031.5</v>
      </c>
      <c r="D5">
        <v>53706090</v>
      </c>
      <c r="E5">
        <v>52994060</v>
      </c>
      <c r="F5">
        <v>52994061</v>
      </c>
      <c r="G5">
        <v>5873001</v>
      </c>
      <c r="H5">
        <v>652027</v>
      </c>
      <c r="J5" s="6">
        <f t="shared" ref="J5:J36" si="0">IF(D5 = 0, "", ABS(C5-D5)/D5)</f>
        <v>0.2431929321237126</v>
      </c>
      <c r="K5" s="4">
        <f t="shared" ref="K5:K36" si="1">B5/E5</f>
        <v>9.1169754874414224</v>
      </c>
      <c r="L5" s="4">
        <f t="shared" ref="L5:L36" si="2">B5-D5</f>
        <v>429439456</v>
      </c>
      <c r="M5" s="4">
        <f t="shared" ref="M5:M36" si="3">L5/E5</f>
        <v>8.1035394532896703</v>
      </c>
    </row>
    <row r="6" spans="1:15">
      <c r="A6" s="3" t="s">
        <v>5</v>
      </c>
      <c r="B6">
        <v>305879933</v>
      </c>
      <c r="C6" s="5">
        <f t="shared" ref="C6:C60" si="4">B6-($C$2*F6+G6*$D$2+H6*$E$2)</f>
        <v>45244080.5</v>
      </c>
      <c r="D6">
        <v>33326136</v>
      </c>
      <c r="E6">
        <v>32706106</v>
      </c>
      <c r="F6">
        <v>32706107</v>
      </c>
      <c r="G6">
        <v>4740000</v>
      </c>
      <c r="H6">
        <v>560025</v>
      </c>
      <c r="J6" s="6">
        <f t="shared" si="0"/>
        <v>0.35761555134984746</v>
      </c>
      <c r="K6" s="4">
        <f t="shared" si="1"/>
        <v>9.3523800418184901</v>
      </c>
      <c r="L6" s="4">
        <f t="shared" si="2"/>
        <v>272553797</v>
      </c>
      <c r="M6" s="4">
        <f t="shared" si="3"/>
        <v>8.333422419654605</v>
      </c>
    </row>
    <row r="7" spans="1:15">
      <c r="A7" s="3" t="s">
        <v>6</v>
      </c>
      <c r="B7">
        <v>299194916</v>
      </c>
      <c r="C7" s="5">
        <f t="shared" si="4"/>
        <v>38724071</v>
      </c>
      <c r="D7">
        <v>33304135</v>
      </c>
      <c r="E7">
        <v>32684105</v>
      </c>
      <c r="F7">
        <v>32684106</v>
      </c>
      <c r="G7">
        <v>4740000</v>
      </c>
      <c r="H7">
        <v>560025</v>
      </c>
      <c r="J7" s="6">
        <f t="shared" si="0"/>
        <v>0.16274063265717606</v>
      </c>
      <c r="K7" s="4">
        <f t="shared" si="1"/>
        <v>9.154141317316169</v>
      </c>
      <c r="L7" s="4">
        <f t="shared" si="2"/>
        <v>265890781</v>
      </c>
      <c r="M7" s="4">
        <f t="shared" si="3"/>
        <v>8.1351709340059948</v>
      </c>
    </row>
    <row r="8" spans="1:15">
      <c r="A8" s="3" t="s">
        <v>7</v>
      </c>
      <c r="B8">
        <v>295022914</v>
      </c>
      <c r="C8" s="5">
        <f t="shared" si="4"/>
        <v>37634576.5</v>
      </c>
      <c r="D8">
        <v>32933134</v>
      </c>
      <c r="E8">
        <v>32313104</v>
      </c>
      <c r="F8">
        <v>32313105</v>
      </c>
      <c r="G8">
        <v>4640000</v>
      </c>
      <c r="H8">
        <v>560025</v>
      </c>
      <c r="J8" s="6">
        <f t="shared" si="0"/>
        <v>0.14275721527140417</v>
      </c>
      <c r="K8" s="4">
        <f t="shared" si="1"/>
        <v>9.1301322831752714</v>
      </c>
      <c r="L8" s="4">
        <f t="shared" si="2"/>
        <v>262089780</v>
      </c>
      <c r="M8" s="4">
        <f t="shared" si="3"/>
        <v>8.1109440925266725</v>
      </c>
    </row>
    <row r="9" spans="1:15">
      <c r="A9" s="3" t="s">
        <v>8</v>
      </c>
      <c r="B9">
        <v>169640184</v>
      </c>
      <c r="C9" s="5">
        <f t="shared" si="4"/>
        <v>26589993</v>
      </c>
      <c r="D9">
        <v>18305030</v>
      </c>
      <c r="E9">
        <v>16200023</v>
      </c>
      <c r="F9">
        <v>16200024</v>
      </c>
      <c r="G9">
        <v>5780001</v>
      </c>
      <c r="H9">
        <v>2105004</v>
      </c>
      <c r="J9" s="6">
        <f t="shared" si="0"/>
        <v>0.45260581381183207</v>
      </c>
      <c r="K9" s="4">
        <f t="shared" si="1"/>
        <v>10.471601429207848</v>
      </c>
      <c r="L9" s="4">
        <f t="shared" si="2"/>
        <v>151335154</v>
      </c>
      <c r="M9" s="4">
        <f t="shared" si="3"/>
        <v>9.3416629099847572</v>
      </c>
    </row>
    <row r="10" spans="1:15">
      <c r="A10" s="3" t="s">
        <v>9</v>
      </c>
      <c r="B10" s="4">
        <v>121555201</v>
      </c>
      <c r="C10" s="5">
        <f t="shared" si="4"/>
        <v>16264994.5</v>
      </c>
      <c r="D10" s="4">
        <v>13500031</v>
      </c>
      <c r="E10" s="4">
        <v>11570026</v>
      </c>
      <c r="F10" s="7">
        <v>11570027</v>
      </c>
      <c r="G10" s="7">
        <v>4885000</v>
      </c>
      <c r="H10" s="7">
        <v>1930002</v>
      </c>
      <c r="J10" s="6">
        <f t="shared" si="0"/>
        <v>0.2048116408028989</v>
      </c>
      <c r="K10" s="4">
        <f t="shared" si="1"/>
        <v>10.506043893073361</v>
      </c>
      <c r="L10" s="4">
        <f t="shared" si="2"/>
        <v>108055170</v>
      </c>
      <c r="M10" s="4">
        <f t="shared" si="3"/>
        <v>9.3392331184044011</v>
      </c>
    </row>
    <row r="11" spans="1:15">
      <c r="A11" s="8" t="s">
        <v>10</v>
      </c>
      <c r="B11" s="9">
        <v>121555201</v>
      </c>
      <c r="C11" s="5">
        <f t="shared" si="4"/>
        <v>16264994.5</v>
      </c>
      <c r="D11" s="9">
        <v>13500031</v>
      </c>
      <c r="E11" s="9">
        <v>11570026</v>
      </c>
      <c r="F11" s="10">
        <v>11570027</v>
      </c>
      <c r="G11" s="10">
        <v>4885000</v>
      </c>
      <c r="H11" s="10">
        <v>1930002</v>
      </c>
      <c r="I11" s="13"/>
      <c r="J11" s="6">
        <f t="shared" si="0"/>
        <v>0.2048116408028989</v>
      </c>
      <c r="K11" s="4">
        <f t="shared" si="1"/>
        <v>10.506043893073361</v>
      </c>
      <c r="L11" s="4">
        <f t="shared" si="2"/>
        <v>108055170</v>
      </c>
      <c r="M11" s="4">
        <f t="shared" si="3"/>
        <v>9.3392331184044011</v>
      </c>
      <c r="N11" s="9"/>
      <c r="O11" s="9" t="s">
        <v>65</v>
      </c>
    </row>
    <row r="12" spans="1:15">
      <c r="A12" s="8" t="s">
        <v>11</v>
      </c>
      <c r="B12" s="9">
        <v>121555201</v>
      </c>
      <c r="C12" s="5">
        <f t="shared" si="4"/>
        <v>16264994.5</v>
      </c>
      <c r="D12" s="9">
        <v>13500031</v>
      </c>
      <c r="E12" s="9">
        <v>11570026</v>
      </c>
      <c r="F12" s="10">
        <v>11570027</v>
      </c>
      <c r="G12" s="10">
        <v>4885000</v>
      </c>
      <c r="H12" s="10">
        <v>1930002</v>
      </c>
      <c r="I12" s="13"/>
      <c r="J12" s="6">
        <f t="shared" si="0"/>
        <v>0.2048116408028989</v>
      </c>
      <c r="K12" s="4">
        <f t="shared" si="1"/>
        <v>10.506043893073361</v>
      </c>
      <c r="L12" s="4">
        <f t="shared" si="2"/>
        <v>108055170</v>
      </c>
      <c r="M12" s="4">
        <f t="shared" si="3"/>
        <v>9.3392331184044011</v>
      </c>
      <c r="N12" s="9"/>
      <c r="O12" s="9" t="s">
        <v>65</v>
      </c>
    </row>
    <row r="13" spans="1:15">
      <c r="A13" s="3" t="s">
        <v>12</v>
      </c>
      <c r="B13" s="4">
        <v>596532016</v>
      </c>
      <c r="C13" s="5">
        <f t="shared" si="4"/>
        <v>93361242</v>
      </c>
      <c r="D13">
        <v>66292244</v>
      </c>
      <c r="E13" s="4">
        <v>54246205</v>
      </c>
      <c r="F13">
        <v>54246206</v>
      </c>
      <c r="G13">
        <v>24080055</v>
      </c>
      <c r="H13">
        <v>12042032</v>
      </c>
      <c r="I13"/>
      <c r="J13" s="6">
        <f t="shared" si="0"/>
        <v>0.40832828045464864</v>
      </c>
      <c r="K13" s="4">
        <f t="shared" si="1"/>
        <v>10.996751127567357</v>
      </c>
      <c r="L13" s="4">
        <f t="shared" si="2"/>
        <v>530239772</v>
      </c>
      <c r="M13" s="4">
        <f t="shared" si="3"/>
        <v>9.7746887915938085</v>
      </c>
    </row>
    <row r="14" spans="1:15">
      <c r="A14" s="3" t="s">
        <v>13</v>
      </c>
      <c r="B14" s="4">
        <v>167161056</v>
      </c>
      <c r="C14" s="5">
        <f t="shared" si="4"/>
        <v>21145594.5</v>
      </c>
      <c r="D14">
        <v>20139134</v>
      </c>
      <c r="E14">
        <v>18131124</v>
      </c>
      <c r="F14">
        <v>18131125</v>
      </c>
      <c r="G14">
        <v>2008006</v>
      </c>
      <c r="H14">
        <v>2004003</v>
      </c>
      <c r="I14"/>
      <c r="J14" s="6">
        <f t="shared" si="0"/>
        <v>4.9975361403325487E-2</v>
      </c>
      <c r="K14" s="4">
        <f t="shared" si="1"/>
        <v>9.219563883629057</v>
      </c>
      <c r="L14" s="4">
        <f t="shared" si="2"/>
        <v>147021922</v>
      </c>
      <c r="M14" s="4">
        <f t="shared" si="3"/>
        <v>8.1088145445367861</v>
      </c>
    </row>
    <row r="15" spans="1:15">
      <c r="A15" s="3" t="s">
        <v>14</v>
      </c>
      <c r="B15" s="4">
        <v>165105006</v>
      </c>
      <c r="C15" s="5">
        <f t="shared" si="4"/>
        <v>19127089.5</v>
      </c>
      <c r="D15">
        <v>20134128</v>
      </c>
      <c r="E15">
        <v>18126118</v>
      </c>
      <c r="F15">
        <v>18126119</v>
      </c>
      <c r="G15">
        <v>2008006</v>
      </c>
      <c r="H15">
        <v>2004003</v>
      </c>
      <c r="I15"/>
      <c r="J15" s="6">
        <f t="shared" si="0"/>
        <v>5.0016494382076046E-2</v>
      </c>
      <c r="K15" s="4">
        <f t="shared" si="1"/>
        <v>9.1086798618435569</v>
      </c>
      <c r="L15" s="4">
        <f t="shared" si="2"/>
        <v>144970878</v>
      </c>
      <c r="M15" s="4">
        <f t="shared" si="3"/>
        <v>7.9978999364342656</v>
      </c>
    </row>
    <row r="16" spans="1:15">
      <c r="A16" s="8" t="s">
        <v>15</v>
      </c>
      <c r="B16" s="9">
        <v>165105006</v>
      </c>
      <c r="C16" s="5">
        <f t="shared" si="4"/>
        <v>19127089.5</v>
      </c>
      <c r="D16" s="9">
        <v>20134128</v>
      </c>
      <c r="E16" s="9">
        <v>18126118</v>
      </c>
      <c r="F16" s="9">
        <v>18126119</v>
      </c>
      <c r="G16" s="9">
        <v>2008006</v>
      </c>
      <c r="H16" s="9">
        <v>2004003</v>
      </c>
      <c r="I16" s="9"/>
      <c r="J16" s="6">
        <f t="shared" si="0"/>
        <v>5.0016494382076046E-2</v>
      </c>
      <c r="K16" s="4">
        <f t="shared" si="1"/>
        <v>9.1086798618435569</v>
      </c>
      <c r="L16" s="4">
        <f t="shared" si="2"/>
        <v>144970878</v>
      </c>
      <c r="M16" s="4">
        <f t="shared" si="3"/>
        <v>7.9978999364342656</v>
      </c>
      <c r="N16" s="9"/>
      <c r="O16" s="9" t="s">
        <v>65</v>
      </c>
    </row>
    <row r="17" spans="1:15">
      <c r="A17" s="3" t="s">
        <v>16</v>
      </c>
      <c r="B17" s="18">
        <v>341254743</v>
      </c>
      <c r="C17" s="5">
        <f t="shared" si="4"/>
        <v>51142570.5</v>
      </c>
      <c r="D17" s="11">
        <v>36976857</v>
      </c>
      <c r="E17" s="11">
        <v>34269426</v>
      </c>
      <c r="F17" s="11">
        <v>34269427</v>
      </c>
      <c r="G17" s="11">
        <v>9252546</v>
      </c>
      <c r="H17">
        <v>2666916</v>
      </c>
      <c r="J17" s="6">
        <f t="shared" si="0"/>
        <v>0.38309674345767136</v>
      </c>
      <c r="K17" s="4">
        <f t="shared" si="1"/>
        <v>9.9579941315620513</v>
      </c>
      <c r="L17" s="4">
        <f t="shared" si="2"/>
        <v>304277886</v>
      </c>
      <c r="M17" s="4">
        <f t="shared" si="3"/>
        <v>8.8789898611082663</v>
      </c>
    </row>
    <row r="18" spans="1:15">
      <c r="A18" s="3" t="s">
        <v>17</v>
      </c>
      <c r="B18" s="18">
        <v>136721945</v>
      </c>
      <c r="C18" s="5">
        <f t="shared" si="4"/>
        <v>15622131</v>
      </c>
      <c r="D18" s="11">
        <v>15523328</v>
      </c>
      <c r="E18" s="11">
        <v>15482299</v>
      </c>
      <c r="F18" s="11">
        <v>15482300</v>
      </c>
      <c r="G18">
        <v>1660512</v>
      </c>
      <c r="H18">
        <v>514</v>
      </c>
      <c r="J18" s="6">
        <f t="shared" si="0"/>
        <v>6.3648078556350803E-3</v>
      </c>
      <c r="K18" s="4">
        <f t="shared" si="1"/>
        <v>8.8308554821218728</v>
      </c>
      <c r="L18" s="4">
        <f t="shared" si="2"/>
        <v>121198617</v>
      </c>
      <c r="M18" s="4">
        <f t="shared" si="3"/>
        <v>7.8282054234968594</v>
      </c>
    </row>
    <row r="19" spans="1:15">
      <c r="A19" s="3" t="s">
        <v>18</v>
      </c>
      <c r="B19" s="18">
        <v>129490648</v>
      </c>
      <c r="C19" s="5">
        <f t="shared" si="4"/>
        <v>14392769</v>
      </c>
      <c r="D19">
        <v>14723070</v>
      </c>
      <c r="E19" s="11">
        <v>14682041</v>
      </c>
      <c r="F19">
        <v>14682042</v>
      </c>
      <c r="G19">
        <v>1660512</v>
      </c>
      <c r="H19">
        <v>514</v>
      </c>
      <c r="J19" s="6">
        <f t="shared" si="0"/>
        <v>2.2434247748601345E-2</v>
      </c>
      <c r="K19" s="4">
        <f t="shared" si="1"/>
        <v>8.8196626068541839</v>
      </c>
      <c r="L19" s="4">
        <f t="shared" si="2"/>
        <v>114767578</v>
      </c>
      <c r="M19" s="4">
        <f t="shared" si="3"/>
        <v>7.8168681043732269</v>
      </c>
    </row>
    <row r="20" spans="1:15">
      <c r="A20" s="3" t="s">
        <v>19</v>
      </c>
      <c r="B20" s="18">
        <v>108795888</v>
      </c>
      <c r="C20" s="5">
        <f t="shared" si="4"/>
        <v>12284569</v>
      </c>
      <c r="D20">
        <v>12244862</v>
      </c>
      <c r="E20" s="11">
        <v>12203833</v>
      </c>
      <c r="F20">
        <v>12203834</v>
      </c>
      <c r="G20">
        <v>1660512</v>
      </c>
      <c r="H20">
        <v>514</v>
      </c>
      <c r="I20"/>
      <c r="J20" s="6">
        <f t="shared" si="0"/>
        <v>3.242747856202871E-3</v>
      </c>
      <c r="K20" s="4">
        <f t="shared" si="1"/>
        <v>8.9148948531170493</v>
      </c>
      <c r="L20" s="4">
        <f t="shared" si="2"/>
        <v>96551026</v>
      </c>
      <c r="M20" s="4">
        <f t="shared" si="3"/>
        <v>7.9115328765970494</v>
      </c>
    </row>
    <row r="21" spans="1:15">
      <c r="A21" s="3" t="s">
        <v>20</v>
      </c>
      <c r="B21" s="18">
        <v>55186926</v>
      </c>
      <c r="C21" s="5">
        <f t="shared" si="4"/>
        <v>7032288.5</v>
      </c>
      <c r="D21" s="11">
        <v>6299820</v>
      </c>
      <c r="E21" s="11">
        <v>6194566</v>
      </c>
      <c r="F21" s="12">
        <v>6194567</v>
      </c>
      <c r="G21" s="12">
        <v>496433</v>
      </c>
      <c r="H21">
        <v>103043</v>
      </c>
      <c r="J21" s="6">
        <f t="shared" si="0"/>
        <v>0.11626816321736176</v>
      </c>
      <c r="K21" s="4">
        <f t="shared" si="1"/>
        <v>8.9089253387565819</v>
      </c>
      <c r="L21" s="4">
        <f t="shared" si="2"/>
        <v>48887106</v>
      </c>
      <c r="M21" s="4">
        <f t="shared" si="3"/>
        <v>7.8919339950530834</v>
      </c>
    </row>
    <row r="22" spans="1:15">
      <c r="A22" s="3" t="s">
        <v>21</v>
      </c>
      <c r="B22" s="18">
        <v>41612084</v>
      </c>
      <c r="C22" s="5">
        <f t="shared" si="4"/>
        <v>5358611</v>
      </c>
      <c r="D22" s="11">
        <v>4712261</v>
      </c>
      <c r="E22" s="11">
        <v>4611425</v>
      </c>
      <c r="F22" s="12">
        <v>4611426</v>
      </c>
      <c r="G22" s="12">
        <v>490176</v>
      </c>
      <c r="H22">
        <v>98625</v>
      </c>
      <c r="J22" s="6">
        <f t="shared" si="0"/>
        <v>0.13716345508026825</v>
      </c>
      <c r="K22" s="4">
        <f t="shared" si="1"/>
        <v>9.0236931100473274</v>
      </c>
      <c r="L22" s="4">
        <f t="shared" si="2"/>
        <v>36899823</v>
      </c>
      <c r="M22" s="4">
        <f t="shared" si="3"/>
        <v>8.0018265503613311</v>
      </c>
    </row>
    <row r="23" spans="1:15">
      <c r="A23" s="3" t="s">
        <v>22</v>
      </c>
      <c r="B23" s="18">
        <v>41242244</v>
      </c>
      <c r="C23" s="5">
        <f t="shared" si="4"/>
        <v>4870091</v>
      </c>
      <c r="D23" s="11">
        <v>4728085</v>
      </c>
      <c r="E23" s="11">
        <v>4627249</v>
      </c>
      <c r="F23" s="12">
        <v>4627250</v>
      </c>
      <c r="G23" s="12">
        <v>490176</v>
      </c>
      <c r="H23" s="12">
        <v>98625</v>
      </c>
      <c r="J23" s="6">
        <f t="shared" si="0"/>
        <v>3.0034570021478042E-2</v>
      </c>
      <c r="K23" s="4">
        <f t="shared" si="1"/>
        <v>8.9129078638301067</v>
      </c>
      <c r="L23" s="4">
        <f t="shared" si="2"/>
        <v>36514159</v>
      </c>
      <c r="M23" s="4">
        <f t="shared" si="3"/>
        <v>7.8911160821472972</v>
      </c>
    </row>
    <row r="24" spans="1:15">
      <c r="A24" s="3" t="s">
        <v>23</v>
      </c>
      <c r="B24" s="18">
        <v>41165700</v>
      </c>
      <c r="C24" s="5">
        <f t="shared" si="4"/>
        <v>4862547</v>
      </c>
      <c r="D24" s="11">
        <v>4718885</v>
      </c>
      <c r="E24" s="11">
        <v>4618049</v>
      </c>
      <c r="F24" s="12">
        <v>4618050</v>
      </c>
      <c r="G24" s="12">
        <v>490176</v>
      </c>
      <c r="H24" s="12">
        <v>98625</v>
      </c>
      <c r="J24" s="6">
        <f t="shared" si="0"/>
        <v>3.0444056170048646E-2</v>
      </c>
      <c r="K24" s="4">
        <f t="shared" si="1"/>
        <v>8.9140890449624948</v>
      </c>
      <c r="L24" s="4">
        <f t="shared" si="2"/>
        <v>36446815</v>
      </c>
      <c r="M24" s="4">
        <f t="shared" si="3"/>
        <v>7.8922538500565933</v>
      </c>
    </row>
    <row r="25" spans="1:15">
      <c r="A25" s="3" t="s">
        <v>26</v>
      </c>
      <c r="B25" s="18">
        <v>489211111</v>
      </c>
      <c r="C25" s="5">
        <f t="shared" si="4"/>
        <v>80139536.5</v>
      </c>
      <c r="D25" s="11">
        <v>60479390</v>
      </c>
      <c r="E25" s="11">
        <v>48838226</v>
      </c>
      <c r="F25" s="12">
        <v>48838227</v>
      </c>
      <c r="G25" s="12">
        <v>11476070</v>
      </c>
      <c r="H25" s="12">
        <v>4178331</v>
      </c>
      <c r="J25" s="6">
        <f t="shared" si="0"/>
        <v>0.32507183852218086</v>
      </c>
      <c r="K25" s="4">
        <f t="shared" si="1"/>
        <v>10.016971357641042</v>
      </c>
      <c r="L25" s="4">
        <f t="shared" si="2"/>
        <v>428731721</v>
      </c>
      <c r="M25" s="4">
        <f t="shared" si="3"/>
        <v>8.7786096284496491</v>
      </c>
    </row>
    <row r="26" spans="1:15">
      <c r="A26" s="3" t="s">
        <v>27</v>
      </c>
      <c r="B26" s="18">
        <v>226419938</v>
      </c>
      <c r="C26" s="5">
        <f t="shared" si="4"/>
        <v>46336257</v>
      </c>
      <c r="D26" s="11">
        <v>31761943</v>
      </c>
      <c r="E26" s="11">
        <v>21937503</v>
      </c>
      <c r="F26" s="12">
        <v>21937504</v>
      </c>
      <c r="G26" s="12">
        <v>3609729</v>
      </c>
      <c r="H26" s="12">
        <v>2361607</v>
      </c>
      <c r="J26" s="6">
        <f t="shared" si="0"/>
        <v>0.45886090784811245</v>
      </c>
      <c r="K26" s="4">
        <f t="shared" si="1"/>
        <v>10.321135363491461</v>
      </c>
      <c r="L26" s="4">
        <f t="shared" si="2"/>
        <v>194657995</v>
      </c>
      <c r="M26" s="4">
        <f t="shared" si="3"/>
        <v>8.8732977039364958</v>
      </c>
    </row>
    <row r="27" spans="1:15">
      <c r="A27" s="3" t="s">
        <v>28</v>
      </c>
      <c r="B27" s="18">
        <v>190728544</v>
      </c>
      <c r="C27" s="5">
        <f t="shared" si="4"/>
        <v>41613083</v>
      </c>
      <c r="D27" s="11">
        <v>27694132</v>
      </c>
      <c r="E27" s="11">
        <v>18222255</v>
      </c>
      <c r="F27" s="12">
        <v>18222256</v>
      </c>
      <c r="G27" s="12">
        <v>2810151</v>
      </c>
      <c r="H27" s="12">
        <v>2009044</v>
      </c>
      <c r="J27" s="6">
        <f t="shared" si="0"/>
        <v>0.50259567622484069</v>
      </c>
      <c r="K27" s="4">
        <f t="shared" si="1"/>
        <v>10.46679151400307</v>
      </c>
      <c r="L27" s="4">
        <f t="shared" si="2"/>
        <v>163034412</v>
      </c>
      <c r="M27" s="4">
        <f t="shared" si="3"/>
        <v>8.9469943209553371</v>
      </c>
    </row>
    <row r="28" spans="1:15">
      <c r="A28" s="3" t="s">
        <v>29</v>
      </c>
      <c r="B28" s="18">
        <v>191287708</v>
      </c>
      <c r="C28" s="5">
        <f t="shared" si="4"/>
        <v>41956134.5</v>
      </c>
      <c r="D28" s="11">
        <v>27722947</v>
      </c>
      <c r="E28" s="11">
        <v>18251070</v>
      </c>
      <c r="F28" s="12">
        <v>18251071</v>
      </c>
      <c r="G28" s="12">
        <v>2810151</v>
      </c>
      <c r="H28" s="12">
        <v>2009044</v>
      </c>
      <c r="J28" s="6">
        <f t="shared" si="0"/>
        <v>0.51340817049500542</v>
      </c>
      <c r="K28" s="4">
        <f t="shared" si="1"/>
        <v>10.480903749752754</v>
      </c>
      <c r="L28" s="4">
        <f t="shared" si="2"/>
        <v>163564761</v>
      </c>
      <c r="M28" s="4">
        <f t="shared" si="3"/>
        <v>8.9619272185137646</v>
      </c>
    </row>
    <row r="29" spans="1:15">
      <c r="A29" s="3" t="s">
        <v>30</v>
      </c>
      <c r="B29" s="18">
        <v>321477561</v>
      </c>
      <c r="C29" s="5">
        <f t="shared" si="4"/>
        <v>47426891.5</v>
      </c>
      <c r="D29">
        <v>41998079</v>
      </c>
      <c r="E29" s="11">
        <v>34304914</v>
      </c>
      <c r="F29">
        <v>34304915</v>
      </c>
      <c r="G29">
        <v>4078409</v>
      </c>
      <c r="H29">
        <v>2264290</v>
      </c>
      <c r="I29"/>
      <c r="J29" s="6">
        <f t="shared" si="0"/>
        <v>0.1292633527357287</v>
      </c>
      <c r="K29" s="4">
        <f t="shared" si="1"/>
        <v>9.3711810791888297</v>
      </c>
      <c r="L29" s="4">
        <f t="shared" si="2"/>
        <v>279479482</v>
      </c>
      <c r="M29" s="4">
        <f t="shared" si="3"/>
        <v>8.1469226828552905</v>
      </c>
      <c r="O29" t="s">
        <v>78</v>
      </c>
    </row>
    <row r="30" spans="1:15">
      <c r="A30" s="3" t="s">
        <v>31</v>
      </c>
      <c r="B30" s="18">
        <v>184115981</v>
      </c>
      <c r="C30" s="5">
        <f t="shared" si="4"/>
        <v>23222715.5</v>
      </c>
      <c r="D30">
        <v>27021363</v>
      </c>
      <c r="E30" s="11">
        <v>20992278</v>
      </c>
      <c r="F30">
        <v>20992279</v>
      </c>
      <c r="G30">
        <v>750251</v>
      </c>
      <c r="H30">
        <v>600210</v>
      </c>
      <c r="I30"/>
      <c r="J30" s="6">
        <f t="shared" si="0"/>
        <v>0.1405794185881741</v>
      </c>
      <c r="K30" s="4">
        <f t="shared" si="1"/>
        <v>8.7706527609819194</v>
      </c>
      <c r="L30" s="4">
        <f t="shared" si="2"/>
        <v>157094618</v>
      </c>
      <c r="M30" s="4">
        <f t="shared" si="3"/>
        <v>7.4834478659247941</v>
      </c>
      <c r="O30" t="s">
        <v>79</v>
      </c>
    </row>
    <row r="31" spans="1:15">
      <c r="A31" s="8" t="s">
        <v>32</v>
      </c>
      <c r="B31" s="9">
        <v>133115679</v>
      </c>
      <c r="C31" s="5">
        <f t="shared" si="4"/>
        <v>19590972</v>
      </c>
      <c r="D31" s="9">
        <v>18185618</v>
      </c>
      <c r="E31" s="9">
        <v>14852227</v>
      </c>
      <c r="F31" s="9">
        <v>14852228</v>
      </c>
      <c r="G31" s="9">
        <v>463691</v>
      </c>
      <c r="H31" s="9">
        <v>370962</v>
      </c>
      <c r="I31" s="9"/>
      <c r="J31" s="6">
        <f t="shared" si="0"/>
        <v>7.7278319603985957E-2</v>
      </c>
      <c r="K31" s="4">
        <f t="shared" si="1"/>
        <v>8.9626746884490789</v>
      </c>
      <c r="L31" s="4">
        <f t="shared" si="2"/>
        <v>114930061</v>
      </c>
      <c r="M31" s="4">
        <f t="shared" si="3"/>
        <v>7.7382375720489591</v>
      </c>
      <c r="O31" t="s">
        <v>80</v>
      </c>
    </row>
    <row r="32" spans="1:15">
      <c r="A32" s="8" t="s">
        <v>33</v>
      </c>
      <c r="B32" s="9">
        <v>133115679</v>
      </c>
      <c r="C32" s="5">
        <f t="shared" si="4"/>
        <v>19590972</v>
      </c>
      <c r="D32" s="9">
        <v>18185618</v>
      </c>
      <c r="E32" s="9">
        <v>14852227</v>
      </c>
      <c r="F32" s="10">
        <v>14852228</v>
      </c>
      <c r="G32" s="10">
        <v>463691</v>
      </c>
      <c r="H32" s="10">
        <v>370962</v>
      </c>
      <c r="I32" s="9"/>
      <c r="J32" s="6">
        <f t="shared" si="0"/>
        <v>7.7278319603985957E-2</v>
      </c>
      <c r="K32" s="4">
        <f t="shared" si="1"/>
        <v>8.9626746884490789</v>
      </c>
      <c r="L32" s="4">
        <f t="shared" si="2"/>
        <v>114930061</v>
      </c>
      <c r="M32" s="4">
        <f t="shared" si="3"/>
        <v>7.7382375720489591</v>
      </c>
      <c r="O32" t="s">
        <v>80</v>
      </c>
    </row>
    <row r="33" spans="1:15">
      <c r="A33" s="3" t="s">
        <v>34</v>
      </c>
      <c r="B33" s="18">
        <v>358720740</v>
      </c>
      <c r="C33" s="5">
        <f t="shared" si="4"/>
        <v>63479288</v>
      </c>
      <c r="D33" s="11">
        <v>35638906</v>
      </c>
      <c r="E33" s="11">
        <v>34207329</v>
      </c>
      <c r="F33" s="12">
        <v>34207330</v>
      </c>
      <c r="G33" s="12">
        <v>11943783</v>
      </c>
      <c r="H33" s="12">
        <v>1427564</v>
      </c>
      <c r="J33" s="6">
        <f t="shared" si="0"/>
        <v>0.78117947840486457</v>
      </c>
      <c r="K33" s="4">
        <f t="shared" si="1"/>
        <v>10.486663252778374</v>
      </c>
      <c r="L33" s="4">
        <f t="shared" si="2"/>
        <v>323081834</v>
      </c>
      <c r="M33" s="4">
        <f t="shared" si="3"/>
        <v>9.4448132445535276</v>
      </c>
    </row>
    <row r="34" spans="1:15">
      <c r="A34" s="3" t="s">
        <v>35</v>
      </c>
      <c r="B34" s="18">
        <v>96065755</v>
      </c>
      <c r="C34" s="5">
        <f t="shared" si="4"/>
        <v>18897118</v>
      </c>
      <c r="D34">
        <v>8697719</v>
      </c>
      <c r="E34" s="11">
        <v>8629545</v>
      </c>
      <c r="F34">
        <v>8629546</v>
      </c>
      <c r="G34">
        <v>4106240</v>
      </c>
      <c r="H34">
        <v>64161</v>
      </c>
      <c r="I34"/>
      <c r="J34" s="6">
        <f t="shared" si="0"/>
        <v>1.1726521631705968</v>
      </c>
      <c r="K34" s="4">
        <f t="shared" si="1"/>
        <v>11.132192369354351</v>
      </c>
      <c r="L34" s="4">
        <f t="shared" si="2"/>
        <v>87368036</v>
      </c>
      <c r="M34" s="4">
        <f t="shared" si="3"/>
        <v>10.124292300463118</v>
      </c>
    </row>
    <row r="35" spans="1:15">
      <c r="A35" s="3" t="s">
        <v>36</v>
      </c>
      <c r="B35" s="18">
        <v>139993226</v>
      </c>
      <c r="C35" s="5">
        <f t="shared" si="4"/>
        <v>22714616.5</v>
      </c>
      <c r="D35">
        <v>13455577</v>
      </c>
      <c r="E35" s="11">
        <v>12547308</v>
      </c>
      <c r="F35">
        <v>12547309</v>
      </c>
      <c r="G35">
        <v>7121760</v>
      </c>
      <c r="H35">
        <v>904256</v>
      </c>
      <c r="J35" s="6">
        <f t="shared" si="0"/>
        <v>0.68811909738244592</v>
      </c>
      <c r="K35" s="4">
        <f t="shared" si="1"/>
        <v>11.157231973583498</v>
      </c>
      <c r="L35" s="4">
        <f t="shared" si="2"/>
        <v>126537649</v>
      </c>
      <c r="M35" s="4">
        <f t="shared" si="3"/>
        <v>10.084844414435352</v>
      </c>
    </row>
    <row r="36" spans="1:15">
      <c r="A36" s="3" t="s">
        <v>37</v>
      </c>
      <c r="B36" s="18">
        <v>139993098</v>
      </c>
      <c r="C36" s="5">
        <f t="shared" si="4"/>
        <v>22714608.5</v>
      </c>
      <c r="D36">
        <v>13455561</v>
      </c>
      <c r="E36" s="11">
        <v>12547292</v>
      </c>
      <c r="F36">
        <v>12547293</v>
      </c>
      <c r="G36">
        <v>7121760</v>
      </c>
      <c r="H36">
        <v>904256</v>
      </c>
      <c r="J36" s="6">
        <f t="shared" si="0"/>
        <v>0.68812051017419484</v>
      </c>
      <c r="K36" s="4">
        <f t="shared" si="1"/>
        <v>11.15723599960852</v>
      </c>
      <c r="L36" s="4">
        <f t="shared" si="2"/>
        <v>126537537</v>
      </c>
      <c r="M36" s="4">
        <f t="shared" si="3"/>
        <v>10.08484834815353</v>
      </c>
    </row>
    <row r="37" spans="1:15">
      <c r="A37" s="3" t="s">
        <v>38</v>
      </c>
      <c r="B37" s="18">
        <v>265106074</v>
      </c>
      <c r="C37" s="5">
        <f t="shared" si="4"/>
        <v>33505165.5</v>
      </c>
      <c r="D37">
        <v>32910175</v>
      </c>
      <c r="E37" s="11">
        <v>27700110</v>
      </c>
      <c r="F37">
        <v>27700111</v>
      </c>
      <c r="G37">
        <v>5410012</v>
      </c>
      <c r="H37">
        <v>3810020</v>
      </c>
      <c r="I37"/>
      <c r="J37" s="6">
        <f t="shared" ref="J37:J60" si="5">IF(D37 = 0, "", ABS(C37-D37)/D37)</f>
        <v>1.8079226257532815E-2</v>
      </c>
      <c r="K37" s="4">
        <f t="shared" ref="K37:K60" si="6">B37/E37</f>
        <v>9.5705783839847562</v>
      </c>
      <c r="L37" s="4">
        <f t="shared" ref="L37:L60" si="7">B37-D37</f>
        <v>232195899</v>
      </c>
      <c r="M37" s="4">
        <f t="shared" ref="M37:M60" si="8">L37/E37</f>
        <v>8.3824901417359001</v>
      </c>
    </row>
    <row r="38" spans="1:15">
      <c r="A38" s="3" t="s">
        <v>39</v>
      </c>
      <c r="B38" s="18">
        <v>136151033</v>
      </c>
      <c r="C38" s="5">
        <f t="shared" si="4"/>
        <v>17962663.5</v>
      </c>
      <c r="D38">
        <v>17665168</v>
      </c>
      <c r="E38" s="11">
        <v>14805106</v>
      </c>
      <c r="F38">
        <v>14805107</v>
      </c>
      <c r="G38">
        <v>1410011</v>
      </c>
      <c r="H38">
        <v>1460017</v>
      </c>
      <c r="I38"/>
      <c r="J38" s="6">
        <f t="shared" si="5"/>
        <v>1.6840796532475659E-2</v>
      </c>
      <c r="K38" s="4">
        <f t="shared" si="6"/>
        <v>9.1962214252299166</v>
      </c>
      <c r="L38" s="4">
        <f t="shared" si="7"/>
        <v>118485865</v>
      </c>
      <c r="M38" s="4">
        <f t="shared" si="8"/>
        <v>8.0030406401683312</v>
      </c>
    </row>
    <row r="39" spans="1:15">
      <c r="A39" s="3" t="s">
        <v>40</v>
      </c>
      <c r="B39" s="18">
        <v>120286018</v>
      </c>
      <c r="C39" s="5">
        <f t="shared" si="4"/>
        <v>15897648.5</v>
      </c>
      <c r="D39">
        <v>15365168</v>
      </c>
      <c r="E39" s="11">
        <v>12965106</v>
      </c>
      <c r="F39">
        <v>12965107</v>
      </c>
      <c r="G39">
        <v>1410011</v>
      </c>
      <c r="H39">
        <v>1460017</v>
      </c>
      <c r="I39"/>
      <c r="J39" s="6">
        <f t="shared" si="5"/>
        <v>3.4655039242005033E-2</v>
      </c>
      <c r="K39" s="4">
        <f t="shared" si="6"/>
        <v>9.2776733179042274</v>
      </c>
      <c r="L39" s="4">
        <f t="shared" si="7"/>
        <v>104920850</v>
      </c>
      <c r="M39" s="4">
        <f t="shared" si="8"/>
        <v>8.0925562814526923</v>
      </c>
    </row>
    <row r="40" spans="1:15">
      <c r="A40" s="8" t="s">
        <v>41</v>
      </c>
      <c r="B40" s="9">
        <v>120286018</v>
      </c>
      <c r="C40" s="5">
        <f t="shared" si="4"/>
        <v>15897648.5</v>
      </c>
      <c r="D40" s="9">
        <v>15365168</v>
      </c>
      <c r="E40" s="9">
        <v>12965106</v>
      </c>
      <c r="F40" s="9">
        <v>12965107</v>
      </c>
      <c r="G40" s="9">
        <v>1410011</v>
      </c>
      <c r="H40" s="9">
        <v>1460017</v>
      </c>
      <c r="I40" s="9"/>
      <c r="J40" s="6">
        <f t="shared" si="5"/>
        <v>3.4655039242005033E-2</v>
      </c>
      <c r="K40" s="4">
        <f t="shared" si="6"/>
        <v>9.2776733179042274</v>
      </c>
      <c r="L40" s="4">
        <f t="shared" si="7"/>
        <v>104920850</v>
      </c>
      <c r="M40" s="4">
        <f t="shared" si="8"/>
        <v>8.0925562814526923</v>
      </c>
      <c r="N40" s="9"/>
      <c r="O40" s="9" t="s">
        <v>65</v>
      </c>
    </row>
    <row r="41" spans="1:15">
      <c r="A41" s="3" t="s">
        <v>42</v>
      </c>
      <c r="B41" s="18">
        <v>614484049</v>
      </c>
      <c r="C41" s="5">
        <f t="shared" si="4"/>
        <v>91081078</v>
      </c>
      <c r="D41">
        <v>69637588</v>
      </c>
      <c r="E41" s="11">
        <v>64401241</v>
      </c>
      <c r="F41">
        <v>64401242</v>
      </c>
      <c r="G41">
        <v>10314820</v>
      </c>
      <c r="H41">
        <v>4724598</v>
      </c>
      <c r="J41" s="6">
        <f t="shared" si="5"/>
        <v>0.30792982088925885</v>
      </c>
      <c r="K41" s="4">
        <f t="shared" si="6"/>
        <v>9.5414939131374812</v>
      </c>
      <c r="L41" s="4">
        <f t="shared" si="7"/>
        <v>544846461</v>
      </c>
      <c r="M41" s="4">
        <f t="shared" si="8"/>
        <v>8.4601857439362078</v>
      </c>
    </row>
    <row r="42" spans="1:15">
      <c r="A42" s="3" t="s">
        <v>43</v>
      </c>
      <c r="B42" s="18">
        <v>332756768</v>
      </c>
      <c r="C42" s="5">
        <f t="shared" si="4"/>
        <v>64017727</v>
      </c>
      <c r="D42">
        <v>35948629</v>
      </c>
      <c r="E42" s="11">
        <v>33828281</v>
      </c>
      <c r="F42">
        <v>33828282</v>
      </c>
      <c r="G42">
        <v>3936576</v>
      </c>
      <c r="H42">
        <v>1608599</v>
      </c>
      <c r="J42" s="6">
        <f t="shared" si="5"/>
        <v>0.78081136279216656</v>
      </c>
      <c r="K42" s="4">
        <f t="shared" si="6"/>
        <v>9.8366443154471845</v>
      </c>
      <c r="L42" s="4">
        <f t="shared" si="7"/>
        <v>296808139</v>
      </c>
      <c r="M42" s="4">
        <f t="shared" si="8"/>
        <v>8.7739645712414411</v>
      </c>
    </row>
    <row r="43" spans="1:15">
      <c r="A43" s="3" t="s">
        <v>44</v>
      </c>
      <c r="B43" s="18">
        <v>289179704</v>
      </c>
      <c r="C43" s="5">
        <f t="shared" si="4"/>
        <v>47595740.5</v>
      </c>
      <c r="D43">
        <v>32810128</v>
      </c>
      <c r="E43" s="11">
        <v>30689780</v>
      </c>
      <c r="F43">
        <v>30689781</v>
      </c>
      <c r="G43">
        <v>2731136</v>
      </c>
      <c r="H43">
        <v>1608599</v>
      </c>
      <c r="J43" s="6">
        <f t="shared" si="5"/>
        <v>0.45064171953245657</v>
      </c>
      <c r="K43" s="4">
        <f t="shared" si="6"/>
        <v>9.4226711302589976</v>
      </c>
      <c r="L43" s="4">
        <f t="shared" si="7"/>
        <v>256369576</v>
      </c>
      <c r="M43" s="4">
        <f t="shared" si="8"/>
        <v>8.3535814202643355</v>
      </c>
    </row>
    <row r="44" spans="1:15">
      <c r="A44" s="8" t="s">
        <v>45</v>
      </c>
      <c r="B44" s="9">
        <v>289179704</v>
      </c>
      <c r="C44" s="5">
        <f t="shared" si="4"/>
        <v>47595740.5</v>
      </c>
      <c r="D44" s="9">
        <v>32810128</v>
      </c>
      <c r="E44" s="9">
        <v>30689780</v>
      </c>
      <c r="F44" s="9">
        <v>30689781</v>
      </c>
      <c r="G44" s="9">
        <v>2731136</v>
      </c>
      <c r="H44" s="9">
        <v>1608599</v>
      </c>
      <c r="I44" s="9"/>
      <c r="J44" s="6">
        <f t="shared" si="5"/>
        <v>0.45064171953245657</v>
      </c>
      <c r="K44" s="4">
        <f t="shared" si="6"/>
        <v>9.4226711302589976</v>
      </c>
      <c r="L44" s="4">
        <f t="shared" si="7"/>
        <v>256369576</v>
      </c>
      <c r="M44" s="4">
        <f t="shared" si="8"/>
        <v>8.3535814202643355</v>
      </c>
      <c r="N44" s="9"/>
      <c r="O44" s="9" t="s">
        <v>65</v>
      </c>
    </row>
    <row r="45" spans="1:15">
      <c r="A45" s="3" t="s">
        <v>46</v>
      </c>
      <c r="B45" s="18">
        <v>889765763</v>
      </c>
      <c r="C45" s="5">
        <f t="shared" si="4"/>
        <v>147153455.5</v>
      </c>
      <c r="D45">
        <v>94075640</v>
      </c>
      <c r="E45" s="11">
        <v>80192666</v>
      </c>
      <c r="F45">
        <v>80192667</v>
      </c>
      <c r="G45">
        <v>37800457</v>
      </c>
      <c r="H45">
        <v>13882967</v>
      </c>
      <c r="J45" s="6">
        <f t="shared" si="5"/>
        <v>0.56420360786277934</v>
      </c>
      <c r="K45" s="4">
        <f t="shared" si="6"/>
        <v>11.095350826720239</v>
      </c>
      <c r="L45" s="4">
        <f t="shared" si="7"/>
        <v>795690123</v>
      </c>
      <c r="M45" s="4">
        <f t="shared" si="8"/>
        <v>9.9222305815347251</v>
      </c>
    </row>
    <row r="46" spans="1:15">
      <c r="A46" s="3" t="s">
        <v>47</v>
      </c>
      <c r="B46" s="18">
        <v>242763237</v>
      </c>
      <c r="C46" s="5">
        <f t="shared" si="4"/>
        <v>39556270</v>
      </c>
      <c r="D46">
        <v>24526269</v>
      </c>
      <c r="E46" s="11">
        <v>24346261</v>
      </c>
      <c r="F46">
        <v>24346262</v>
      </c>
      <c r="G46">
        <v>6750000</v>
      </c>
      <c r="H46">
        <v>180001</v>
      </c>
      <c r="J46" s="6">
        <f t="shared" si="5"/>
        <v>0.61281236864848865</v>
      </c>
      <c r="K46" s="4">
        <f t="shared" si="6"/>
        <v>9.9712739052620858</v>
      </c>
      <c r="L46" s="4">
        <f t="shared" si="7"/>
        <v>218236968</v>
      </c>
      <c r="M46" s="4">
        <f t="shared" si="8"/>
        <v>8.9638802442806309</v>
      </c>
    </row>
    <row r="47" spans="1:15">
      <c r="A47" s="3" t="s">
        <v>48</v>
      </c>
      <c r="B47" s="18">
        <v>279593131</v>
      </c>
      <c r="C47" s="5">
        <f t="shared" si="4"/>
        <v>44539716.5</v>
      </c>
      <c r="D47">
        <v>31230962</v>
      </c>
      <c r="E47" s="11">
        <v>27698454</v>
      </c>
      <c r="F47">
        <v>27698455</v>
      </c>
      <c r="G47">
        <v>6750000</v>
      </c>
      <c r="H47">
        <v>3532501</v>
      </c>
      <c r="J47" s="6">
        <f t="shared" si="5"/>
        <v>0.42613975515707775</v>
      </c>
      <c r="K47" s="4">
        <f t="shared" si="6"/>
        <v>10.094178216589272</v>
      </c>
      <c r="L47" s="4">
        <f t="shared" si="7"/>
        <v>248362169</v>
      </c>
      <c r="M47" s="4">
        <f t="shared" si="8"/>
        <v>8.966643733978799</v>
      </c>
    </row>
    <row r="48" spans="1:15">
      <c r="A48" s="8" t="s">
        <v>49</v>
      </c>
      <c r="B48" s="9">
        <v>279593131</v>
      </c>
      <c r="C48" s="5">
        <f t="shared" si="4"/>
        <v>44539716.5</v>
      </c>
      <c r="D48" s="9">
        <v>31230962</v>
      </c>
      <c r="E48" s="9">
        <v>27698454</v>
      </c>
      <c r="F48" s="9">
        <v>27698455</v>
      </c>
      <c r="G48" s="9">
        <v>6750000</v>
      </c>
      <c r="H48" s="9">
        <v>3532501</v>
      </c>
      <c r="I48" s="9"/>
      <c r="J48" s="6">
        <f t="shared" si="5"/>
        <v>0.42613975515707775</v>
      </c>
      <c r="K48" s="4">
        <f t="shared" si="6"/>
        <v>10.094178216589272</v>
      </c>
      <c r="L48" s="4">
        <f t="shared" si="7"/>
        <v>248362169</v>
      </c>
      <c r="M48" s="4">
        <f t="shared" si="8"/>
        <v>8.966643733978799</v>
      </c>
      <c r="N48" s="9"/>
      <c r="O48" s="9" t="s">
        <v>65</v>
      </c>
    </row>
    <row r="49" spans="1:15">
      <c r="A49" s="3" t="s">
        <v>50</v>
      </c>
      <c r="B49" s="18">
        <v>102105449</v>
      </c>
      <c r="C49" s="5">
        <f t="shared" si="4"/>
        <v>14037082.5</v>
      </c>
      <c r="D49">
        <v>11744826</v>
      </c>
      <c r="E49" s="11">
        <v>10493620</v>
      </c>
      <c r="F49">
        <v>10493621</v>
      </c>
      <c r="G49">
        <v>2360601</v>
      </c>
      <c r="H49">
        <v>1142203</v>
      </c>
      <c r="J49" s="6">
        <f t="shared" si="5"/>
        <v>0.19517160152053339</v>
      </c>
      <c r="K49" s="4">
        <f t="shared" si="6"/>
        <v>9.7302407558116268</v>
      </c>
      <c r="L49" s="4">
        <f t="shared" si="7"/>
        <v>90360623</v>
      </c>
      <c r="M49" s="4">
        <f t="shared" si="8"/>
        <v>8.6110058302092121</v>
      </c>
    </row>
    <row r="50" spans="1:15">
      <c r="A50" s="3" t="s">
        <v>51</v>
      </c>
      <c r="B50" s="18">
        <v>32329916</v>
      </c>
      <c r="C50" s="5">
        <f t="shared" si="4"/>
        <v>5248879</v>
      </c>
      <c r="D50">
        <v>3609221</v>
      </c>
      <c r="E50" s="11">
        <v>3450017</v>
      </c>
      <c r="F50">
        <v>3450018</v>
      </c>
      <c r="G50">
        <v>368500</v>
      </c>
      <c r="H50">
        <v>50201</v>
      </c>
      <c r="J50" s="6">
        <f t="shared" si="5"/>
        <v>0.4542969244609848</v>
      </c>
      <c r="K50" s="4">
        <f t="shared" si="6"/>
        <v>9.3709439692616012</v>
      </c>
      <c r="L50" s="4">
        <f t="shared" si="7"/>
        <v>28720695</v>
      </c>
      <c r="M50" s="4">
        <f t="shared" si="8"/>
        <v>8.3247981096904748</v>
      </c>
    </row>
    <row r="51" spans="1:15">
      <c r="A51" s="3" t="s">
        <v>52</v>
      </c>
      <c r="B51" s="18">
        <v>27474930</v>
      </c>
      <c r="C51" s="5">
        <f t="shared" si="4"/>
        <v>4305435.5</v>
      </c>
      <c r="D51">
        <v>3088722</v>
      </c>
      <c r="E51" s="11">
        <v>2929518</v>
      </c>
      <c r="F51">
        <v>2929519</v>
      </c>
      <c r="G51">
        <v>365900</v>
      </c>
      <c r="H51">
        <v>50201</v>
      </c>
      <c r="J51" s="6">
        <f t="shared" si="5"/>
        <v>0.39392133704490079</v>
      </c>
      <c r="K51" s="4">
        <f t="shared" si="6"/>
        <v>9.3786520512930789</v>
      </c>
      <c r="L51" s="4">
        <f t="shared" si="7"/>
        <v>24386208</v>
      </c>
      <c r="M51" s="4">
        <f t="shared" si="8"/>
        <v>8.3243072751217095</v>
      </c>
    </row>
    <row r="52" spans="1:15">
      <c r="A52" s="3" t="s">
        <v>53</v>
      </c>
      <c r="B52" s="18">
        <v>26738038</v>
      </c>
      <c r="C52" s="5">
        <f t="shared" si="4"/>
        <v>4211293.5</v>
      </c>
      <c r="D52">
        <v>3003022</v>
      </c>
      <c r="E52" s="11">
        <v>2843818</v>
      </c>
      <c r="F52">
        <v>2843819</v>
      </c>
      <c r="G52">
        <v>365900</v>
      </c>
      <c r="H52">
        <v>50201</v>
      </c>
      <c r="J52" s="6">
        <f t="shared" si="5"/>
        <v>0.40235186422210695</v>
      </c>
      <c r="K52" s="4">
        <f t="shared" si="6"/>
        <v>9.4021621636827675</v>
      </c>
      <c r="L52" s="4">
        <f t="shared" si="7"/>
        <v>23735016</v>
      </c>
      <c r="M52" s="4">
        <f t="shared" si="8"/>
        <v>8.3461796781650577</v>
      </c>
    </row>
    <row r="53" spans="1:15">
      <c r="A53" s="3" t="s">
        <v>54</v>
      </c>
      <c r="B53">
        <v>72155407</v>
      </c>
      <c r="C53" s="5">
        <f t="shared" si="4"/>
        <v>10618203.5</v>
      </c>
      <c r="D53">
        <v>8040415</v>
      </c>
      <c r="E53" s="11">
        <v>7684292</v>
      </c>
      <c r="F53">
        <v>7684293</v>
      </c>
      <c r="G53">
        <v>1130018</v>
      </c>
      <c r="H53">
        <v>257476</v>
      </c>
      <c r="I53"/>
      <c r="J53" s="6">
        <f t="shared" si="5"/>
        <v>0.32060391161401497</v>
      </c>
      <c r="K53" s="4">
        <f t="shared" si="6"/>
        <v>9.3899876527336552</v>
      </c>
      <c r="L53" s="4">
        <f t="shared" si="7"/>
        <v>64114992</v>
      </c>
      <c r="M53" s="4">
        <f t="shared" si="8"/>
        <v>8.3436433701374177</v>
      </c>
    </row>
    <row r="54" spans="1:15">
      <c r="A54" s="3" t="s">
        <v>55</v>
      </c>
      <c r="B54">
        <v>52769382</v>
      </c>
      <c r="C54" s="5">
        <f t="shared" si="4"/>
        <v>8584641.5</v>
      </c>
      <c r="D54">
        <v>5797555</v>
      </c>
      <c r="E54" s="11">
        <v>5441434</v>
      </c>
      <c r="F54">
        <v>5441435</v>
      </c>
      <c r="G54">
        <v>953010</v>
      </c>
      <c r="H54">
        <v>257474</v>
      </c>
      <c r="I54"/>
      <c r="J54" s="6">
        <f t="shared" si="5"/>
        <v>0.4807348097603214</v>
      </c>
      <c r="K54" s="4">
        <f t="shared" si="6"/>
        <v>9.6976977024806335</v>
      </c>
      <c r="L54" s="4">
        <f t="shared" si="7"/>
        <v>46971827</v>
      </c>
      <c r="M54" s="4">
        <f t="shared" si="8"/>
        <v>8.6322515351651781</v>
      </c>
    </row>
    <row r="55" spans="1:15">
      <c r="A55" s="3" t="s">
        <v>56</v>
      </c>
      <c r="B55">
        <v>51330793</v>
      </c>
      <c r="C55" s="5">
        <f t="shared" si="4"/>
        <v>9234952.5</v>
      </c>
      <c r="D55">
        <v>5519035</v>
      </c>
      <c r="E55" s="11">
        <v>5162914</v>
      </c>
      <c r="F55">
        <v>5162915</v>
      </c>
      <c r="G55">
        <v>953010</v>
      </c>
      <c r="H55">
        <v>257474</v>
      </c>
      <c r="I55"/>
      <c r="J55" s="6">
        <f t="shared" si="5"/>
        <v>0.67329116412561252</v>
      </c>
      <c r="K55" s="4">
        <f t="shared" si="6"/>
        <v>9.9422134476770285</v>
      </c>
      <c r="L55" s="4">
        <f t="shared" si="7"/>
        <v>45811758</v>
      </c>
      <c r="M55" s="4">
        <f t="shared" si="8"/>
        <v>8.873236703148649</v>
      </c>
    </row>
    <row r="56" spans="1:15">
      <c r="A56" s="3" t="s">
        <v>57</v>
      </c>
      <c r="B56">
        <v>49993803</v>
      </c>
      <c r="C56" s="5">
        <f t="shared" si="4"/>
        <v>8309595.5</v>
      </c>
      <c r="D56">
        <v>5559409</v>
      </c>
      <c r="E56" s="11">
        <v>5203288</v>
      </c>
      <c r="F56">
        <v>5203289</v>
      </c>
      <c r="G56">
        <v>714864</v>
      </c>
      <c r="H56">
        <v>257474</v>
      </c>
      <c r="I56"/>
      <c r="J56" s="6">
        <f t="shared" si="5"/>
        <v>0.49469044281505464</v>
      </c>
      <c r="K56" s="4">
        <f t="shared" si="6"/>
        <v>9.6081175979496045</v>
      </c>
      <c r="L56" s="4">
        <f t="shared" si="7"/>
        <v>44434394</v>
      </c>
      <c r="M56" s="4">
        <f t="shared" si="8"/>
        <v>8.5396760663641906</v>
      </c>
    </row>
    <row r="57" spans="1:15">
      <c r="A57" s="3" t="s">
        <v>58</v>
      </c>
      <c r="B57">
        <v>159195581</v>
      </c>
      <c r="C57" s="5">
        <f t="shared" si="4"/>
        <v>23835122</v>
      </c>
      <c r="D57">
        <v>17686575</v>
      </c>
      <c r="E57" s="11">
        <v>15536052</v>
      </c>
      <c r="F57">
        <v>15536052</v>
      </c>
      <c r="G57">
        <v>5244269</v>
      </c>
      <c r="H57">
        <v>1553631</v>
      </c>
      <c r="I57"/>
      <c r="J57" s="6">
        <f t="shared" si="5"/>
        <v>0.34763921222735322</v>
      </c>
      <c r="K57" s="4">
        <f t="shared" si="6"/>
        <v>10.24684913515995</v>
      </c>
      <c r="L57" s="4">
        <f t="shared" si="7"/>
        <v>141509006</v>
      </c>
      <c r="M57" s="4">
        <f t="shared" si="8"/>
        <v>9.1084276751905833</v>
      </c>
    </row>
    <row r="58" spans="1:15">
      <c r="A58" s="3" t="s">
        <v>59</v>
      </c>
      <c r="B58">
        <v>70153422</v>
      </c>
      <c r="C58" s="5">
        <f t="shared" si="4"/>
        <v>9570165</v>
      </c>
      <c r="D58">
        <v>8570035</v>
      </c>
      <c r="E58" s="11">
        <v>7597840</v>
      </c>
      <c r="F58">
        <v>7597840</v>
      </c>
      <c r="G58">
        <v>949617</v>
      </c>
      <c r="H58">
        <v>375303</v>
      </c>
      <c r="I58"/>
      <c r="J58" s="6">
        <f t="shared" si="5"/>
        <v>0.11670080693952825</v>
      </c>
      <c r="K58" s="4">
        <f t="shared" si="6"/>
        <v>9.233337632800902</v>
      </c>
      <c r="L58" s="4">
        <f t="shared" si="7"/>
        <v>61583387</v>
      </c>
      <c r="M58" s="4">
        <f t="shared" si="8"/>
        <v>8.1053808714055577</v>
      </c>
    </row>
    <row r="59" spans="1:15">
      <c r="A59" s="3" t="s">
        <v>60</v>
      </c>
      <c r="B59">
        <v>66489090</v>
      </c>
      <c r="C59" s="5">
        <f t="shared" si="4"/>
        <v>8627411.5</v>
      </c>
      <c r="D59">
        <v>8128426</v>
      </c>
      <c r="E59" s="11">
        <v>7246561</v>
      </c>
      <c r="F59">
        <v>7246561</v>
      </c>
      <c r="G59">
        <v>930707</v>
      </c>
      <c r="H59">
        <v>360175</v>
      </c>
      <c r="I59"/>
      <c r="J59" s="6">
        <f t="shared" si="5"/>
        <v>6.1387715161582326E-2</v>
      </c>
      <c r="K59" s="4">
        <f t="shared" si="6"/>
        <v>9.1752612032107361</v>
      </c>
      <c r="L59" s="4">
        <f t="shared" si="7"/>
        <v>58360664</v>
      </c>
      <c r="M59" s="4">
        <f t="shared" si="8"/>
        <v>8.0535669264358631</v>
      </c>
    </row>
    <row r="60" spans="1:15">
      <c r="A60" s="8" t="s">
        <v>61</v>
      </c>
      <c r="B60" s="9">
        <v>66489090</v>
      </c>
      <c r="C60" s="5">
        <f t="shared" si="4"/>
        <v>8627411.5</v>
      </c>
      <c r="D60" s="9">
        <v>8128426</v>
      </c>
      <c r="E60" s="9">
        <v>7246561</v>
      </c>
      <c r="F60" s="10">
        <v>7246561</v>
      </c>
      <c r="G60" s="10">
        <v>930707</v>
      </c>
      <c r="H60" s="10">
        <v>360175</v>
      </c>
      <c r="I60" s="9"/>
      <c r="J60" s="6">
        <f t="shared" si="5"/>
        <v>6.1387715161582326E-2</v>
      </c>
      <c r="K60" s="4">
        <f t="shared" si="6"/>
        <v>9.1752612032107361</v>
      </c>
      <c r="L60" s="4">
        <f t="shared" si="7"/>
        <v>58360664</v>
      </c>
      <c r="M60" s="4">
        <f t="shared" si="8"/>
        <v>8.0535669264358631</v>
      </c>
      <c r="N60" s="9"/>
      <c r="O60" s="9" t="s">
        <v>65</v>
      </c>
    </row>
    <row r="63" spans="1:15">
      <c r="C63" s="22" t="s">
        <v>90</v>
      </c>
      <c r="D63" s="23"/>
      <c r="E63" s="23"/>
      <c r="F63" s="23"/>
      <c r="G63" s="23"/>
      <c r="H63" s="23"/>
      <c r="I63" s="23"/>
      <c r="J63" s="23"/>
      <c r="K63" s="23"/>
    </row>
    <row r="64" spans="1:15">
      <c r="C64" s="23"/>
      <c r="D64" s="23"/>
      <c r="E64" s="23"/>
      <c r="F64" s="23"/>
      <c r="G64" s="23"/>
      <c r="H64" s="23"/>
      <c r="I64" s="23"/>
      <c r="J64" s="23"/>
      <c r="K64" s="23"/>
    </row>
    <row r="65" spans="3:11">
      <c r="C65" s="23"/>
      <c r="D65" s="23"/>
      <c r="E65" s="23"/>
      <c r="F65" s="23"/>
      <c r="G65" s="23"/>
      <c r="H65" s="23"/>
      <c r="I65" s="23"/>
      <c r="J65" s="23"/>
      <c r="K65" s="23"/>
    </row>
    <row r="66" spans="3:11">
      <c r="C66" s="23"/>
      <c r="D66" s="23"/>
      <c r="E66" s="23"/>
      <c r="F66" s="23"/>
      <c r="G66" s="23"/>
      <c r="H66" s="23"/>
      <c r="I66" s="23"/>
      <c r="J66" s="23"/>
      <c r="K66" s="23"/>
    </row>
    <row r="67" spans="3:11">
      <c r="C67" s="23"/>
      <c r="D67" s="23"/>
      <c r="E67" s="23"/>
      <c r="F67" s="23"/>
      <c r="G67" s="23"/>
      <c r="H67" s="23"/>
      <c r="I67" s="23"/>
      <c r="J67" s="23"/>
      <c r="K67" s="23"/>
    </row>
    <row r="68" spans="3:11">
      <c r="C68" s="23"/>
      <c r="D68" s="23"/>
      <c r="E68" s="23"/>
      <c r="F68" s="23"/>
      <c r="G68" s="23"/>
      <c r="H68" s="23"/>
      <c r="I68" s="23"/>
      <c r="J68" s="23"/>
      <c r="K68" s="23"/>
    </row>
    <row r="69" spans="3:11">
      <c r="C69" s="23"/>
      <c r="D69" s="23"/>
      <c r="E69" s="23"/>
      <c r="F69" s="23"/>
      <c r="G69" s="23"/>
      <c r="H69" s="23"/>
      <c r="I69" s="23"/>
      <c r="J69" s="23"/>
      <c r="K69" s="23"/>
    </row>
    <row r="70" spans="3:11">
      <c r="C70" s="23"/>
      <c r="D70" s="23"/>
      <c r="E70" s="23"/>
      <c r="F70" s="23"/>
      <c r="G70" s="23"/>
      <c r="H70" s="23"/>
      <c r="I70" s="23"/>
      <c r="J70" s="23"/>
      <c r="K70" s="23"/>
    </row>
    <row r="71" spans="3:11">
      <c r="C71" s="23"/>
      <c r="D71" s="23"/>
      <c r="E71" s="23"/>
      <c r="F71" s="23"/>
      <c r="G71" s="23"/>
      <c r="H71" s="23"/>
      <c r="I71" s="23"/>
      <c r="J71" s="23"/>
      <c r="K71" s="23"/>
    </row>
    <row r="72" spans="3:11">
      <c r="C72" s="23"/>
      <c r="D72" s="23"/>
      <c r="E72" s="23"/>
      <c r="F72" s="23"/>
      <c r="G72" s="23"/>
      <c r="H72" s="23"/>
      <c r="I72" s="23"/>
      <c r="J72" s="23"/>
      <c r="K72" s="23"/>
    </row>
    <row r="73" spans="3:11">
      <c r="C73" s="23"/>
      <c r="D73" s="23"/>
      <c r="E73" s="23"/>
      <c r="F73" s="23"/>
      <c r="G73" s="23"/>
      <c r="H73" s="23"/>
      <c r="I73" s="23"/>
      <c r="J73" s="23"/>
      <c r="K73" s="23"/>
    </row>
    <row r="74" spans="3:11">
      <c r="C74" s="23"/>
      <c r="D74" s="23"/>
      <c r="E74" s="23"/>
      <c r="F74" s="23"/>
      <c r="G74" s="23"/>
      <c r="H74" s="23"/>
      <c r="I74" s="23"/>
      <c r="J74" s="23"/>
      <c r="K74" s="23"/>
    </row>
    <row r="75" spans="3:11">
      <c r="C75" s="23"/>
      <c r="D75" s="23"/>
      <c r="E75" s="23"/>
      <c r="F75" s="23"/>
      <c r="G75" s="23"/>
      <c r="H75" s="23"/>
      <c r="I75" s="23"/>
      <c r="J75" s="23"/>
      <c r="K75" s="23"/>
    </row>
    <row r="76" spans="3:11">
      <c r="C76" s="23"/>
      <c r="D76" s="23"/>
      <c r="E76" s="23"/>
      <c r="F76" s="23"/>
      <c r="G76" s="23"/>
      <c r="H76" s="23"/>
      <c r="I76" s="23"/>
      <c r="J76" s="23"/>
      <c r="K76" s="23"/>
    </row>
    <row r="77" spans="3:11">
      <c r="C77" s="23"/>
      <c r="D77" s="23"/>
      <c r="E77" s="23"/>
      <c r="F77" s="23"/>
      <c r="G77" s="23"/>
      <c r="H77" s="23"/>
      <c r="I77" s="23"/>
      <c r="J77" s="23"/>
      <c r="K77" s="23"/>
    </row>
    <row r="78" spans="3:11" ht="43.5" customHeight="1">
      <c r="C78" s="23"/>
      <c r="D78" s="23"/>
      <c r="E78" s="23"/>
      <c r="F78" s="23"/>
      <c r="G78" s="23"/>
      <c r="H78" s="23"/>
      <c r="I78" s="23"/>
      <c r="J78" s="23"/>
      <c r="K78" s="23"/>
    </row>
    <row r="82" spans="1:13">
      <c r="A82" s="3" t="s">
        <v>83</v>
      </c>
      <c r="B82">
        <v>84660154</v>
      </c>
      <c r="C82" s="5">
        <f t="shared" ref="C82:C87" si="9">B82-($C$2*F82+G82*$D$2+H82*$E$2)</f>
        <v>9959968</v>
      </c>
      <c r="D82">
        <v>9960029</v>
      </c>
      <c r="E82">
        <v>9960023</v>
      </c>
      <c r="F82" s="12">
        <v>9960024</v>
      </c>
      <c r="G82" s="12">
        <v>0</v>
      </c>
      <c r="H82">
        <v>3</v>
      </c>
      <c r="I82"/>
      <c r="J82" s="6">
        <f t="shared" ref="J82:J83" si="10">IF(D82 = 0, "", ABS(C82-D82)/D82)</f>
        <v>6.1244801596461219E-6</v>
      </c>
      <c r="K82" s="4">
        <f t="shared" ref="K82:K83" si="11">B82/E82</f>
        <v>8.4999958333429557</v>
      </c>
      <c r="L82" s="4">
        <f t="shared" ref="L82:L83" si="12">B82-D82</f>
        <v>74700125</v>
      </c>
      <c r="M82" s="4">
        <f t="shared" ref="M82:M83" si="13">L82/E82</f>
        <v>7.499995230934708</v>
      </c>
    </row>
    <row r="83" spans="1:13">
      <c r="A83" s="3" t="s">
        <v>84</v>
      </c>
      <c r="B83">
        <v>322260154</v>
      </c>
      <c r="C83" s="5">
        <f t="shared" si="9"/>
        <v>49559968</v>
      </c>
      <c r="D83">
        <v>39660029</v>
      </c>
      <c r="E83">
        <v>29760023</v>
      </c>
      <c r="F83">
        <v>29760024</v>
      </c>
      <c r="G83">
        <v>9900000</v>
      </c>
      <c r="H83">
        <v>9900003</v>
      </c>
      <c r="J83" s="6">
        <f t="shared" si="10"/>
        <v>0.24962006457433503</v>
      </c>
      <c r="K83" s="4">
        <f t="shared" si="11"/>
        <v>10.82862583809159</v>
      </c>
      <c r="L83" s="4">
        <f t="shared" si="12"/>
        <v>282600125</v>
      </c>
      <c r="M83" s="4">
        <f t="shared" si="13"/>
        <v>9.4959646032531619</v>
      </c>
    </row>
    <row r="84" spans="1:13">
      <c r="A84" s="3" t="s">
        <v>85</v>
      </c>
      <c r="B84">
        <v>84660160</v>
      </c>
      <c r="C84" s="5">
        <f t="shared" si="9"/>
        <v>9959966.5</v>
      </c>
      <c r="D84">
        <v>9960030</v>
      </c>
      <c r="E84">
        <v>9960024</v>
      </c>
      <c r="F84">
        <v>9960025</v>
      </c>
      <c r="G84">
        <v>0</v>
      </c>
      <c r="H84">
        <v>3</v>
      </c>
      <c r="J84" s="6">
        <f t="shared" ref="J84:J86" si="14">IF(D84 = 0, "", ABS(C84-D84)/D84)</f>
        <v>6.3754828047706688E-6</v>
      </c>
      <c r="K84" s="4">
        <f t="shared" ref="K84:K86" si="15">B84/E84</f>
        <v>8.4999955823399631</v>
      </c>
      <c r="L84" s="4">
        <f t="shared" ref="L84:L86" si="16">B84-D84</f>
        <v>74700130</v>
      </c>
      <c r="M84" s="4">
        <f t="shared" ref="M84:M86" si="17">L84/E84</f>
        <v>7.4999949799317749</v>
      </c>
    </row>
    <row r="85" spans="1:13">
      <c r="A85" s="3" t="s">
        <v>87</v>
      </c>
      <c r="B85">
        <v>114360154</v>
      </c>
      <c r="C85" s="5">
        <f t="shared" si="9"/>
        <v>9959968</v>
      </c>
      <c r="D85">
        <v>9960029</v>
      </c>
      <c r="E85">
        <v>9960023</v>
      </c>
      <c r="F85" s="12">
        <v>9960024</v>
      </c>
      <c r="G85" s="12">
        <v>9900000</v>
      </c>
      <c r="H85" s="12">
        <v>3</v>
      </c>
      <c r="I85"/>
      <c r="J85" s="6">
        <f t="shared" si="14"/>
        <v>6.1244801596461219E-6</v>
      </c>
      <c r="K85" s="4">
        <f t="shared" si="15"/>
        <v>11.481916658224584</v>
      </c>
      <c r="L85" s="4">
        <f t="shared" si="16"/>
        <v>104400125</v>
      </c>
      <c r="M85" s="4">
        <f t="shared" si="17"/>
        <v>10.481916055816336</v>
      </c>
    </row>
    <row r="86" spans="1:13">
      <c r="A86" s="3" t="s">
        <v>88</v>
      </c>
      <c r="B86">
        <v>104460154</v>
      </c>
      <c r="C86" s="5">
        <f t="shared" si="9"/>
        <v>9959968</v>
      </c>
      <c r="D86">
        <v>19860029</v>
      </c>
      <c r="E86">
        <v>9960023</v>
      </c>
      <c r="F86" s="12">
        <v>9960024</v>
      </c>
      <c r="G86" s="12">
        <v>0</v>
      </c>
      <c r="H86" s="12">
        <v>9900003</v>
      </c>
      <c r="I86"/>
      <c r="J86" s="6">
        <f t="shared" si="14"/>
        <v>0.4984917695739518</v>
      </c>
      <c r="K86" s="4">
        <f t="shared" si="15"/>
        <v>10.487943049930708</v>
      </c>
      <c r="L86" s="4">
        <f t="shared" si="16"/>
        <v>84600125</v>
      </c>
      <c r="M86" s="4">
        <f t="shared" si="17"/>
        <v>8.4939688392285841</v>
      </c>
    </row>
    <row r="87" spans="1:13">
      <c r="A87" s="3" t="s">
        <v>89</v>
      </c>
      <c r="B87">
        <v>436110158</v>
      </c>
      <c r="C87" s="5">
        <f t="shared" si="9"/>
        <v>59459972</v>
      </c>
      <c r="D87">
        <v>49560029</v>
      </c>
      <c r="E87">
        <v>39660023</v>
      </c>
      <c r="F87" s="12">
        <v>39660024</v>
      </c>
      <c r="G87" s="12">
        <v>19800000</v>
      </c>
      <c r="H87" s="12">
        <v>9900003</v>
      </c>
      <c r="I87"/>
      <c r="J87" s="6">
        <f t="shared" ref="J87" si="18">IF(D87 = 0, "", ABS(C87-D87)/D87)</f>
        <v>0.19975660224089054</v>
      </c>
      <c r="K87" s="4">
        <f t="shared" ref="K87" si="19">B87/E87</f>
        <v>10.996215458573991</v>
      </c>
      <c r="L87" s="4">
        <f t="shared" ref="L87" si="20">B87-D87</f>
        <v>386550129</v>
      </c>
      <c r="M87" s="4">
        <f t="shared" ref="M87" si="21">L87/E87</f>
        <v>9.7465936668770965</v>
      </c>
    </row>
  </sheetData>
  <autoFilter ref="A4:O4">
    <sortState ref="A5:O60">
      <sortCondition ref="A4"/>
    </sortState>
  </autoFilter>
  <mergeCells count="5">
    <mergeCell ref="C63:K78"/>
    <mergeCell ref="I1:J1"/>
    <mergeCell ref="I2:J2"/>
    <mergeCell ref="K1:L1"/>
    <mergeCell ref="K2:L2"/>
  </mergeCells>
  <conditionalFormatting sqref="J5:J60">
    <cfRule type="cellIs" dxfId="83" priority="25" operator="greaterThan">
      <formula>0.1</formula>
    </cfRule>
  </conditionalFormatting>
  <conditionalFormatting sqref="C5:C60">
    <cfRule type="cellIs" dxfId="82" priority="24" operator="greaterThan">
      <formula>D5</formula>
    </cfRule>
  </conditionalFormatting>
  <conditionalFormatting sqref="K2:L2">
    <cfRule type="cellIs" dxfId="81" priority="23" operator="greaterThan">
      <formula>L2</formula>
    </cfRule>
  </conditionalFormatting>
  <conditionalFormatting sqref="E5:F60">
    <cfRule type="expression" dxfId="80" priority="22">
      <formula>$E5-$F5 &lt;&gt; -1</formula>
    </cfRule>
  </conditionalFormatting>
  <conditionalFormatting sqref="J82:J83">
    <cfRule type="cellIs" dxfId="79" priority="21" operator="greaterThan">
      <formula>0.1</formula>
    </cfRule>
  </conditionalFormatting>
  <conditionalFormatting sqref="C82:C87">
    <cfRule type="cellIs" dxfId="78" priority="20" operator="greaterThan">
      <formula>D82</formula>
    </cfRule>
  </conditionalFormatting>
  <conditionalFormatting sqref="E82:G82">
    <cfRule type="expression" dxfId="77" priority="19">
      <formula>$E82-$F82 &lt;&gt; -1</formula>
    </cfRule>
  </conditionalFormatting>
  <conditionalFormatting sqref="J84">
    <cfRule type="cellIs" dxfId="76" priority="18" operator="greaterThan">
      <formula>0.1</formula>
    </cfRule>
  </conditionalFormatting>
  <conditionalFormatting sqref="C84">
    <cfRule type="cellIs" dxfId="75" priority="17" operator="greaterThan">
      <formula>D84</formula>
    </cfRule>
  </conditionalFormatting>
  <conditionalFormatting sqref="J85">
    <cfRule type="cellIs" dxfId="74" priority="16" operator="greaterThan">
      <formula>0.1</formula>
    </cfRule>
  </conditionalFormatting>
  <conditionalFormatting sqref="C85">
    <cfRule type="cellIs" dxfId="73" priority="15" operator="greaterThan">
      <formula>D85</formula>
    </cfRule>
  </conditionalFormatting>
  <conditionalFormatting sqref="E85:H85 H86">
    <cfRule type="expression" dxfId="72" priority="14">
      <formula>$E85-$F85 &lt;&gt; -1</formula>
    </cfRule>
  </conditionalFormatting>
  <conditionalFormatting sqref="J86">
    <cfRule type="cellIs" dxfId="71" priority="13" operator="greaterThan">
      <formula>0.1</formula>
    </cfRule>
  </conditionalFormatting>
  <conditionalFormatting sqref="C86">
    <cfRule type="cellIs" dxfId="70" priority="12" operator="greaterThan">
      <formula>D86</formula>
    </cfRule>
  </conditionalFormatting>
  <conditionalFormatting sqref="E86:G86">
    <cfRule type="expression" dxfId="69" priority="11">
      <formula>$E86-$F86 &lt;&gt; -1</formula>
    </cfRule>
  </conditionalFormatting>
  <conditionalFormatting sqref="H87">
    <cfRule type="expression" dxfId="68" priority="10">
      <formula>$E87-$F87 &lt;&gt; -1</formula>
    </cfRule>
  </conditionalFormatting>
  <conditionalFormatting sqref="J87">
    <cfRule type="cellIs" dxfId="67" priority="9" operator="greaterThan">
      <formula>0.1</formula>
    </cfRule>
  </conditionalFormatting>
  <conditionalFormatting sqref="C87">
    <cfRule type="cellIs" dxfId="66" priority="8" operator="greaterThan">
      <formula>D87</formula>
    </cfRule>
  </conditionalFormatting>
  <conditionalFormatting sqref="E87:G87">
    <cfRule type="expression" dxfId="65" priority="7">
      <formula>$E87-$F87 &lt;&gt; -1</formula>
    </cfRule>
  </conditionalFormatting>
  <conditionalFormatting sqref="H87">
    <cfRule type="expression" dxfId="64" priority="6">
      <formula>$E87-$F87 &lt;&gt; -1</formula>
    </cfRule>
  </conditionalFormatting>
  <conditionalFormatting sqref="C82:C87">
    <cfRule type="cellIs" dxfId="63" priority="5" operator="greaterThan">
      <formula>D82</formula>
    </cfRule>
  </conditionalFormatting>
  <conditionalFormatting sqref="C82:C87">
    <cfRule type="cellIs" dxfId="62" priority="4" operator="greaterThan">
      <formula>D82</formula>
    </cfRule>
  </conditionalFormatting>
  <conditionalFormatting sqref="C82:C87">
    <cfRule type="cellIs" dxfId="61" priority="3" operator="greaterThan">
      <formula>D82</formula>
    </cfRule>
  </conditionalFormatting>
  <conditionalFormatting sqref="C82:C87">
    <cfRule type="cellIs" dxfId="60" priority="2" operator="greaterThan">
      <formula>D82</formula>
    </cfRule>
  </conditionalFormatting>
  <conditionalFormatting sqref="C82:C87">
    <cfRule type="cellIs" dxfId="59" priority="1" operator="greaterThan">
      <formula>D82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O90"/>
  <sheetViews>
    <sheetView workbookViewId="0">
      <pane ySplit="4" topLeftCell="A56" activePane="bottomLeft" state="frozen"/>
      <selection pane="bottomLeft" activeCell="D90" sqref="D90"/>
    </sheetView>
  </sheetViews>
  <sheetFormatPr defaultRowHeight="15"/>
  <cols>
    <col min="1" max="1" width="13.42578125" style="3" customWidth="1"/>
    <col min="2" max="2" width="12" customWidth="1"/>
    <col min="3" max="3" width="19.140625" style="5" customWidth="1"/>
    <col min="4" max="4" width="14.7109375" customWidth="1"/>
    <col min="5" max="5" width="13.42578125" customWidth="1"/>
    <col min="6" max="6" width="13" customWidth="1"/>
    <col min="8" max="8" width="9.5703125" bestFit="1" customWidth="1"/>
    <col min="9" max="9" width="11.42578125" style="6" customWidth="1"/>
    <col min="10" max="10" width="10.7109375" style="6" customWidth="1"/>
    <col min="11" max="11" width="14.85546875" style="4" customWidth="1"/>
    <col min="12" max="12" width="21.5703125" style="4" customWidth="1"/>
    <col min="13" max="13" width="16.140625" style="4" customWidth="1"/>
    <col min="14" max="14" width="10.140625" customWidth="1"/>
    <col min="15" max="15" width="67" customWidth="1"/>
  </cols>
  <sheetData>
    <row r="1" spans="1:15">
      <c r="C1" s="5" t="s">
        <v>72</v>
      </c>
      <c r="D1" s="5" t="s">
        <v>70</v>
      </c>
      <c r="E1" s="5" t="s">
        <v>71</v>
      </c>
      <c r="G1" s="15" t="s">
        <v>73</v>
      </c>
      <c r="H1" s="15" t="s">
        <v>82</v>
      </c>
      <c r="I1" s="24" t="s">
        <v>77</v>
      </c>
      <c r="J1" s="24"/>
      <c r="K1" s="26" t="s">
        <v>75</v>
      </c>
      <c r="L1" s="26"/>
      <c r="M1" s="17"/>
      <c r="N1" s="16"/>
    </row>
    <row r="2" spans="1:15">
      <c r="C2" s="14">
        <v>4</v>
      </c>
      <c r="D2" s="14">
        <v>4</v>
      </c>
      <c r="E2" s="14">
        <v>2</v>
      </c>
      <c r="G2" s="5">
        <f>AVERAGE($J$5:$J$60)</f>
        <v>0.2718925731085241</v>
      </c>
      <c r="H2" s="5">
        <f>STDEV($J$5:$J$60)</f>
        <v>0.29527708293688826</v>
      </c>
      <c r="I2" s="25" t="s">
        <v>74</v>
      </c>
      <c r="J2" s="25"/>
      <c r="K2" s="27" t="s">
        <v>76</v>
      </c>
      <c r="L2" s="27"/>
    </row>
    <row r="4" spans="1:15">
      <c r="A4" s="2" t="s">
        <v>1</v>
      </c>
      <c r="B4" s="1" t="s">
        <v>0</v>
      </c>
      <c r="C4" s="1" t="s">
        <v>63</v>
      </c>
      <c r="D4" s="1" t="s">
        <v>64</v>
      </c>
      <c r="E4" s="1" t="s">
        <v>25</v>
      </c>
      <c r="F4" s="1" t="s">
        <v>24</v>
      </c>
      <c r="G4" s="1" t="s">
        <v>2</v>
      </c>
      <c r="H4" s="1" t="s">
        <v>3</v>
      </c>
      <c r="I4" s="5"/>
      <c r="J4" s="1" t="s">
        <v>69</v>
      </c>
      <c r="K4" s="1" t="s">
        <v>67</v>
      </c>
      <c r="L4" s="1" t="s">
        <v>81</v>
      </c>
      <c r="M4" s="1" t="s">
        <v>68</v>
      </c>
      <c r="N4" s="1" t="s">
        <v>86</v>
      </c>
      <c r="O4" s="1" t="s">
        <v>62</v>
      </c>
    </row>
    <row r="5" spans="1:15">
      <c r="A5" s="3" t="str">
        <f>TSIM!A5</f>
        <v>AES.O0</v>
      </c>
      <c r="B5">
        <v>295902379</v>
      </c>
      <c r="C5" s="5">
        <f>B5-($C$2*F5+G5*$D$2+H5*$E$2)</f>
        <v>59130077</v>
      </c>
      <c r="D5">
        <f>TSIM!D5</f>
        <v>53706090</v>
      </c>
      <c r="E5">
        <v>54636087</v>
      </c>
      <c r="F5">
        <f>TSIM!F5</f>
        <v>52994061</v>
      </c>
      <c r="G5">
        <f>TSIM!G5</f>
        <v>5873001</v>
      </c>
      <c r="H5">
        <f>TSIM!H5</f>
        <v>652027</v>
      </c>
      <c r="J5" s="6">
        <f t="shared" ref="J5:J36" si="0">IF(D5 = 0, "", ABS(C5-D5)/D5)</f>
        <v>0.10099389100938087</v>
      </c>
      <c r="K5" s="4">
        <f t="shared" ref="K5:K36" si="1">B5/E5</f>
        <v>5.4158779526066718</v>
      </c>
      <c r="L5" s="4">
        <f t="shared" ref="L5:L36" si="2">B5-D5</f>
        <v>242196289</v>
      </c>
      <c r="M5" s="4">
        <f t="shared" ref="M5:M36" si="3">L5/E5</f>
        <v>4.432899614498381</v>
      </c>
      <c r="N5">
        <f>E5-F5</f>
        <v>1642026</v>
      </c>
    </row>
    <row r="6" spans="1:15">
      <c r="A6" s="3" t="str">
        <f>TSIM!A6</f>
        <v>AES.O1</v>
      </c>
      <c r="B6">
        <v>189621620</v>
      </c>
      <c r="C6" s="5">
        <f t="shared" ref="C6:C60" si="4">B6-($C$2*F6+G6*$D$2+H6*$E$2)</f>
        <v>38717142</v>
      </c>
      <c r="D6">
        <f>TSIM!D6</f>
        <v>33326136</v>
      </c>
      <c r="E6">
        <v>34256131</v>
      </c>
      <c r="F6">
        <f>TSIM!F6</f>
        <v>32706107</v>
      </c>
      <c r="G6">
        <f>TSIM!G6</f>
        <v>4740000</v>
      </c>
      <c r="H6">
        <f>TSIM!H6</f>
        <v>560025</v>
      </c>
      <c r="J6" s="6">
        <f t="shared" si="0"/>
        <v>0.16176510832218893</v>
      </c>
      <c r="K6" s="4">
        <f t="shared" si="1"/>
        <v>5.5354067860144509</v>
      </c>
      <c r="L6" s="4">
        <f t="shared" si="2"/>
        <v>156295484</v>
      </c>
      <c r="M6" s="4">
        <f t="shared" si="3"/>
        <v>4.5625550649604882</v>
      </c>
      <c r="N6">
        <f t="shared" ref="N6:N60" si="5">E6-F6</f>
        <v>1550024</v>
      </c>
    </row>
    <row r="7" spans="1:15">
      <c r="A7" s="3" t="str">
        <f>TSIM!A7</f>
        <v>AES.O2</v>
      </c>
      <c r="B7">
        <v>186641610</v>
      </c>
      <c r="C7" s="5">
        <f t="shared" si="4"/>
        <v>35825136</v>
      </c>
      <c r="D7">
        <f>TSIM!D7</f>
        <v>33304135</v>
      </c>
      <c r="E7">
        <v>34234130</v>
      </c>
      <c r="F7">
        <f>TSIM!F7</f>
        <v>32684106</v>
      </c>
      <c r="G7">
        <f>TSIM!G7</f>
        <v>4740000</v>
      </c>
      <c r="H7">
        <f>TSIM!H7</f>
        <v>560025</v>
      </c>
      <c r="J7" s="6">
        <f t="shared" si="0"/>
        <v>7.5696336205699377E-2</v>
      </c>
      <c r="K7" s="4">
        <f t="shared" si="1"/>
        <v>5.4519162601766133</v>
      </c>
      <c r="L7" s="4">
        <f t="shared" si="2"/>
        <v>153337475</v>
      </c>
      <c r="M7" s="4">
        <f t="shared" si="3"/>
        <v>4.4790819863101534</v>
      </c>
      <c r="N7">
        <f t="shared" si="5"/>
        <v>1550024</v>
      </c>
    </row>
    <row r="8" spans="1:15">
      <c r="A8" s="3" t="str">
        <f>TSIM!A8</f>
        <v>AES.O3</v>
      </c>
      <c r="B8">
        <v>183938605</v>
      </c>
      <c r="C8" s="5">
        <f t="shared" si="4"/>
        <v>35006135</v>
      </c>
      <c r="D8">
        <f>TSIM!D8</f>
        <v>32933134</v>
      </c>
      <c r="E8">
        <v>33863129</v>
      </c>
      <c r="F8">
        <f>TSIM!F8</f>
        <v>32313105</v>
      </c>
      <c r="G8">
        <f>TSIM!G8</f>
        <v>4640000</v>
      </c>
      <c r="H8">
        <f>TSIM!H8</f>
        <v>560025</v>
      </c>
      <c r="J8" s="6">
        <f t="shared" si="0"/>
        <v>6.2945755481394514E-2</v>
      </c>
      <c r="K8" s="4">
        <f t="shared" si="1"/>
        <v>5.4318254228662681</v>
      </c>
      <c r="L8" s="4">
        <f t="shared" si="2"/>
        <v>151005471</v>
      </c>
      <c r="M8" s="4">
        <f t="shared" si="3"/>
        <v>4.4592887739346239</v>
      </c>
      <c r="N8">
        <f t="shared" si="5"/>
        <v>1550024</v>
      </c>
    </row>
    <row r="9" spans="1:15">
      <c r="A9" s="3" t="str">
        <f>TSIM!A9</f>
        <v>bcnt.O0</v>
      </c>
      <c r="B9">
        <v>112620121</v>
      </c>
      <c r="C9" s="5">
        <f t="shared" si="4"/>
        <v>20490013</v>
      </c>
      <c r="D9">
        <f>TSIM!D9</f>
        <v>18305030</v>
      </c>
      <c r="E9">
        <v>18305027</v>
      </c>
      <c r="F9">
        <f>TSIM!F9</f>
        <v>16200024</v>
      </c>
      <c r="G9">
        <f>TSIM!G9</f>
        <v>5780001</v>
      </c>
      <c r="H9">
        <f>TSIM!H9</f>
        <v>2105004</v>
      </c>
      <c r="J9" s="6">
        <f t="shared" si="0"/>
        <v>0.11936516902731108</v>
      </c>
      <c r="K9" s="4">
        <f t="shared" si="1"/>
        <v>6.1524149076644354</v>
      </c>
      <c r="L9" s="4">
        <f t="shared" si="2"/>
        <v>94315091</v>
      </c>
      <c r="M9" s="4">
        <f t="shared" si="3"/>
        <v>5.1524147437750294</v>
      </c>
      <c r="N9">
        <f t="shared" si="5"/>
        <v>2105003</v>
      </c>
    </row>
    <row r="10" spans="1:15">
      <c r="A10" s="3" t="str">
        <f>TSIM!A10</f>
        <v>bcnt.O1</v>
      </c>
      <c r="B10" s="4">
        <v>82980121</v>
      </c>
      <c r="C10" s="5">
        <f t="shared" si="4"/>
        <v>13300009</v>
      </c>
      <c r="D10">
        <f>TSIM!D10</f>
        <v>13500031</v>
      </c>
      <c r="E10" s="4">
        <v>13500028</v>
      </c>
      <c r="F10">
        <f>TSIM!F10</f>
        <v>11570027</v>
      </c>
      <c r="G10">
        <f>TSIM!G10</f>
        <v>4885000</v>
      </c>
      <c r="H10">
        <f>TSIM!H10</f>
        <v>1930002</v>
      </c>
      <c r="J10" s="6">
        <f t="shared" si="0"/>
        <v>1.481641042157607E-2</v>
      </c>
      <c r="K10" s="4">
        <f t="shared" si="1"/>
        <v>6.146662880995506</v>
      </c>
      <c r="L10" s="4">
        <f t="shared" si="2"/>
        <v>69480090</v>
      </c>
      <c r="M10" s="4">
        <f t="shared" si="3"/>
        <v>5.146662658773745</v>
      </c>
      <c r="N10">
        <f t="shared" si="5"/>
        <v>1930001</v>
      </c>
    </row>
    <row r="11" spans="1:15">
      <c r="A11" s="3" t="str">
        <f>TSIM!A11</f>
        <v>bcnt.O2</v>
      </c>
      <c r="B11" s="9">
        <v>82980118</v>
      </c>
      <c r="C11" s="5">
        <f t="shared" si="4"/>
        <v>13300006</v>
      </c>
      <c r="D11" s="9">
        <f>TSIM!D11</f>
        <v>13500031</v>
      </c>
      <c r="E11" s="9">
        <v>13500028</v>
      </c>
      <c r="F11" s="9">
        <f>TSIM!F11</f>
        <v>11570027</v>
      </c>
      <c r="G11" s="9">
        <f>TSIM!G11</f>
        <v>4885000</v>
      </c>
      <c r="H11" s="9">
        <f>TSIM!H11</f>
        <v>1930002</v>
      </c>
      <c r="I11" s="13"/>
      <c r="J11" s="6">
        <f t="shared" si="0"/>
        <v>1.4816632643288004E-2</v>
      </c>
      <c r="K11" s="4">
        <f t="shared" si="1"/>
        <v>6.146662658773745</v>
      </c>
      <c r="L11" s="4">
        <f t="shared" si="2"/>
        <v>69480087</v>
      </c>
      <c r="M11" s="4">
        <f t="shared" si="3"/>
        <v>5.1466624365519831</v>
      </c>
      <c r="N11">
        <f t="shared" si="5"/>
        <v>1930001</v>
      </c>
      <c r="O11" s="9" t="s">
        <v>65</v>
      </c>
    </row>
    <row r="12" spans="1:15">
      <c r="A12" s="3" t="str">
        <f>TSIM!A12</f>
        <v>bcnt.O3</v>
      </c>
      <c r="B12" s="9">
        <v>82980118</v>
      </c>
      <c r="C12" s="5">
        <f t="shared" si="4"/>
        <v>13300006</v>
      </c>
      <c r="D12" s="9">
        <f>TSIM!D12</f>
        <v>13500031</v>
      </c>
      <c r="E12" s="9">
        <v>13500028</v>
      </c>
      <c r="F12" s="9">
        <f>TSIM!F12</f>
        <v>11570027</v>
      </c>
      <c r="G12" s="9">
        <f>TSIM!G12</f>
        <v>4885000</v>
      </c>
      <c r="H12" s="9">
        <f>TSIM!H12</f>
        <v>1930002</v>
      </c>
      <c r="I12" s="13"/>
      <c r="J12" s="6">
        <f t="shared" si="0"/>
        <v>1.4816632643288004E-2</v>
      </c>
      <c r="K12" s="4">
        <f t="shared" si="1"/>
        <v>6.146662658773745</v>
      </c>
      <c r="L12" s="4">
        <f t="shared" si="2"/>
        <v>69480087</v>
      </c>
      <c r="M12" s="4">
        <f t="shared" si="3"/>
        <v>5.1466624365519831</v>
      </c>
      <c r="N12">
        <f t="shared" si="5"/>
        <v>1930001</v>
      </c>
      <c r="O12" s="9" t="s">
        <v>65</v>
      </c>
    </row>
    <row r="13" spans="1:15">
      <c r="A13" s="3" t="str">
        <f>TSIM!A13</f>
        <v>blit.O0</v>
      </c>
      <c r="B13">
        <v>417719354</v>
      </c>
      <c r="C13" s="5">
        <f t="shared" si="4"/>
        <v>80330246</v>
      </c>
      <c r="D13">
        <f>TSIM!D13</f>
        <v>66292244</v>
      </c>
      <c r="E13">
        <v>66288237</v>
      </c>
      <c r="F13">
        <f>TSIM!F13</f>
        <v>54246206</v>
      </c>
      <c r="G13">
        <f>TSIM!G13</f>
        <v>24080055</v>
      </c>
      <c r="H13">
        <f>TSIM!H13</f>
        <v>12042032</v>
      </c>
      <c r="I13"/>
      <c r="J13" s="6">
        <f t="shared" si="0"/>
        <v>0.21175934246546246</v>
      </c>
      <c r="K13" s="4">
        <f t="shared" si="1"/>
        <v>6.3015607731429029</v>
      </c>
      <c r="L13" s="4">
        <f t="shared" si="2"/>
        <v>351427110</v>
      </c>
      <c r="M13" s="4">
        <f t="shared" si="3"/>
        <v>5.3015003250124151</v>
      </c>
      <c r="N13">
        <f t="shared" si="5"/>
        <v>12042031</v>
      </c>
    </row>
    <row r="14" spans="1:15">
      <c r="A14" s="3" t="str">
        <f>TSIM!A14</f>
        <v>blit.O1</v>
      </c>
      <c r="B14">
        <v>107710646</v>
      </c>
      <c r="C14" s="5">
        <f t="shared" si="4"/>
        <v>23146116</v>
      </c>
      <c r="D14">
        <f>TSIM!D14</f>
        <v>20139134</v>
      </c>
      <c r="E14">
        <v>20135127</v>
      </c>
      <c r="F14">
        <f>TSIM!F14</f>
        <v>18131125</v>
      </c>
      <c r="G14">
        <f>TSIM!G14</f>
        <v>2008006</v>
      </c>
      <c r="H14">
        <f>TSIM!H14</f>
        <v>2004003</v>
      </c>
      <c r="I14"/>
      <c r="J14" s="6">
        <f t="shared" si="0"/>
        <v>0.14931039239323796</v>
      </c>
      <c r="K14" s="4">
        <f t="shared" si="1"/>
        <v>5.3493899492166106</v>
      </c>
      <c r="L14" s="4">
        <f t="shared" si="2"/>
        <v>87571512</v>
      </c>
      <c r="M14" s="4">
        <f t="shared" si="3"/>
        <v>4.3491909437670797</v>
      </c>
      <c r="N14">
        <f t="shared" si="5"/>
        <v>2004002</v>
      </c>
    </row>
    <row r="15" spans="1:15">
      <c r="A15" s="3" t="str">
        <f>TSIM!A15</f>
        <v>blit.O2</v>
      </c>
      <c r="B15">
        <v>108677605</v>
      </c>
      <c r="C15" s="5">
        <f t="shared" si="4"/>
        <v>24133099</v>
      </c>
      <c r="D15">
        <f>TSIM!D15</f>
        <v>20134128</v>
      </c>
      <c r="E15">
        <v>20130121</v>
      </c>
      <c r="F15">
        <f>TSIM!F15</f>
        <v>18126119</v>
      </c>
      <c r="G15">
        <f>TSIM!G15</f>
        <v>2008006</v>
      </c>
      <c r="H15">
        <f>TSIM!H15</f>
        <v>2004003</v>
      </c>
      <c r="I15"/>
      <c r="J15" s="6">
        <f t="shared" si="0"/>
        <v>0.19861654798260941</v>
      </c>
      <c r="K15" s="4">
        <f t="shared" si="1"/>
        <v>5.3987556756365249</v>
      </c>
      <c r="L15" s="4">
        <f t="shared" si="2"/>
        <v>88543477</v>
      </c>
      <c r="M15" s="4">
        <f t="shared" si="3"/>
        <v>4.3985566206979083</v>
      </c>
      <c r="N15">
        <f t="shared" si="5"/>
        <v>2004002</v>
      </c>
    </row>
    <row r="16" spans="1:15">
      <c r="A16" s="3" t="str">
        <f>TSIM!A16</f>
        <v>blit.O3</v>
      </c>
      <c r="B16" s="9">
        <v>108677605</v>
      </c>
      <c r="C16" s="5">
        <f t="shared" si="4"/>
        <v>24133099</v>
      </c>
      <c r="D16" s="9">
        <f>TSIM!D16</f>
        <v>20134128</v>
      </c>
      <c r="E16" s="9">
        <v>20130121</v>
      </c>
      <c r="F16" s="9">
        <f>TSIM!F16</f>
        <v>18126119</v>
      </c>
      <c r="G16" s="9">
        <f>TSIM!G16</f>
        <v>2008006</v>
      </c>
      <c r="H16" s="9">
        <f>TSIM!H16</f>
        <v>2004003</v>
      </c>
      <c r="I16" s="9"/>
      <c r="J16" s="6">
        <f t="shared" si="0"/>
        <v>0.19861654798260941</v>
      </c>
      <c r="K16" s="4">
        <f t="shared" si="1"/>
        <v>5.3987556756365249</v>
      </c>
      <c r="L16" s="4">
        <f t="shared" si="2"/>
        <v>88543477</v>
      </c>
      <c r="M16" s="4">
        <f t="shared" si="3"/>
        <v>4.3985566206979083</v>
      </c>
      <c r="N16">
        <f t="shared" si="5"/>
        <v>2004002</v>
      </c>
      <c r="O16" s="9" t="s">
        <v>65</v>
      </c>
    </row>
    <row r="17" spans="1:15">
      <c r="A17" s="3" t="str">
        <f>TSIM!A17</f>
        <v>crc.O0</v>
      </c>
      <c r="B17" s="11">
        <v>225867509</v>
      </c>
      <c r="C17" s="5">
        <f t="shared" si="4"/>
        <v>46445785</v>
      </c>
      <c r="D17">
        <f>TSIM!D17</f>
        <v>36976857</v>
      </c>
      <c r="E17" s="11">
        <v>36936342</v>
      </c>
      <c r="F17">
        <f>TSIM!F17</f>
        <v>34269427</v>
      </c>
      <c r="G17">
        <f>TSIM!G17</f>
        <v>9252546</v>
      </c>
      <c r="H17">
        <f>TSIM!H17</f>
        <v>2666916</v>
      </c>
      <c r="J17" s="6">
        <f t="shared" si="0"/>
        <v>0.25607714576714835</v>
      </c>
      <c r="K17" s="4">
        <f t="shared" si="1"/>
        <v>6.1150481279386035</v>
      </c>
      <c r="L17" s="4">
        <f t="shared" si="2"/>
        <v>188890652</v>
      </c>
      <c r="M17" s="4">
        <f t="shared" si="3"/>
        <v>5.1139512407590333</v>
      </c>
      <c r="N17">
        <f t="shared" si="5"/>
        <v>2666915</v>
      </c>
    </row>
    <row r="18" spans="1:15">
      <c r="A18" s="3" t="str">
        <f>TSIM!A18</f>
        <v>crc.O1</v>
      </c>
      <c r="B18" s="11">
        <v>85000967</v>
      </c>
      <c r="C18" s="5">
        <f t="shared" si="4"/>
        <v>16428691</v>
      </c>
      <c r="D18">
        <f>TSIM!D18</f>
        <v>15523328</v>
      </c>
      <c r="E18" s="11">
        <v>15482813</v>
      </c>
      <c r="F18">
        <f>TSIM!F18</f>
        <v>15482300</v>
      </c>
      <c r="G18">
        <f>TSIM!G18</f>
        <v>1660512</v>
      </c>
      <c r="H18">
        <f>TSIM!H18</f>
        <v>514</v>
      </c>
      <c r="J18" s="6">
        <f t="shared" si="0"/>
        <v>5.8322738526171709E-2</v>
      </c>
      <c r="K18" s="4">
        <f t="shared" si="1"/>
        <v>5.4900209025323754</v>
      </c>
      <c r="L18" s="4">
        <f t="shared" si="2"/>
        <v>69477639</v>
      </c>
      <c r="M18" s="4">
        <f t="shared" si="3"/>
        <v>4.48740412998594</v>
      </c>
      <c r="N18">
        <f t="shared" si="5"/>
        <v>513</v>
      </c>
    </row>
    <row r="19" spans="1:15">
      <c r="A19" s="3" t="str">
        <f>TSIM!A19</f>
        <v>crc.O2</v>
      </c>
      <c r="B19" s="11">
        <v>80159914</v>
      </c>
      <c r="C19" s="5">
        <f t="shared" si="4"/>
        <v>14788670</v>
      </c>
      <c r="D19">
        <f>TSIM!D19</f>
        <v>14723070</v>
      </c>
      <c r="E19" s="11">
        <v>14682555</v>
      </c>
      <c r="F19">
        <f>TSIM!F19</f>
        <v>14682042</v>
      </c>
      <c r="G19">
        <f>TSIM!G19</f>
        <v>1660512</v>
      </c>
      <c r="H19">
        <f>TSIM!H19</f>
        <v>514</v>
      </c>
      <c r="J19" s="6">
        <f t="shared" si="0"/>
        <v>4.4555924817310522E-3</v>
      </c>
      <c r="K19" s="4">
        <f t="shared" si="1"/>
        <v>5.4595343930262823</v>
      </c>
      <c r="L19" s="4">
        <f t="shared" si="2"/>
        <v>65436844</v>
      </c>
      <c r="M19" s="4">
        <f t="shared" si="3"/>
        <v>4.456774995905004</v>
      </c>
      <c r="N19">
        <f t="shared" si="5"/>
        <v>513</v>
      </c>
    </row>
    <row r="20" spans="1:15">
      <c r="A20" s="3" t="str">
        <f>TSIM!A20</f>
        <v>crc.O3</v>
      </c>
      <c r="B20">
        <v>66164787</v>
      </c>
      <c r="C20" s="5">
        <f t="shared" si="4"/>
        <v>10706375</v>
      </c>
      <c r="D20">
        <f>TSIM!D20</f>
        <v>12244862</v>
      </c>
      <c r="E20">
        <v>12204347</v>
      </c>
      <c r="F20">
        <f>TSIM!F20</f>
        <v>12203834</v>
      </c>
      <c r="G20">
        <f>TSIM!G20</f>
        <v>1660512</v>
      </c>
      <c r="H20">
        <f>TSIM!H20</f>
        <v>514</v>
      </c>
      <c r="I20"/>
      <c r="J20" s="6">
        <f t="shared" si="0"/>
        <v>0.12564347397300191</v>
      </c>
      <c r="K20" s="4">
        <f t="shared" si="1"/>
        <v>5.4214114855960753</v>
      </c>
      <c r="L20" s="4">
        <f t="shared" si="2"/>
        <v>53919925</v>
      </c>
      <c r="M20" s="4">
        <f t="shared" si="3"/>
        <v>4.4180917668106288</v>
      </c>
      <c r="N20">
        <f t="shared" si="5"/>
        <v>513</v>
      </c>
    </row>
    <row r="21" spans="1:15">
      <c r="A21" s="3" t="str">
        <f>TSIM!A21</f>
        <v>des.O0</v>
      </c>
      <c r="B21" s="11">
        <v>33372204</v>
      </c>
      <c r="C21" s="5">
        <f t="shared" si="4"/>
        <v>6402118</v>
      </c>
      <c r="D21">
        <f>TSIM!D21</f>
        <v>6299820</v>
      </c>
      <c r="E21" s="11">
        <v>6297609</v>
      </c>
      <c r="F21">
        <f>TSIM!F21</f>
        <v>6194567</v>
      </c>
      <c r="G21">
        <f>TSIM!G21</f>
        <v>496433</v>
      </c>
      <c r="H21">
        <f>TSIM!H21</f>
        <v>103043</v>
      </c>
      <c r="J21" s="6">
        <f t="shared" si="0"/>
        <v>1.6238241727541423E-2</v>
      </c>
      <c r="K21" s="4">
        <f t="shared" si="1"/>
        <v>5.2991864055072329</v>
      </c>
      <c r="L21" s="4">
        <f t="shared" si="2"/>
        <v>27072384</v>
      </c>
      <c r="M21" s="4">
        <f t="shared" si="3"/>
        <v>4.2988353198809266</v>
      </c>
      <c r="N21">
        <f t="shared" si="5"/>
        <v>103042</v>
      </c>
    </row>
    <row r="22" spans="1:15">
      <c r="A22" s="3" t="str">
        <f>TSIM!A22</f>
        <v>des.O1</v>
      </c>
      <c r="B22" s="11">
        <v>25516080</v>
      </c>
      <c r="C22" s="5">
        <f t="shared" si="4"/>
        <v>4912422</v>
      </c>
      <c r="D22">
        <f>TSIM!D22</f>
        <v>4712261</v>
      </c>
      <c r="E22" s="11">
        <v>4710050</v>
      </c>
      <c r="F22">
        <f>TSIM!F22</f>
        <v>4611426</v>
      </c>
      <c r="G22">
        <f>TSIM!G22</f>
        <v>490176</v>
      </c>
      <c r="H22">
        <f>TSIM!H22</f>
        <v>98625</v>
      </c>
      <c r="J22" s="6">
        <f t="shared" si="0"/>
        <v>4.247663701140493E-2</v>
      </c>
      <c r="K22" s="4">
        <f t="shared" si="1"/>
        <v>5.4173692423647308</v>
      </c>
      <c r="L22" s="4">
        <f t="shared" si="2"/>
        <v>20803819</v>
      </c>
      <c r="M22" s="4">
        <f t="shared" si="3"/>
        <v>4.4168998205963845</v>
      </c>
      <c r="N22">
        <f t="shared" si="5"/>
        <v>98624</v>
      </c>
    </row>
    <row r="23" spans="1:15">
      <c r="A23" s="3" t="str">
        <f>TSIM!A23</f>
        <v>des.O2</v>
      </c>
      <c r="B23" s="11">
        <v>25217274</v>
      </c>
      <c r="C23" s="5">
        <f t="shared" si="4"/>
        <v>4550320</v>
      </c>
      <c r="D23">
        <f>TSIM!D23</f>
        <v>4728085</v>
      </c>
      <c r="E23" s="11">
        <v>4725874</v>
      </c>
      <c r="F23">
        <f>TSIM!F23</f>
        <v>4627250</v>
      </c>
      <c r="G23">
        <f>TSIM!G23</f>
        <v>490176</v>
      </c>
      <c r="H23">
        <f>TSIM!H23</f>
        <v>98625</v>
      </c>
      <c r="J23" s="6">
        <f t="shared" si="0"/>
        <v>3.7597674322690899E-2</v>
      </c>
      <c r="K23" s="4">
        <f t="shared" si="1"/>
        <v>5.3360021871086705</v>
      </c>
      <c r="L23" s="4">
        <f t="shared" si="2"/>
        <v>20489189</v>
      </c>
      <c r="M23" s="4">
        <f t="shared" si="3"/>
        <v>4.3355343371406008</v>
      </c>
      <c r="N23">
        <f t="shared" si="5"/>
        <v>98624</v>
      </c>
    </row>
    <row r="24" spans="1:15">
      <c r="A24" s="3" t="str">
        <f>TSIM!A24</f>
        <v>des.O3</v>
      </c>
      <c r="B24" s="11">
        <v>25175312</v>
      </c>
      <c r="C24" s="5">
        <f t="shared" si="4"/>
        <v>4545158</v>
      </c>
      <c r="D24">
        <f>TSIM!D24</f>
        <v>4718885</v>
      </c>
      <c r="E24" s="11">
        <v>4716674</v>
      </c>
      <c r="F24">
        <f>TSIM!F24</f>
        <v>4618050</v>
      </c>
      <c r="G24">
        <f>TSIM!G24</f>
        <v>490176</v>
      </c>
      <c r="H24">
        <f>TSIM!H24</f>
        <v>98625</v>
      </c>
      <c r="J24" s="6">
        <f t="shared" si="0"/>
        <v>3.6815264622892911E-2</v>
      </c>
      <c r="K24" s="4">
        <f t="shared" si="1"/>
        <v>5.337513680190745</v>
      </c>
      <c r="L24" s="4">
        <f t="shared" si="2"/>
        <v>20456427</v>
      </c>
      <c r="M24" s="4">
        <f t="shared" si="3"/>
        <v>4.3370449176686794</v>
      </c>
      <c r="N24">
        <f t="shared" si="5"/>
        <v>98624</v>
      </c>
    </row>
    <row r="25" spans="1:15">
      <c r="A25" s="3" t="str">
        <f>TSIM!A25</f>
        <v>engine.O0</v>
      </c>
      <c r="B25" s="11">
        <v>324876797</v>
      </c>
      <c r="C25" s="5">
        <f t="shared" si="4"/>
        <v>75262947</v>
      </c>
      <c r="D25">
        <f>TSIM!D25</f>
        <v>60479390</v>
      </c>
      <c r="E25" s="11">
        <v>53961026</v>
      </c>
      <c r="F25">
        <f>TSIM!F25</f>
        <v>48838227</v>
      </c>
      <c r="G25">
        <f>TSIM!G25</f>
        <v>11476070</v>
      </c>
      <c r="H25">
        <f>TSIM!H25</f>
        <v>4178331</v>
      </c>
      <c r="J25" s="6">
        <f t="shared" si="0"/>
        <v>0.24443958512147693</v>
      </c>
      <c r="K25" s="4">
        <f t="shared" si="1"/>
        <v>6.0205822809966589</v>
      </c>
      <c r="L25" s="4">
        <f t="shared" si="2"/>
        <v>264397407</v>
      </c>
      <c r="M25" s="4">
        <f t="shared" si="3"/>
        <v>4.8997846519819692</v>
      </c>
      <c r="N25">
        <f t="shared" si="5"/>
        <v>5122799</v>
      </c>
    </row>
    <row r="26" spans="1:15">
      <c r="A26" s="3" t="str">
        <f>TSIM!A26</f>
        <v>engine.O1</v>
      </c>
      <c r="B26" s="11">
        <v>154902063</v>
      </c>
      <c r="C26" s="5">
        <f t="shared" si="4"/>
        <v>47989917</v>
      </c>
      <c r="D26">
        <f>TSIM!D26</f>
        <v>31761943</v>
      </c>
      <c r="E26" s="11">
        <v>25243579</v>
      </c>
      <c r="F26">
        <f>TSIM!F26</f>
        <v>21937504</v>
      </c>
      <c r="G26">
        <f>TSIM!G26</f>
        <v>3609729</v>
      </c>
      <c r="H26">
        <f>TSIM!H26</f>
        <v>2361607</v>
      </c>
      <c r="J26" s="6">
        <f t="shared" si="0"/>
        <v>0.51092510303919381</v>
      </c>
      <c r="K26" s="4">
        <f t="shared" si="1"/>
        <v>6.1362956100638506</v>
      </c>
      <c r="L26" s="4">
        <f t="shared" si="2"/>
        <v>123140120</v>
      </c>
      <c r="M26" s="4">
        <f t="shared" si="3"/>
        <v>4.8780769161139945</v>
      </c>
      <c r="N26">
        <f t="shared" si="5"/>
        <v>3306075</v>
      </c>
    </row>
    <row r="27" spans="1:15">
      <c r="A27" s="3" t="str">
        <f>TSIM!A27</f>
        <v>engine.O2</v>
      </c>
      <c r="B27" s="11">
        <v>132166110</v>
      </c>
      <c r="C27" s="5">
        <f t="shared" si="4"/>
        <v>44018394</v>
      </c>
      <c r="D27">
        <f>TSIM!D27</f>
        <v>27694132</v>
      </c>
      <c r="E27" s="11">
        <v>21175768</v>
      </c>
      <c r="F27">
        <f>TSIM!F27</f>
        <v>18222256</v>
      </c>
      <c r="G27">
        <f>TSIM!G27</f>
        <v>2810151</v>
      </c>
      <c r="H27">
        <f>TSIM!H27</f>
        <v>2009044</v>
      </c>
      <c r="J27" s="6">
        <f t="shared" si="0"/>
        <v>0.58944840733769888</v>
      </c>
      <c r="K27" s="4">
        <f t="shared" si="1"/>
        <v>6.2413844919343662</v>
      </c>
      <c r="L27" s="4">
        <f t="shared" si="2"/>
        <v>104471978</v>
      </c>
      <c r="M27" s="4">
        <f t="shared" si="3"/>
        <v>4.9335626457562247</v>
      </c>
      <c r="N27">
        <f t="shared" si="5"/>
        <v>2953512</v>
      </c>
    </row>
    <row r="28" spans="1:15">
      <c r="A28" s="3" t="str">
        <f>TSIM!A28</f>
        <v>engine.O3</v>
      </c>
      <c r="B28" s="11">
        <v>132423966</v>
      </c>
      <c r="C28" s="5">
        <f t="shared" si="4"/>
        <v>44160990</v>
      </c>
      <c r="D28">
        <f>TSIM!D28</f>
        <v>27722947</v>
      </c>
      <c r="E28" s="11">
        <v>21204583</v>
      </c>
      <c r="F28">
        <f>TSIM!F28</f>
        <v>18251071</v>
      </c>
      <c r="G28">
        <f>TSIM!G28</f>
        <v>2810151</v>
      </c>
      <c r="H28">
        <f>TSIM!H28</f>
        <v>2009044</v>
      </c>
      <c r="J28" s="6">
        <f t="shared" si="0"/>
        <v>0.59293995692449286</v>
      </c>
      <c r="K28" s="4">
        <f t="shared" si="1"/>
        <v>6.2450634374653822</v>
      </c>
      <c r="L28" s="4">
        <f t="shared" si="2"/>
        <v>104701019</v>
      </c>
      <c r="M28" s="4">
        <f t="shared" si="3"/>
        <v>4.9376598917318955</v>
      </c>
      <c r="N28">
        <f t="shared" si="5"/>
        <v>2953512</v>
      </c>
    </row>
    <row r="29" spans="1:15">
      <c r="A29" s="3" t="str">
        <f>TSIM!A29</f>
        <v>fib.O0</v>
      </c>
      <c r="B29">
        <v>203149504</v>
      </c>
      <c r="C29" s="5">
        <f t="shared" si="4"/>
        <v>45087628</v>
      </c>
      <c r="D29">
        <f>TSIM!D29</f>
        <v>41998079</v>
      </c>
      <c r="E29">
        <v>37769612</v>
      </c>
      <c r="F29">
        <f>TSIM!F29</f>
        <v>34304915</v>
      </c>
      <c r="G29">
        <f>TSIM!G29</f>
        <v>4078409</v>
      </c>
      <c r="H29">
        <f>TSIM!H29</f>
        <v>2264290</v>
      </c>
      <c r="I29"/>
      <c r="J29" s="6">
        <f t="shared" si="0"/>
        <v>7.3564055155951297E-2</v>
      </c>
      <c r="K29" s="4">
        <f t="shared" si="1"/>
        <v>5.3786494814932171</v>
      </c>
      <c r="L29" s="4">
        <f t="shared" si="2"/>
        <v>161151425</v>
      </c>
      <c r="M29" s="4">
        <f t="shared" si="3"/>
        <v>4.2666952734383399</v>
      </c>
      <c r="N29">
        <f t="shared" si="5"/>
        <v>3464697</v>
      </c>
      <c r="O29" t="s">
        <v>78</v>
      </c>
    </row>
    <row r="30" spans="1:15">
      <c r="A30" s="3" t="str">
        <f>TSIM!A30</f>
        <v>fib.O1</v>
      </c>
      <c r="B30">
        <v>116842438</v>
      </c>
      <c r="C30" s="5">
        <f t="shared" si="4"/>
        <v>28671898</v>
      </c>
      <c r="D30">
        <f>TSIM!D30</f>
        <v>27021363</v>
      </c>
      <c r="E30">
        <v>22792896</v>
      </c>
      <c r="F30">
        <f>TSIM!F30</f>
        <v>20992279</v>
      </c>
      <c r="G30">
        <f>TSIM!G30</f>
        <v>750251</v>
      </c>
      <c r="H30">
        <f>TSIM!H30</f>
        <v>600210</v>
      </c>
      <c r="I30"/>
      <c r="J30" s="6">
        <f t="shared" si="0"/>
        <v>6.1082596018565014E-2</v>
      </c>
      <c r="K30" s="4">
        <f t="shared" si="1"/>
        <v>5.1262655697634916</v>
      </c>
      <c r="L30" s="4">
        <f t="shared" si="2"/>
        <v>89821075</v>
      </c>
      <c r="M30" s="4">
        <f t="shared" si="3"/>
        <v>3.9407486876612783</v>
      </c>
      <c r="N30">
        <f t="shared" si="5"/>
        <v>1800617</v>
      </c>
      <c r="O30" t="s">
        <v>79</v>
      </c>
    </row>
    <row r="31" spans="1:15">
      <c r="A31" s="8" t="str">
        <f>TSIM!A31</f>
        <v>fib.O2</v>
      </c>
      <c r="B31" s="9">
        <v>82043355</v>
      </c>
      <c r="C31" s="5">
        <f t="shared" si="4"/>
        <v>20037755</v>
      </c>
      <c r="D31" s="9">
        <f>TSIM!D31</f>
        <v>18185618</v>
      </c>
      <c r="E31" s="9">
        <v>15965101</v>
      </c>
      <c r="F31" s="9">
        <f>TSIM!F31</f>
        <v>14852228</v>
      </c>
      <c r="G31" s="9">
        <f>TSIM!G31</f>
        <v>463691</v>
      </c>
      <c r="H31" s="9">
        <f>TSIM!H31</f>
        <v>370962</v>
      </c>
      <c r="I31" s="9"/>
      <c r="J31" s="6">
        <f t="shared" si="0"/>
        <v>0.1018462501521807</v>
      </c>
      <c r="K31" s="4">
        <f t="shared" si="1"/>
        <v>5.138918632584911</v>
      </c>
      <c r="L31" s="4">
        <f t="shared" si="2"/>
        <v>63857737</v>
      </c>
      <c r="M31" s="4">
        <f t="shared" si="3"/>
        <v>3.999832948128546</v>
      </c>
      <c r="N31">
        <f t="shared" si="5"/>
        <v>1112873</v>
      </c>
      <c r="O31" t="s">
        <v>80</v>
      </c>
    </row>
    <row r="32" spans="1:15">
      <c r="A32" s="8" t="str">
        <f>TSIM!A32</f>
        <v>fib.O3</v>
      </c>
      <c r="B32" s="9">
        <v>82043355</v>
      </c>
      <c r="C32" s="5">
        <f t="shared" si="4"/>
        <v>20037755</v>
      </c>
      <c r="D32" s="9">
        <f>TSIM!D32</f>
        <v>18185618</v>
      </c>
      <c r="E32" s="9">
        <v>15965101</v>
      </c>
      <c r="F32" s="9">
        <f>TSIM!F32</f>
        <v>14852228</v>
      </c>
      <c r="G32" s="9">
        <f>TSIM!G32</f>
        <v>463691</v>
      </c>
      <c r="H32" s="9">
        <f>TSIM!H32</f>
        <v>370962</v>
      </c>
      <c r="I32" s="9"/>
      <c r="J32" s="6">
        <f t="shared" si="0"/>
        <v>0.1018462501521807</v>
      </c>
      <c r="K32" s="4">
        <f t="shared" si="1"/>
        <v>5.138918632584911</v>
      </c>
      <c r="L32" s="4">
        <f t="shared" si="2"/>
        <v>63857737</v>
      </c>
      <c r="M32" s="4">
        <f t="shared" si="3"/>
        <v>3.999832948128546</v>
      </c>
      <c r="N32">
        <f t="shared" si="5"/>
        <v>1112873</v>
      </c>
      <c r="O32" t="s">
        <v>80</v>
      </c>
    </row>
    <row r="33" spans="1:15">
      <c r="A33" s="3" t="str">
        <f>TSIM!A33</f>
        <v>fir2.O0</v>
      </c>
      <c r="B33" s="11">
        <v>234974082</v>
      </c>
      <c r="C33" s="5">
        <f t="shared" si="4"/>
        <v>47514502</v>
      </c>
      <c r="D33">
        <f>TSIM!D33</f>
        <v>35638906</v>
      </c>
      <c r="E33" s="11">
        <v>37688013</v>
      </c>
      <c r="F33">
        <f>TSIM!F33</f>
        <v>34207330</v>
      </c>
      <c r="G33">
        <f>TSIM!G33</f>
        <v>11943783</v>
      </c>
      <c r="H33">
        <f>TSIM!H33</f>
        <v>1427564</v>
      </c>
      <c r="J33" s="6">
        <f t="shared" si="0"/>
        <v>0.3332199927798008</v>
      </c>
      <c r="K33" s="4">
        <f t="shared" si="1"/>
        <v>6.2347166458470493</v>
      </c>
      <c r="L33" s="4">
        <f t="shared" si="2"/>
        <v>199335176</v>
      </c>
      <c r="M33" s="4">
        <f t="shared" si="3"/>
        <v>5.2890869041039652</v>
      </c>
      <c r="N33">
        <f t="shared" si="5"/>
        <v>3480683</v>
      </c>
    </row>
    <row r="34" spans="1:15">
      <c r="A34" s="3" t="str">
        <f>TSIM!A34</f>
        <v>fir2.O1</v>
      </c>
      <c r="B34">
        <v>72346518</v>
      </c>
      <c r="C34" s="5">
        <f t="shared" si="4"/>
        <v>21275052</v>
      </c>
      <c r="D34">
        <f>TSIM!D34</f>
        <v>8697719</v>
      </c>
      <c r="E34">
        <v>10746826</v>
      </c>
      <c r="F34">
        <f>TSIM!F34</f>
        <v>8629546</v>
      </c>
      <c r="G34">
        <f>TSIM!G34</f>
        <v>4106240</v>
      </c>
      <c r="H34">
        <f>TSIM!H34</f>
        <v>64161</v>
      </c>
      <c r="I34"/>
      <c r="J34" s="6">
        <f t="shared" si="0"/>
        <v>1.4460495907030337</v>
      </c>
      <c r="K34" s="4">
        <f t="shared" si="1"/>
        <v>6.7318962826791839</v>
      </c>
      <c r="L34" s="4">
        <f t="shared" si="2"/>
        <v>63648799</v>
      </c>
      <c r="M34" s="4">
        <f t="shared" si="3"/>
        <v>5.9225671840225198</v>
      </c>
      <c r="N34">
        <f t="shared" si="5"/>
        <v>2117280</v>
      </c>
    </row>
    <row r="35" spans="1:15">
      <c r="A35" s="3" t="str">
        <f>TSIM!A35</f>
        <v>fir2.O2</v>
      </c>
      <c r="B35">
        <v>102385404</v>
      </c>
      <c r="C35" s="5">
        <f t="shared" si="4"/>
        <v>21900616</v>
      </c>
      <c r="D35">
        <f>TSIM!D35</f>
        <v>13455577</v>
      </c>
      <c r="E35">
        <v>15504684</v>
      </c>
      <c r="F35">
        <f>TSIM!F35</f>
        <v>12547309</v>
      </c>
      <c r="G35">
        <f>TSIM!G35</f>
        <v>7121760</v>
      </c>
      <c r="H35">
        <f>TSIM!H35</f>
        <v>904256</v>
      </c>
      <c r="J35" s="6">
        <f t="shared" si="0"/>
        <v>0.62762369833712817</v>
      </c>
      <c r="K35" s="4">
        <f t="shared" si="1"/>
        <v>6.6035143960367071</v>
      </c>
      <c r="L35" s="4">
        <f t="shared" si="2"/>
        <v>88929827</v>
      </c>
      <c r="M35" s="4">
        <f t="shared" si="3"/>
        <v>5.7356749095950619</v>
      </c>
      <c r="N35">
        <f t="shared" si="5"/>
        <v>2957375</v>
      </c>
    </row>
    <row r="36" spans="1:15">
      <c r="A36" s="3" t="str">
        <f>TSIM!A36</f>
        <v>fir2.O3</v>
      </c>
      <c r="B36">
        <v>102385319</v>
      </c>
      <c r="C36" s="5">
        <f t="shared" si="4"/>
        <v>21900595</v>
      </c>
      <c r="D36">
        <f>TSIM!D36</f>
        <v>13455561</v>
      </c>
      <c r="E36">
        <v>15504668</v>
      </c>
      <c r="F36">
        <f>TSIM!F36</f>
        <v>12547293</v>
      </c>
      <c r="G36">
        <f>TSIM!G36</f>
        <v>7121760</v>
      </c>
      <c r="H36">
        <f>TSIM!H36</f>
        <v>904256</v>
      </c>
      <c r="J36" s="6">
        <f t="shared" si="0"/>
        <v>0.62762407305054024</v>
      </c>
      <c r="K36" s="4">
        <f t="shared" si="1"/>
        <v>6.6035157282955046</v>
      </c>
      <c r="L36" s="4">
        <f t="shared" si="2"/>
        <v>88929758</v>
      </c>
      <c r="M36" s="4">
        <f t="shared" si="3"/>
        <v>5.7356763782365414</v>
      </c>
      <c r="N36">
        <f t="shared" si="5"/>
        <v>2957375</v>
      </c>
    </row>
    <row r="37" spans="1:15">
      <c r="A37" s="3" t="str">
        <f>TSIM!A37</f>
        <v>hanoi.O0</v>
      </c>
      <c r="B37">
        <v>173060719</v>
      </c>
      <c r="C37" s="5">
        <f t="shared" si="4"/>
        <v>33000187</v>
      </c>
      <c r="D37">
        <f>TSIM!D37</f>
        <v>32910175</v>
      </c>
      <c r="E37">
        <v>31510154</v>
      </c>
      <c r="F37">
        <f>TSIM!F37</f>
        <v>27700111</v>
      </c>
      <c r="G37">
        <f>TSIM!G37</f>
        <v>5410012</v>
      </c>
      <c r="H37">
        <f>TSIM!H37</f>
        <v>3810020</v>
      </c>
      <c r="I37"/>
      <c r="J37" s="6">
        <f t="shared" ref="J37:J60" si="6">IF(D37 = 0, "", ABS(C37-D37)/D37)</f>
        <v>2.7350811717044956E-3</v>
      </c>
      <c r="K37" s="4">
        <f t="shared" ref="K37:K60" si="7">B37/E37</f>
        <v>5.4922206663921731</v>
      </c>
      <c r="L37" s="4">
        <f t="shared" ref="L37:L60" si="8">B37-D37</f>
        <v>140150544</v>
      </c>
      <c r="M37" s="4">
        <f t="shared" ref="M37:M60" si="9">L37/E37</f>
        <v>4.4477898775105951</v>
      </c>
      <c r="N37">
        <f t="shared" si="5"/>
        <v>3810043</v>
      </c>
    </row>
    <row r="38" spans="1:15">
      <c r="A38" s="3" t="str">
        <f>TSIM!A38</f>
        <v>hanoi.O1</v>
      </c>
      <c r="B38">
        <v>86870675</v>
      </c>
      <c r="C38" s="5">
        <f t="shared" si="4"/>
        <v>19090169</v>
      </c>
      <c r="D38">
        <f>TSIM!D38</f>
        <v>17665168</v>
      </c>
      <c r="E38">
        <v>16265147</v>
      </c>
      <c r="F38">
        <f>TSIM!F38</f>
        <v>14805107</v>
      </c>
      <c r="G38">
        <f>TSIM!G38</f>
        <v>1410011</v>
      </c>
      <c r="H38">
        <f>TSIM!H38</f>
        <v>1460017</v>
      </c>
      <c r="I38"/>
      <c r="J38" s="6">
        <f t="shared" si="6"/>
        <v>8.0667276982590824E-2</v>
      </c>
      <c r="K38" s="4">
        <f t="shared" si="7"/>
        <v>5.3409093074904268</v>
      </c>
      <c r="L38" s="4">
        <f t="shared" si="8"/>
        <v>69205507</v>
      </c>
      <c r="M38" s="4">
        <f t="shared" si="9"/>
        <v>4.2548344014351667</v>
      </c>
      <c r="N38">
        <f t="shared" si="5"/>
        <v>1460040</v>
      </c>
    </row>
    <row r="39" spans="1:15">
      <c r="A39" s="3" t="str">
        <f>TSIM!A39</f>
        <v>hanoi.O2</v>
      </c>
      <c r="B39">
        <v>77440694</v>
      </c>
      <c r="C39" s="5">
        <f t="shared" si="4"/>
        <v>17020188</v>
      </c>
      <c r="D39">
        <f>TSIM!D39</f>
        <v>15365168</v>
      </c>
      <c r="E39">
        <v>14425147</v>
      </c>
      <c r="F39">
        <f>TSIM!F39</f>
        <v>12965107</v>
      </c>
      <c r="G39">
        <f>TSIM!G39</f>
        <v>1410011</v>
      </c>
      <c r="H39">
        <f>TSIM!H39</f>
        <v>1460017</v>
      </c>
      <c r="I39"/>
      <c r="J39" s="6">
        <f t="shared" si="6"/>
        <v>0.10771245716285041</v>
      </c>
      <c r="K39" s="4">
        <f t="shared" si="7"/>
        <v>5.3684509419557385</v>
      </c>
      <c r="L39" s="4">
        <f t="shared" si="8"/>
        <v>62075526</v>
      </c>
      <c r="M39" s="4">
        <f t="shared" si="9"/>
        <v>4.3032855055133927</v>
      </c>
      <c r="N39">
        <f t="shared" si="5"/>
        <v>1460040</v>
      </c>
    </row>
    <row r="40" spans="1:15">
      <c r="A40" s="3" t="str">
        <f>TSIM!A40</f>
        <v>hanoi.O3</v>
      </c>
      <c r="B40" s="9">
        <v>77440694</v>
      </c>
      <c r="C40" s="5">
        <f t="shared" si="4"/>
        <v>17020188</v>
      </c>
      <c r="D40" s="9">
        <f>TSIM!D40</f>
        <v>15365168</v>
      </c>
      <c r="E40" s="9">
        <v>14425147</v>
      </c>
      <c r="F40" s="9">
        <f>TSIM!F40</f>
        <v>12965107</v>
      </c>
      <c r="G40" s="9">
        <f>TSIM!G40</f>
        <v>1410011</v>
      </c>
      <c r="H40" s="9">
        <f>TSIM!H40</f>
        <v>1460017</v>
      </c>
      <c r="I40" s="9"/>
      <c r="J40" s="6">
        <f t="shared" si="6"/>
        <v>0.10771245716285041</v>
      </c>
      <c r="K40" s="4">
        <f t="shared" si="7"/>
        <v>5.3684509419557385</v>
      </c>
      <c r="L40" s="4">
        <f t="shared" si="8"/>
        <v>62075526</v>
      </c>
      <c r="M40" s="4">
        <f t="shared" si="9"/>
        <v>4.3032855055133927</v>
      </c>
      <c r="N40">
        <f t="shared" si="5"/>
        <v>1460040</v>
      </c>
      <c r="O40" s="9" t="s">
        <v>65</v>
      </c>
    </row>
    <row r="41" spans="1:15">
      <c r="A41" s="3" t="str">
        <f>TSIM!A41</f>
        <v>heapsort.O0</v>
      </c>
      <c r="B41">
        <v>395751123</v>
      </c>
      <c r="C41" s="5">
        <f t="shared" si="4"/>
        <v>87437679</v>
      </c>
      <c r="D41">
        <f>TSIM!D41</f>
        <v>69637588</v>
      </c>
      <c r="E41">
        <v>69765519</v>
      </c>
      <c r="F41">
        <f>TSIM!F41</f>
        <v>64401242</v>
      </c>
      <c r="G41">
        <f>TSIM!G41</f>
        <v>10314820</v>
      </c>
      <c r="H41">
        <f>TSIM!H41</f>
        <v>4724598</v>
      </c>
      <c r="J41" s="6">
        <f t="shared" si="6"/>
        <v>0.25561038960740567</v>
      </c>
      <c r="K41" s="4">
        <f t="shared" si="7"/>
        <v>5.6725891052283295</v>
      </c>
      <c r="L41" s="4">
        <f t="shared" si="8"/>
        <v>326113535</v>
      </c>
      <c r="M41" s="4">
        <f t="shared" si="9"/>
        <v>4.6744228334343791</v>
      </c>
      <c r="N41">
        <f t="shared" si="5"/>
        <v>5364277</v>
      </c>
    </row>
    <row r="42" spans="1:15">
      <c r="A42" s="3" t="str">
        <f>TSIM!A42</f>
        <v>heapsort.O1</v>
      </c>
      <c r="B42">
        <v>215525511</v>
      </c>
      <c r="C42" s="5">
        <f t="shared" si="4"/>
        <v>61248881</v>
      </c>
      <c r="D42">
        <f>TSIM!D42</f>
        <v>35948629</v>
      </c>
      <c r="E42">
        <v>36076560</v>
      </c>
      <c r="F42">
        <f>TSIM!F42</f>
        <v>33828282</v>
      </c>
      <c r="G42">
        <f>TSIM!G42</f>
        <v>3936576</v>
      </c>
      <c r="H42">
        <f>TSIM!H42</f>
        <v>1608599</v>
      </c>
      <c r="J42" s="6">
        <f t="shared" si="6"/>
        <v>0.70378906522415641</v>
      </c>
      <c r="K42" s="4">
        <f t="shared" si="7"/>
        <v>5.9741147991937149</v>
      </c>
      <c r="L42" s="4">
        <f t="shared" si="8"/>
        <v>179576882</v>
      </c>
      <c r="M42" s="4">
        <f t="shared" si="9"/>
        <v>4.9776608967152081</v>
      </c>
      <c r="N42">
        <f t="shared" si="5"/>
        <v>2248278</v>
      </c>
    </row>
    <row r="43" spans="1:15">
      <c r="A43" s="3" t="str">
        <f>TSIM!A43</f>
        <v>heapsort.O2</v>
      </c>
      <c r="B43">
        <v>188619947</v>
      </c>
      <c r="C43" s="5">
        <f t="shared" si="4"/>
        <v>51719081</v>
      </c>
      <c r="D43">
        <f>TSIM!D43</f>
        <v>32810128</v>
      </c>
      <c r="E43">
        <v>32938059</v>
      </c>
      <c r="F43">
        <f>TSIM!F43</f>
        <v>30689781</v>
      </c>
      <c r="G43">
        <f>TSIM!G43</f>
        <v>2731136</v>
      </c>
      <c r="H43">
        <f>TSIM!H43</f>
        <v>1608599</v>
      </c>
      <c r="J43" s="6">
        <f t="shared" si="6"/>
        <v>0.57631451483517526</v>
      </c>
      <c r="K43" s="4">
        <f t="shared" si="7"/>
        <v>5.7265046188665822</v>
      </c>
      <c r="L43" s="4">
        <f t="shared" si="8"/>
        <v>155809819</v>
      </c>
      <c r="M43" s="4">
        <f t="shared" si="9"/>
        <v>4.7303886060802798</v>
      </c>
      <c r="N43">
        <f t="shared" si="5"/>
        <v>2248278</v>
      </c>
    </row>
    <row r="44" spans="1:15">
      <c r="A44" s="3" t="str">
        <f>TSIM!A44</f>
        <v>heapsort.O3</v>
      </c>
      <c r="B44" s="9">
        <v>188619947</v>
      </c>
      <c r="C44" s="5">
        <f t="shared" si="4"/>
        <v>51719081</v>
      </c>
      <c r="D44" s="9">
        <f>TSIM!D44</f>
        <v>32810128</v>
      </c>
      <c r="E44" s="9">
        <v>32938059</v>
      </c>
      <c r="F44" s="9">
        <f>TSIM!F44</f>
        <v>30689781</v>
      </c>
      <c r="G44" s="9">
        <f>TSIM!G44</f>
        <v>2731136</v>
      </c>
      <c r="H44" s="9">
        <f>TSIM!H44</f>
        <v>1608599</v>
      </c>
      <c r="I44" s="9"/>
      <c r="J44" s="6">
        <f t="shared" si="6"/>
        <v>0.57631451483517526</v>
      </c>
      <c r="K44" s="4">
        <f t="shared" si="7"/>
        <v>5.7265046188665822</v>
      </c>
      <c r="L44" s="4">
        <f t="shared" si="8"/>
        <v>155809819</v>
      </c>
      <c r="M44" s="4">
        <f t="shared" si="9"/>
        <v>4.7303886060802798</v>
      </c>
      <c r="N44">
        <f t="shared" si="5"/>
        <v>2248278</v>
      </c>
      <c r="O44" s="9" t="s">
        <v>65</v>
      </c>
    </row>
    <row r="45" spans="1:15">
      <c r="A45" s="3" t="str">
        <f>TSIM!A45</f>
        <v>matrix.O0</v>
      </c>
      <c r="B45">
        <v>634877146</v>
      </c>
      <c r="C45" s="5">
        <f t="shared" si="4"/>
        <v>135138716</v>
      </c>
      <c r="D45">
        <f>TSIM!D45</f>
        <v>94075640</v>
      </c>
      <c r="E45">
        <v>97473133</v>
      </c>
      <c r="F45">
        <f>TSIM!F45</f>
        <v>80192667</v>
      </c>
      <c r="G45">
        <f>TSIM!G45</f>
        <v>37800457</v>
      </c>
      <c r="H45">
        <f>TSIM!H45</f>
        <v>13882967</v>
      </c>
      <c r="J45" s="6">
        <f t="shared" si="6"/>
        <v>0.4364899988987585</v>
      </c>
      <c r="K45" s="4">
        <f t="shared" si="7"/>
        <v>6.5133552852969236</v>
      </c>
      <c r="L45" s="4">
        <f t="shared" si="8"/>
        <v>540801506</v>
      </c>
      <c r="M45" s="4">
        <f t="shared" si="9"/>
        <v>5.5482109721455242</v>
      </c>
      <c r="N45">
        <f t="shared" si="5"/>
        <v>17280466</v>
      </c>
    </row>
    <row r="46" spans="1:15">
      <c r="A46" s="3" t="str">
        <f>TSIM!A46</f>
        <v>matrix.O1</v>
      </c>
      <c r="B46">
        <v>173233961</v>
      </c>
      <c r="C46" s="5">
        <f t="shared" si="4"/>
        <v>48488911</v>
      </c>
      <c r="D46">
        <f>TSIM!D46</f>
        <v>24526269</v>
      </c>
      <c r="E46">
        <v>27901262</v>
      </c>
      <c r="F46">
        <f>TSIM!F46</f>
        <v>24346262</v>
      </c>
      <c r="G46">
        <f>TSIM!G46</f>
        <v>6750000</v>
      </c>
      <c r="H46">
        <f>TSIM!H46</f>
        <v>180001</v>
      </c>
      <c r="J46" s="6">
        <f t="shared" si="6"/>
        <v>0.97701945615943464</v>
      </c>
      <c r="K46" s="4">
        <f t="shared" si="7"/>
        <v>6.2088217013266283</v>
      </c>
      <c r="L46" s="4">
        <f t="shared" si="8"/>
        <v>148707692</v>
      </c>
      <c r="M46" s="4">
        <f t="shared" si="9"/>
        <v>5.3297837208940582</v>
      </c>
      <c r="N46">
        <f t="shared" si="5"/>
        <v>3555000</v>
      </c>
    </row>
    <row r="47" spans="1:15">
      <c r="A47" s="3" t="str">
        <f>TSIM!A47</f>
        <v>matrix.O2</v>
      </c>
      <c r="B47">
        <v>203404929</v>
      </c>
      <c r="C47" s="5">
        <f t="shared" si="4"/>
        <v>58546107</v>
      </c>
      <c r="D47">
        <f>TSIM!D47</f>
        <v>31230962</v>
      </c>
      <c r="E47">
        <v>34605955</v>
      </c>
      <c r="F47">
        <f>TSIM!F47</f>
        <v>27698455</v>
      </c>
      <c r="G47">
        <f>TSIM!G47</f>
        <v>6750000</v>
      </c>
      <c r="H47">
        <f>TSIM!H47</f>
        <v>3532501</v>
      </c>
      <c r="J47" s="6">
        <f t="shared" si="6"/>
        <v>0.87461747095718667</v>
      </c>
      <c r="K47" s="4">
        <f t="shared" si="7"/>
        <v>5.8777435559862461</v>
      </c>
      <c r="L47" s="4">
        <f t="shared" si="8"/>
        <v>172173967</v>
      </c>
      <c r="M47" s="4">
        <f t="shared" si="9"/>
        <v>4.9752699210294873</v>
      </c>
      <c r="N47">
        <f t="shared" si="5"/>
        <v>6907500</v>
      </c>
    </row>
    <row r="48" spans="1:15">
      <c r="A48" s="3" t="str">
        <f>TSIM!A48</f>
        <v>matrix.O3</v>
      </c>
      <c r="B48" s="9">
        <v>203404929</v>
      </c>
      <c r="C48" s="5">
        <f t="shared" si="4"/>
        <v>58546107</v>
      </c>
      <c r="D48" s="9">
        <f>TSIM!D48</f>
        <v>31230962</v>
      </c>
      <c r="E48" s="9">
        <v>34605955</v>
      </c>
      <c r="F48" s="9">
        <f>TSIM!F48</f>
        <v>27698455</v>
      </c>
      <c r="G48" s="9">
        <f>TSIM!G48</f>
        <v>6750000</v>
      </c>
      <c r="H48" s="9">
        <f>TSIM!H48</f>
        <v>3532501</v>
      </c>
      <c r="I48" s="9"/>
      <c r="J48" s="6">
        <f t="shared" si="6"/>
        <v>0.87461747095718667</v>
      </c>
      <c r="K48" s="4">
        <f t="shared" si="7"/>
        <v>5.8777435559862461</v>
      </c>
      <c r="L48" s="4">
        <f t="shared" si="8"/>
        <v>172173967</v>
      </c>
      <c r="M48" s="4">
        <f t="shared" si="9"/>
        <v>4.9752699210294873</v>
      </c>
      <c r="N48">
        <f t="shared" si="5"/>
        <v>6907500</v>
      </c>
      <c r="O48" s="9" t="s">
        <v>65</v>
      </c>
    </row>
    <row r="49" spans="1:15">
      <c r="A49" s="3" t="str">
        <f>TSIM!A49</f>
        <v>pocsag.O0</v>
      </c>
      <c r="B49">
        <v>67207804</v>
      </c>
      <c r="C49" s="5">
        <f t="shared" si="4"/>
        <v>13506510</v>
      </c>
      <c r="D49">
        <f>TSIM!D49</f>
        <v>11744826</v>
      </c>
      <c r="E49">
        <v>11635823</v>
      </c>
      <c r="F49">
        <f>TSIM!F49</f>
        <v>10493621</v>
      </c>
      <c r="G49">
        <f>TSIM!G49</f>
        <v>2360601</v>
      </c>
      <c r="H49">
        <f>TSIM!H49</f>
        <v>1142203</v>
      </c>
      <c r="J49" s="6">
        <f t="shared" si="6"/>
        <v>0.14999660275937676</v>
      </c>
      <c r="K49" s="4">
        <f t="shared" si="7"/>
        <v>5.7759390117914302</v>
      </c>
      <c r="L49" s="4">
        <f t="shared" si="8"/>
        <v>55462978</v>
      </c>
      <c r="M49" s="4">
        <f t="shared" si="9"/>
        <v>4.7665711312384174</v>
      </c>
      <c r="N49">
        <f t="shared" si="5"/>
        <v>1142202</v>
      </c>
    </row>
    <row r="50" spans="1:15">
      <c r="A50" s="3" t="str">
        <f>TSIM!A50</f>
        <v>pocsag.O1</v>
      </c>
      <c r="B50">
        <v>20168863</v>
      </c>
      <c r="C50" s="5">
        <f t="shared" si="4"/>
        <v>4794389</v>
      </c>
      <c r="D50">
        <f>TSIM!D50</f>
        <v>3609221</v>
      </c>
      <c r="E50">
        <v>3500218</v>
      </c>
      <c r="F50">
        <f>TSIM!F50</f>
        <v>3450018</v>
      </c>
      <c r="G50">
        <f>TSIM!G50</f>
        <v>368500</v>
      </c>
      <c r="H50">
        <f>TSIM!H50</f>
        <v>50201</v>
      </c>
      <c r="J50" s="6">
        <f t="shared" si="6"/>
        <v>0.32837224431532458</v>
      </c>
      <c r="K50" s="4">
        <f t="shared" si="7"/>
        <v>5.762173384629186</v>
      </c>
      <c r="L50" s="4">
        <f t="shared" si="8"/>
        <v>16559642</v>
      </c>
      <c r="M50" s="4">
        <f t="shared" si="9"/>
        <v>4.7310316100311463</v>
      </c>
      <c r="N50">
        <f t="shared" si="5"/>
        <v>50200</v>
      </c>
    </row>
    <row r="51" spans="1:15">
      <c r="A51" s="3" t="str">
        <f>TSIM!A51</f>
        <v>pocsag.O2</v>
      </c>
      <c r="B51">
        <v>17106569</v>
      </c>
      <c r="C51" s="5">
        <f t="shared" si="4"/>
        <v>3824491</v>
      </c>
      <c r="D51">
        <f>TSIM!D51</f>
        <v>3088722</v>
      </c>
      <c r="E51">
        <v>2979719</v>
      </c>
      <c r="F51">
        <f>TSIM!F51</f>
        <v>2929519</v>
      </c>
      <c r="G51">
        <f>TSIM!G51</f>
        <v>365900</v>
      </c>
      <c r="H51">
        <f>TSIM!H51</f>
        <v>50201</v>
      </c>
      <c r="J51" s="6">
        <f t="shared" si="6"/>
        <v>0.23821146739654783</v>
      </c>
      <c r="K51" s="4">
        <f t="shared" si="7"/>
        <v>5.7410007453722987</v>
      </c>
      <c r="L51" s="4">
        <f t="shared" si="8"/>
        <v>14017847</v>
      </c>
      <c r="M51" s="4">
        <f t="shared" si="9"/>
        <v>4.7044191079762889</v>
      </c>
      <c r="N51">
        <f t="shared" si="5"/>
        <v>50200</v>
      </c>
    </row>
    <row r="52" spans="1:15">
      <c r="A52" s="3" t="str">
        <f>TSIM!A52</f>
        <v>pocsag.O3</v>
      </c>
      <c r="B52">
        <v>16651670</v>
      </c>
      <c r="C52" s="5">
        <f t="shared" si="4"/>
        <v>3712392</v>
      </c>
      <c r="D52">
        <f>TSIM!D52</f>
        <v>3003022</v>
      </c>
      <c r="E52">
        <v>2894019</v>
      </c>
      <c r="F52">
        <f>TSIM!F52</f>
        <v>2843819</v>
      </c>
      <c r="G52">
        <f>TSIM!G52</f>
        <v>365900</v>
      </c>
      <c r="H52">
        <f>TSIM!H52</f>
        <v>50201</v>
      </c>
      <c r="J52" s="6">
        <f t="shared" si="6"/>
        <v>0.23621871568040462</v>
      </c>
      <c r="K52" s="4">
        <f t="shared" si="7"/>
        <v>5.7538219341338115</v>
      </c>
      <c r="L52" s="4">
        <f t="shared" si="8"/>
        <v>13648648</v>
      </c>
      <c r="M52" s="4">
        <f t="shared" si="9"/>
        <v>4.7161570120997824</v>
      </c>
      <c r="N52">
        <f t="shared" si="5"/>
        <v>50200</v>
      </c>
    </row>
    <row r="53" spans="1:15">
      <c r="A53" s="3" t="str">
        <f>TSIM!A53</f>
        <v>queens.O0</v>
      </c>
      <c r="B53">
        <v>44814060</v>
      </c>
      <c r="C53" s="5">
        <f t="shared" si="4"/>
        <v>9041864</v>
      </c>
      <c r="D53">
        <f>TSIM!D53</f>
        <v>8040415</v>
      </c>
      <c r="E53">
        <v>7957520</v>
      </c>
      <c r="F53">
        <f>TSIM!F53</f>
        <v>7684293</v>
      </c>
      <c r="G53">
        <f>TSIM!G53</f>
        <v>1130018</v>
      </c>
      <c r="H53">
        <f>TSIM!H53</f>
        <v>257476</v>
      </c>
      <c r="I53"/>
      <c r="J53" s="6">
        <f t="shared" si="6"/>
        <v>0.12455190434822083</v>
      </c>
      <c r="K53" s="4">
        <f t="shared" si="7"/>
        <v>5.6316616232192942</v>
      </c>
      <c r="L53" s="4">
        <f t="shared" si="8"/>
        <v>36773645</v>
      </c>
      <c r="M53" s="4">
        <f t="shared" si="9"/>
        <v>4.621244432938906</v>
      </c>
      <c r="N53">
        <f t="shared" si="5"/>
        <v>273227</v>
      </c>
    </row>
    <row r="54" spans="1:15">
      <c r="A54" s="3" t="str">
        <f>TSIM!A54</f>
        <v>queens.O1</v>
      </c>
      <c r="B54">
        <v>33939852</v>
      </c>
      <c r="C54" s="5">
        <f t="shared" si="4"/>
        <v>7847124</v>
      </c>
      <c r="D54">
        <f>TSIM!D54</f>
        <v>5797555</v>
      </c>
      <c r="E54">
        <v>5714660</v>
      </c>
      <c r="F54">
        <f>TSIM!F54</f>
        <v>5441435</v>
      </c>
      <c r="G54">
        <f>TSIM!G54</f>
        <v>953010</v>
      </c>
      <c r="H54">
        <f>TSIM!H54</f>
        <v>257474</v>
      </c>
      <c r="I54"/>
      <c r="J54" s="6">
        <f t="shared" si="6"/>
        <v>0.35352299374477691</v>
      </c>
      <c r="K54" s="4">
        <f t="shared" si="7"/>
        <v>5.9390850899266097</v>
      </c>
      <c r="L54" s="4">
        <f t="shared" si="8"/>
        <v>28142297</v>
      </c>
      <c r="M54" s="4">
        <f t="shared" si="9"/>
        <v>4.9245794150483144</v>
      </c>
      <c r="N54">
        <f t="shared" si="5"/>
        <v>273225</v>
      </c>
    </row>
    <row r="55" spans="1:15">
      <c r="A55" s="3" t="str">
        <f>TSIM!A55</f>
        <v>queens.O2</v>
      </c>
      <c r="B55">
        <v>32552726</v>
      </c>
      <c r="C55" s="5">
        <f t="shared" si="4"/>
        <v>7574078</v>
      </c>
      <c r="D55">
        <f>TSIM!D55</f>
        <v>5519035</v>
      </c>
      <c r="E55">
        <v>5436140</v>
      </c>
      <c r="F55">
        <f>TSIM!F55</f>
        <v>5162915</v>
      </c>
      <c r="G55">
        <f>TSIM!G55</f>
        <v>953010</v>
      </c>
      <c r="H55">
        <f>TSIM!H55</f>
        <v>257474</v>
      </c>
      <c r="I55"/>
      <c r="J55" s="6">
        <f t="shared" si="6"/>
        <v>0.37235549330634793</v>
      </c>
      <c r="K55" s="4">
        <f t="shared" si="7"/>
        <v>5.9882059696770131</v>
      </c>
      <c r="L55" s="4">
        <f t="shared" si="8"/>
        <v>27033691</v>
      </c>
      <c r="M55" s="4">
        <f t="shared" si="9"/>
        <v>4.9729570982351445</v>
      </c>
      <c r="N55">
        <f t="shared" si="5"/>
        <v>273225</v>
      </c>
    </row>
    <row r="56" spans="1:15">
      <c r="A56" s="3" t="str">
        <f>TSIM!A56</f>
        <v>queens.O3</v>
      </c>
      <c r="B56" s="4">
        <v>31692008</v>
      </c>
      <c r="C56" s="5">
        <f t="shared" si="4"/>
        <v>7504448</v>
      </c>
      <c r="D56">
        <f>TSIM!D56</f>
        <v>5559409</v>
      </c>
      <c r="E56" s="4">
        <v>5476514</v>
      </c>
      <c r="F56">
        <f>TSIM!F56</f>
        <v>5203289</v>
      </c>
      <c r="G56">
        <f>TSIM!G56</f>
        <v>714864</v>
      </c>
      <c r="H56">
        <f>TSIM!H56</f>
        <v>257474</v>
      </c>
      <c r="J56" s="6">
        <f t="shared" si="6"/>
        <v>0.34986434709157033</v>
      </c>
      <c r="K56" s="4">
        <f t="shared" si="7"/>
        <v>5.7868943638234107</v>
      </c>
      <c r="L56" s="4">
        <f t="shared" si="8"/>
        <v>26132599</v>
      </c>
      <c r="M56" s="4">
        <f t="shared" si="9"/>
        <v>4.7717579102326768</v>
      </c>
      <c r="N56">
        <f t="shared" si="5"/>
        <v>273225</v>
      </c>
    </row>
    <row r="57" spans="1:15">
      <c r="A57" s="3" t="str">
        <f>TSIM!A57</f>
        <v>quicksort.O0</v>
      </c>
      <c r="B57">
        <v>104527289</v>
      </c>
      <c r="C57" s="5">
        <f t="shared" si="4"/>
        <v>18298743</v>
      </c>
      <c r="D57">
        <f>TSIM!D57</f>
        <v>17686575</v>
      </c>
      <c r="E57">
        <v>17159259</v>
      </c>
      <c r="F57">
        <f>TSIM!F57</f>
        <v>15536052</v>
      </c>
      <c r="G57">
        <f>TSIM!G57</f>
        <v>5244269</v>
      </c>
      <c r="H57">
        <f>TSIM!H57</f>
        <v>1553631</v>
      </c>
      <c r="I57"/>
      <c r="J57" s="6">
        <f t="shared" si="6"/>
        <v>3.4612015045309787E-2</v>
      </c>
      <c r="K57" s="4">
        <f t="shared" si="7"/>
        <v>6.0915969040388047</v>
      </c>
      <c r="L57" s="4">
        <f t="shared" si="8"/>
        <v>86840714</v>
      </c>
      <c r="M57" s="4">
        <f t="shared" si="9"/>
        <v>5.0608662064020367</v>
      </c>
      <c r="N57">
        <f t="shared" si="5"/>
        <v>1623207</v>
      </c>
    </row>
    <row r="58" spans="1:15">
      <c r="A58" s="3" t="str">
        <f>TSIM!A58</f>
        <v>quicksort.O1</v>
      </c>
      <c r="B58">
        <v>44573155</v>
      </c>
      <c r="C58" s="5">
        <f t="shared" si="4"/>
        <v>9632721</v>
      </c>
      <c r="D58">
        <f>TSIM!D58</f>
        <v>8570035</v>
      </c>
      <c r="E58">
        <v>8042719</v>
      </c>
      <c r="F58">
        <f>TSIM!F58</f>
        <v>7597840</v>
      </c>
      <c r="G58">
        <f>TSIM!G58</f>
        <v>949617</v>
      </c>
      <c r="H58">
        <f>TSIM!H58</f>
        <v>375303</v>
      </c>
      <c r="I58"/>
      <c r="J58" s="6">
        <f t="shared" si="6"/>
        <v>0.12400019369815876</v>
      </c>
      <c r="K58" s="4">
        <f t="shared" si="7"/>
        <v>5.5420505179902468</v>
      </c>
      <c r="L58" s="4">
        <f t="shared" si="8"/>
        <v>36003120</v>
      </c>
      <c r="M58" s="4">
        <f t="shared" si="9"/>
        <v>4.4764861236604192</v>
      </c>
      <c r="N58">
        <f t="shared" si="5"/>
        <v>444879</v>
      </c>
    </row>
    <row r="59" spans="1:15">
      <c r="A59" s="3" t="str">
        <f>TSIM!A59</f>
        <v>quicksort.O2</v>
      </c>
      <c r="B59">
        <v>42081818</v>
      </c>
      <c r="C59" s="5">
        <f t="shared" si="4"/>
        <v>8652396</v>
      </c>
      <c r="D59">
        <f>TSIM!D59</f>
        <v>8128426</v>
      </c>
      <c r="E59">
        <v>7646056</v>
      </c>
      <c r="F59">
        <f>TSIM!F59</f>
        <v>7246561</v>
      </c>
      <c r="G59">
        <f>TSIM!G59</f>
        <v>930707</v>
      </c>
      <c r="H59">
        <f>TSIM!H59</f>
        <v>360175</v>
      </c>
      <c r="I59"/>
      <c r="J59" s="6">
        <f t="shared" si="6"/>
        <v>6.4461434476982382E-2</v>
      </c>
      <c r="K59" s="4">
        <f t="shared" si="7"/>
        <v>5.5037287197478024</v>
      </c>
      <c r="L59" s="4">
        <f t="shared" si="8"/>
        <v>33953392</v>
      </c>
      <c r="M59" s="4">
        <f t="shared" si="9"/>
        <v>4.4406412927135248</v>
      </c>
      <c r="N59">
        <f t="shared" si="5"/>
        <v>399495</v>
      </c>
    </row>
    <row r="60" spans="1:15">
      <c r="A60" s="3" t="str">
        <f>TSIM!A60</f>
        <v>quicksort.O3</v>
      </c>
      <c r="B60" s="9">
        <v>42081818</v>
      </c>
      <c r="C60" s="5">
        <f t="shared" si="4"/>
        <v>8652396</v>
      </c>
      <c r="D60" s="9">
        <f>TSIM!D60</f>
        <v>8128426</v>
      </c>
      <c r="E60" s="9">
        <v>7646056</v>
      </c>
      <c r="F60" s="9">
        <f>TSIM!F60</f>
        <v>7246561</v>
      </c>
      <c r="G60" s="9">
        <f>TSIM!G60</f>
        <v>930707</v>
      </c>
      <c r="H60" s="9">
        <f>TSIM!H60</f>
        <v>360175</v>
      </c>
      <c r="I60" s="9"/>
      <c r="J60" s="6">
        <f t="shared" si="6"/>
        <v>6.4461434476982382E-2</v>
      </c>
      <c r="K60" s="4">
        <f t="shared" si="7"/>
        <v>5.5037287197478024</v>
      </c>
      <c r="L60" s="4">
        <f t="shared" si="8"/>
        <v>33953392</v>
      </c>
      <c r="M60" s="4">
        <f t="shared" si="9"/>
        <v>4.4406412927135248</v>
      </c>
      <c r="N60">
        <f t="shared" si="5"/>
        <v>399495</v>
      </c>
      <c r="O60" s="9" t="s">
        <v>65</v>
      </c>
    </row>
    <row r="63" spans="1:15" ht="15" customHeight="1">
      <c r="C63" s="22" t="s">
        <v>91</v>
      </c>
      <c r="D63" s="22"/>
      <c r="E63" s="22"/>
      <c r="F63" s="22"/>
      <c r="G63" s="22"/>
      <c r="H63" s="22"/>
      <c r="I63" s="22"/>
      <c r="J63" s="22"/>
      <c r="K63" s="22"/>
    </row>
    <row r="64" spans="1:15">
      <c r="C64" s="22"/>
      <c r="D64" s="22"/>
      <c r="E64" s="22"/>
      <c r="F64" s="22"/>
      <c r="G64" s="22"/>
      <c r="H64" s="22"/>
      <c r="I64" s="22"/>
      <c r="J64" s="22"/>
      <c r="K64" s="22"/>
    </row>
    <row r="65" spans="3:11">
      <c r="C65" s="22"/>
      <c r="D65" s="22"/>
      <c r="E65" s="22"/>
      <c r="F65" s="22"/>
      <c r="G65" s="22"/>
      <c r="H65" s="22"/>
      <c r="I65" s="22"/>
      <c r="J65" s="22"/>
      <c r="K65" s="22"/>
    </row>
    <row r="66" spans="3:11">
      <c r="C66" s="22"/>
      <c r="D66" s="22"/>
      <c r="E66" s="22"/>
      <c r="F66" s="22"/>
      <c r="G66" s="22"/>
      <c r="H66" s="22"/>
      <c r="I66" s="22"/>
      <c r="J66" s="22"/>
      <c r="K66" s="22"/>
    </row>
    <row r="67" spans="3:11">
      <c r="C67" s="22"/>
      <c r="D67" s="22"/>
      <c r="E67" s="22"/>
      <c r="F67" s="22"/>
      <c r="G67" s="22"/>
      <c r="H67" s="22"/>
      <c r="I67" s="22"/>
      <c r="J67" s="22"/>
      <c r="K67" s="22"/>
    </row>
    <row r="68" spans="3:11">
      <c r="C68" s="22"/>
      <c r="D68" s="22"/>
      <c r="E68" s="22"/>
      <c r="F68" s="22"/>
      <c r="G68" s="22"/>
      <c r="H68" s="22"/>
      <c r="I68" s="22"/>
      <c r="J68" s="22"/>
      <c r="K68" s="22"/>
    </row>
    <row r="69" spans="3:11">
      <c r="C69" s="22"/>
      <c r="D69" s="22"/>
      <c r="E69" s="22"/>
      <c r="F69" s="22"/>
      <c r="G69" s="22"/>
      <c r="H69" s="22"/>
      <c r="I69" s="22"/>
      <c r="J69" s="22"/>
      <c r="K69" s="22"/>
    </row>
    <row r="70" spans="3:11">
      <c r="C70" s="22"/>
      <c r="D70" s="22"/>
      <c r="E70" s="22"/>
      <c r="F70" s="22"/>
      <c r="G70" s="22"/>
      <c r="H70" s="22"/>
      <c r="I70" s="22"/>
      <c r="J70" s="22"/>
      <c r="K70" s="22"/>
    </row>
    <row r="71" spans="3:11">
      <c r="C71" s="22"/>
      <c r="D71" s="22"/>
      <c r="E71" s="22"/>
      <c r="F71" s="22"/>
      <c r="G71" s="22"/>
      <c r="H71" s="22"/>
      <c r="I71" s="22"/>
      <c r="J71" s="22"/>
      <c r="K71" s="22"/>
    </row>
    <row r="72" spans="3:11">
      <c r="C72" s="22"/>
      <c r="D72" s="22"/>
      <c r="E72" s="22"/>
      <c r="F72" s="22"/>
      <c r="G72" s="22"/>
      <c r="H72" s="22"/>
      <c r="I72" s="22"/>
      <c r="J72" s="22"/>
      <c r="K72" s="22"/>
    </row>
    <row r="73" spans="3:11">
      <c r="C73" s="22"/>
      <c r="D73" s="22"/>
      <c r="E73" s="22"/>
      <c r="F73" s="22"/>
      <c r="G73" s="22"/>
      <c r="H73" s="22"/>
      <c r="I73" s="22"/>
      <c r="J73" s="22"/>
      <c r="K73" s="22"/>
    </row>
    <row r="74" spans="3:11">
      <c r="C74" s="22"/>
      <c r="D74" s="22"/>
      <c r="E74" s="22"/>
      <c r="F74" s="22"/>
      <c r="G74" s="22"/>
      <c r="H74" s="22"/>
      <c r="I74" s="22"/>
      <c r="J74" s="22"/>
      <c r="K74" s="22"/>
    </row>
    <row r="75" spans="3:11">
      <c r="C75" s="22"/>
      <c r="D75" s="22"/>
      <c r="E75" s="22"/>
      <c r="F75" s="22"/>
      <c r="G75" s="22"/>
      <c r="H75" s="22"/>
      <c r="I75" s="22"/>
      <c r="J75" s="22"/>
      <c r="K75" s="22"/>
    </row>
    <row r="76" spans="3:11">
      <c r="C76" s="22"/>
      <c r="D76" s="22"/>
      <c r="E76" s="22"/>
      <c r="F76" s="22"/>
      <c r="G76" s="22"/>
      <c r="H76" s="22"/>
      <c r="I76" s="22"/>
      <c r="J76" s="22"/>
      <c r="K76" s="22"/>
    </row>
    <row r="77" spans="3:11">
      <c r="C77" s="22"/>
      <c r="D77" s="22"/>
      <c r="E77" s="22"/>
      <c r="F77" s="22"/>
      <c r="G77" s="22"/>
      <c r="H77" s="22"/>
      <c r="I77" s="22"/>
      <c r="J77" s="22"/>
      <c r="K77" s="22"/>
    </row>
    <row r="78" spans="3:11">
      <c r="C78" s="22"/>
      <c r="D78" s="22"/>
      <c r="E78" s="22"/>
      <c r="F78" s="22"/>
      <c r="G78" s="22"/>
      <c r="H78" s="22"/>
      <c r="I78" s="22"/>
      <c r="J78" s="22"/>
      <c r="K78" s="22"/>
    </row>
    <row r="79" spans="3:11">
      <c r="C79" s="22"/>
      <c r="D79" s="22"/>
      <c r="E79" s="22"/>
      <c r="F79" s="22"/>
      <c r="G79" s="22"/>
      <c r="H79" s="22"/>
      <c r="I79" s="22"/>
      <c r="J79" s="22"/>
      <c r="K79" s="22"/>
    </row>
    <row r="80" spans="3:11">
      <c r="C80" s="22"/>
      <c r="D80" s="22"/>
      <c r="E80" s="22"/>
      <c r="F80" s="22"/>
      <c r="G80" s="22"/>
      <c r="H80" s="22"/>
      <c r="I80" s="22"/>
      <c r="J80" s="22"/>
      <c r="K80" s="22"/>
    </row>
    <row r="82" spans="1:14">
      <c r="A82" s="3" t="str">
        <f>TSIM!A82</f>
        <v>just nops</v>
      </c>
      <c r="B82">
        <v>49810108</v>
      </c>
      <c r="C82" s="5">
        <f t="shared" ref="C82:C90" si="10">B82-($C$2*F82+G82*$D$2+H82*$E$2)</f>
        <v>9970006</v>
      </c>
      <c r="D82">
        <f>TSIM!D82</f>
        <v>9960029</v>
      </c>
      <c r="E82">
        <v>9960026</v>
      </c>
      <c r="F82">
        <f>TSIM!F82</f>
        <v>9960024</v>
      </c>
      <c r="G82">
        <f>TSIM!G82</f>
        <v>0</v>
      </c>
      <c r="H82">
        <f>TSIM!H82</f>
        <v>3</v>
      </c>
      <c r="I82"/>
      <c r="J82" s="6">
        <f t="shared" ref="J82" si="11">IF(D82 = 0, "", ABS(C82-D82)/D82)</f>
        <v>1.0017039107014648E-3</v>
      </c>
      <c r="K82" s="4">
        <f t="shared" ref="K82" si="12">B82/E82</f>
        <v>5.0010018046137628</v>
      </c>
      <c r="L82" s="4">
        <f t="shared" ref="L82" si="13">B82-D82</f>
        <v>39850079</v>
      </c>
      <c r="M82" s="4">
        <f t="shared" ref="M82" si="14">L82/E82</f>
        <v>4.0010015034097304</v>
      </c>
      <c r="N82">
        <f t="shared" ref="N82:N86" si="15">E82-F82</f>
        <v>2</v>
      </c>
    </row>
    <row r="83" spans="1:14">
      <c r="A83" s="3" t="str">
        <f>TSIM!A83</f>
        <v>increment_var</v>
      </c>
      <c r="B83">
        <v>228010108</v>
      </c>
      <c r="C83" s="5">
        <f t="shared" si="10"/>
        <v>49570006</v>
      </c>
      <c r="D83">
        <f>TSIM!D83</f>
        <v>39660029</v>
      </c>
      <c r="E83">
        <v>39660026</v>
      </c>
      <c r="F83">
        <f>TSIM!F83</f>
        <v>29760024</v>
      </c>
      <c r="G83">
        <f>TSIM!G83</f>
        <v>9900000</v>
      </c>
      <c r="H83">
        <f>TSIM!H83</f>
        <v>9900003</v>
      </c>
      <c r="I83"/>
      <c r="J83" s="6">
        <f t="shared" ref="J83" si="16">IF(D83 = 0, "", ABS(C83-D83)/D83)</f>
        <v>0.24987316575083696</v>
      </c>
      <c r="K83" s="4">
        <f t="shared" ref="K83" si="17">B83/E83</f>
        <v>5.7491164529241612</v>
      </c>
      <c r="L83" s="4">
        <f t="shared" ref="L83" si="18">B83-D83</f>
        <v>188350079</v>
      </c>
      <c r="M83" s="4">
        <f t="shared" ref="M83" si="19">L83/E83</f>
        <v>4.7491163772812452</v>
      </c>
      <c r="N83">
        <f t="shared" si="15"/>
        <v>9900002</v>
      </c>
    </row>
    <row r="84" spans="1:14">
      <c r="A84" s="3" t="str">
        <f>TSIM!A84</f>
        <v>increment_reg</v>
      </c>
      <c r="B84">
        <v>49810107</v>
      </c>
      <c r="C84" s="5">
        <f t="shared" si="10"/>
        <v>9970001</v>
      </c>
      <c r="D84">
        <f>TSIM!D84</f>
        <v>9960030</v>
      </c>
      <c r="E84">
        <v>9960027</v>
      </c>
      <c r="F84">
        <f>TSIM!F84</f>
        <v>9960025</v>
      </c>
      <c r="G84">
        <f>TSIM!G84</f>
        <v>0</v>
      </c>
      <c r="H84">
        <f>TSIM!H84</f>
        <v>3</v>
      </c>
      <c r="I84"/>
      <c r="J84" s="6">
        <f t="shared" ref="J84" si="20">IF(D84 = 0, "", ABS(C84-D84)/D84)</f>
        <v>1.0011014023050132E-3</v>
      </c>
      <c r="K84" s="4">
        <f t="shared" ref="K84" si="21">B84/E84</f>
        <v>5.0010012021051748</v>
      </c>
      <c r="L84" s="4">
        <f t="shared" ref="L84" si="22">B84-D84</f>
        <v>39850077</v>
      </c>
      <c r="M84" s="4">
        <f t="shared" ref="M84" si="23">L84/E84</f>
        <v>4.0010009009011727</v>
      </c>
      <c r="N84">
        <f t="shared" si="15"/>
        <v>2</v>
      </c>
    </row>
    <row r="85" spans="1:14">
      <c r="A85" s="3" t="str">
        <f>TSIM!A85</f>
        <v>just_load</v>
      </c>
      <c r="B85">
        <v>79510108</v>
      </c>
      <c r="C85" s="5">
        <f t="shared" si="10"/>
        <v>70006</v>
      </c>
      <c r="D85">
        <f>TSIM!D85</f>
        <v>9960029</v>
      </c>
      <c r="E85">
        <v>9960026</v>
      </c>
      <c r="F85">
        <f>TSIM!F85</f>
        <v>9960024</v>
      </c>
      <c r="G85">
        <f>TSIM!G85</f>
        <v>9900000</v>
      </c>
      <c r="H85">
        <f>TSIM!H85</f>
        <v>3</v>
      </c>
      <c r="I85"/>
      <c r="J85" s="6">
        <f t="shared" ref="J85:J86" si="24">IF(D85 = 0, "", ABS(C85-D85)/D85)</f>
        <v>0.99297130560563629</v>
      </c>
      <c r="K85" s="4">
        <f t="shared" ref="K85:K86" si="25">B85/E85</f>
        <v>7.9829217313288137</v>
      </c>
      <c r="L85" s="4">
        <f t="shared" ref="L85:L86" si="26">B85-D85</f>
        <v>69550079</v>
      </c>
      <c r="M85" s="4">
        <f t="shared" ref="M85:M86" si="27">L85/E85</f>
        <v>6.9829214301247804</v>
      </c>
      <c r="N85">
        <f t="shared" si="15"/>
        <v>2</v>
      </c>
    </row>
    <row r="86" spans="1:14">
      <c r="A86" s="3" t="str">
        <f>TSIM!A86</f>
        <v>just_store</v>
      </c>
      <c r="B86">
        <v>79520108</v>
      </c>
      <c r="C86" s="5">
        <f t="shared" si="10"/>
        <v>19880006</v>
      </c>
      <c r="D86">
        <f>TSIM!D86</f>
        <v>19860029</v>
      </c>
      <c r="E86">
        <v>19860026</v>
      </c>
      <c r="F86">
        <f>TSIM!F86</f>
        <v>9960024</v>
      </c>
      <c r="G86">
        <f>TSIM!G86</f>
        <v>0</v>
      </c>
      <c r="H86">
        <f>TSIM!H86</f>
        <v>9900003</v>
      </c>
      <c r="I86"/>
      <c r="J86" s="6">
        <f t="shared" si="24"/>
        <v>1.0058897698487751E-3</v>
      </c>
      <c r="K86" s="4">
        <f t="shared" si="25"/>
        <v>4.0040283935177126</v>
      </c>
      <c r="L86" s="4">
        <f t="shared" si="26"/>
        <v>59660079</v>
      </c>
      <c r="M86" s="4">
        <f t="shared" si="27"/>
        <v>3.0040282424605085</v>
      </c>
      <c r="N86">
        <f t="shared" si="15"/>
        <v>9900002</v>
      </c>
    </row>
    <row r="87" spans="1:14">
      <c r="A87" s="3" t="str">
        <f>TSIM!A87</f>
        <v>sum vars</v>
      </c>
      <c r="B87">
        <v>317110108</v>
      </c>
      <c r="C87" s="5">
        <f t="shared" si="10"/>
        <v>59470006</v>
      </c>
      <c r="D87">
        <f>TSIM!D87</f>
        <v>49560029</v>
      </c>
      <c r="E87">
        <v>49560026</v>
      </c>
      <c r="F87">
        <f>TSIM!F87</f>
        <v>39660024</v>
      </c>
      <c r="G87">
        <f>TSIM!G87</f>
        <v>19800000</v>
      </c>
      <c r="H87">
        <f>TSIM!H87</f>
        <v>9900003</v>
      </c>
      <c r="I87"/>
      <c r="J87" s="6">
        <f t="shared" ref="J87" si="28">IF(D87 = 0, "", ABS(C87-D87)/D87)</f>
        <v>0.19995906378505146</v>
      </c>
      <c r="K87" s="4">
        <f t="shared" ref="K87:K90" si="29">B87/E87</f>
        <v>6.398505682785558</v>
      </c>
      <c r="L87" s="4">
        <f t="shared" ref="L87" si="30">B87-D87</f>
        <v>267550079</v>
      </c>
      <c r="M87" s="4">
        <f t="shared" ref="M87:M90" si="31">L87/E87</f>
        <v>5.3985056222529018</v>
      </c>
      <c r="N87">
        <f t="shared" ref="N87:N90" si="32">E87-F87</f>
        <v>9900002</v>
      </c>
    </row>
    <row r="88" spans="1:14">
      <c r="A88" s="3" t="s">
        <v>93</v>
      </c>
      <c r="B88">
        <v>693310110</v>
      </c>
      <c r="C88" s="5">
        <f t="shared" si="10"/>
        <v>415870004</v>
      </c>
      <c r="D88">
        <v>415860030</v>
      </c>
      <c r="E88">
        <v>79260027</v>
      </c>
      <c r="F88">
        <v>69360025</v>
      </c>
      <c r="G88">
        <v>0</v>
      </c>
      <c r="H88">
        <v>3</v>
      </c>
      <c r="J88" s="6">
        <f>IF(D88 = 0, "", ABS(C88-D88)/D88)</f>
        <v>2.3984031357858556E-5</v>
      </c>
      <c r="K88" s="4">
        <f t="shared" si="29"/>
        <v>8.7472858165945357</v>
      </c>
      <c r="L88" s="4">
        <f>B88-D89</f>
        <v>673450080</v>
      </c>
      <c r="M88" s="4">
        <f t="shared" si="31"/>
        <v>8.4967177717464057</v>
      </c>
      <c r="N88">
        <f t="shared" si="32"/>
        <v>9900002</v>
      </c>
    </row>
    <row r="89" spans="1:14">
      <c r="A89" s="3" t="s">
        <v>92</v>
      </c>
      <c r="B89">
        <v>148810107</v>
      </c>
      <c r="C89" s="5">
        <f t="shared" si="10"/>
        <v>69370001</v>
      </c>
      <c r="D89">
        <v>19860030</v>
      </c>
      <c r="E89">
        <v>29760027</v>
      </c>
      <c r="F89">
        <v>19860025</v>
      </c>
      <c r="G89">
        <v>0</v>
      </c>
      <c r="H89">
        <v>3</v>
      </c>
      <c r="J89" s="6">
        <f>IF(D89 = 0, "", ABS(C89-D89)/D89)</f>
        <v>2.4929454285819306</v>
      </c>
      <c r="K89" s="4">
        <f t="shared" si="29"/>
        <v>5.0003350803411566</v>
      </c>
      <c r="L89" s="4">
        <f>B89-D88</f>
        <v>-267049923</v>
      </c>
      <c r="M89" s="4">
        <f t="shared" si="31"/>
        <v>-8.9734435724806296</v>
      </c>
      <c r="N89">
        <f t="shared" si="32"/>
        <v>9900002</v>
      </c>
    </row>
    <row r="90" spans="1:14">
      <c r="A90" s="3" t="s">
        <v>94</v>
      </c>
      <c r="B90">
        <v>505210121</v>
      </c>
      <c r="C90" s="5">
        <f t="shared" si="10"/>
        <v>108970015</v>
      </c>
      <c r="D90">
        <v>108960030</v>
      </c>
      <c r="E90">
        <v>99060027</v>
      </c>
      <c r="F90">
        <v>99060025</v>
      </c>
      <c r="G90">
        <v>0</v>
      </c>
      <c r="H90">
        <v>3</v>
      </c>
      <c r="J90" s="6">
        <f t="shared" ref="J90" si="33">IF(D90 = 0, "", ABS(C90-D90)/D90)</f>
        <v>9.1639108395987046E-5</v>
      </c>
      <c r="K90" s="4">
        <f t="shared" si="29"/>
        <v>5.1000402109722822</v>
      </c>
      <c r="L90" s="4">
        <f t="shared" ref="L90" si="34">B90-D90</f>
        <v>396250091</v>
      </c>
      <c r="M90" s="4">
        <f t="shared" si="31"/>
        <v>4.000100777279215</v>
      </c>
      <c r="N90">
        <f t="shared" si="32"/>
        <v>2</v>
      </c>
    </row>
  </sheetData>
  <autoFilter ref="A4:O4">
    <sortState ref="A5:O60">
      <sortCondition ref="A4"/>
    </sortState>
  </autoFilter>
  <mergeCells count="5">
    <mergeCell ref="I1:J1"/>
    <mergeCell ref="K1:L1"/>
    <mergeCell ref="I2:J2"/>
    <mergeCell ref="K2:L2"/>
    <mergeCell ref="C63:K80"/>
  </mergeCells>
  <conditionalFormatting sqref="J5:J60 J82:J89">
    <cfRule type="cellIs" dxfId="58" priority="41" operator="greaterThan">
      <formula>0.1</formula>
    </cfRule>
  </conditionalFormatting>
  <conditionalFormatting sqref="C5:C60">
    <cfRule type="cellIs" dxfId="57" priority="40" operator="greaterThan">
      <formula>D5</formula>
    </cfRule>
  </conditionalFormatting>
  <conditionalFormatting sqref="K2">
    <cfRule type="cellIs" dxfId="56" priority="39" operator="greaterThan">
      <formula>L2</formula>
    </cfRule>
  </conditionalFormatting>
  <conditionalFormatting sqref="E5:F60">
    <cfRule type="expression" dxfId="55" priority="38">
      <formula>((ABS($E5-$F5))/$E5) &gt; 0.1</formula>
    </cfRule>
  </conditionalFormatting>
  <conditionalFormatting sqref="C82:C87">
    <cfRule type="cellIs" dxfId="54" priority="36" operator="greaterThan">
      <formula>D82</formula>
    </cfRule>
  </conditionalFormatting>
  <conditionalFormatting sqref="E82:F82">
    <cfRule type="expression" dxfId="53" priority="35">
      <formula>((ABS($E82-$F82))/$E82) &gt; 0.1</formula>
    </cfRule>
  </conditionalFormatting>
  <conditionalFormatting sqref="C83">
    <cfRule type="cellIs" dxfId="52" priority="33" operator="greaterThan">
      <formula>D83</formula>
    </cfRule>
  </conditionalFormatting>
  <conditionalFormatting sqref="E83:F83">
    <cfRule type="expression" dxfId="51" priority="32">
      <formula>((ABS($E83-$F83))/$E83) &gt; 0.1</formula>
    </cfRule>
  </conditionalFormatting>
  <conditionalFormatting sqref="C84">
    <cfRule type="cellIs" dxfId="50" priority="30" operator="greaterThan">
      <formula>D84</formula>
    </cfRule>
  </conditionalFormatting>
  <conditionalFormatting sqref="E84:F84">
    <cfRule type="expression" dxfId="49" priority="29">
      <formula>((ABS($E84-$F84))/$E84) &gt; 0.1</formula>
    </cfRule>
  </conditionalFormatting>
  <conditionalFormatting sqref="E86">
    <cfRule type="expression" dxfId="48" priority="28">
      <formula>((ABS($E86-$F86))/$E86) &gt; 0.1</formula>
    </cfRule>
  </conditionalFormatting>
  <conditionalFormatting sqref="C85">
    <cfRule type="cellIs" dxfId="47" priority="26" operator="greaterThan">
      <formula>D85</formula>
    </cfRule>
  </conditionalFormatting>
  <conditionalFormatting sqref="E85:F85">
    <cfRule type="expression" dxfId="46" priority="25">
      <formula>((ABS($E85-$F85))/$E85) &gt; 0.1</formula>
    </cfRule>
  </conditionalFormatting>
  <conditionalFormatting sqref="C86">
    <cfRule type="cellIs" dxfId="45" priority="23" operator="greaterThan">
      <formula>D86</formula>
    </cfRule>
  </conditionalFormatting>
  <conditionalFormatting sqref="E86:F86">
    <cfRule type="expression" dxfId="44" priority="22">
      <formula>((ABS($E86-$F86))/$E86) &gt; 0.1</formula>
    </cfRule>
  </conditionalFormatting>
  <conditionalFormatting sqref="E87">
    <cfRule type="expression" dxfId="43" priority="21">
      <formula>((ABS($E87-$F87))/$E87) &gt; 0.1</formula>
    </cfRule>
  </conditionalFormatting>
  <conditionalFormatting sqref="C87">
    <cfRule type="cellIs" dxfId="42" priority="19" operator="greaterThan">
      <formula>D87</formula>
    </cfRule>
  </conditionalFormatting>
  <conditionalFormatting sqref="E87:F87">
    <cfRule type="expression" dxfId="41" priority="18">
      <formula>((ABS($E87-$F87))/$E87) &gt; 0.1</formula>
    </cfRule>
  </conditionalFormatting>
  <conditionalFormatting sqref="C82:C87">
    <cfRule type="cellIs" dxfId="40" priority="17" operator="greaterThan">
      <formula>D82</formula>
    </cfRule>
  </conditionalFormatting>
  <conditionalFormatting sqref="C82:C87">
    <cfRule type="cellIs" dxfId="39" priority="16" operator="greaterThan">
      <formula>D82</formula>
    </cfRule>
  </conditionalFormatting>
  <conditionalFormatting sqref="C89">
    <cfRule type="cellIs" dxfId="38" priority="52" operator="greaterThan">
      <formula>D88</formula>
    </cfRule>
  </conditionalFormatting>
  <conditionalFormatting sqref="C88">
    <cfRule type="cellIs" dxfId="37" priority="55" operator="greaterThan">
      <formula>D89</formula>
    </cfRule>
  </conditionalFormatting>
  <conditionalFormatting sqref="C90">
    <cfRule type="cellIs" dxfId="36" priority="5" operator="greaterThan">
      <formula>D90</formula>
    </cfRule>
  </conditionalFormatting>
  <conditionalFormatting sqref="J90">
    <cfRule type="cellIs" dxfId="35" priority="4" operator="greaterThan">
      <formula>0.1</formula>
    </cfRule>
  </conditionalFormatting>
  <conditionalFormatting sqref="C90">
    <cfRule type="cellIs" dxfId="34" priority="3" operator="greaterThan">
      <formula>D90</formula>
    </cfRule>
  </conditionalFormatting>
  <conditionalFormatting sqref="C90">
    <cfRule type="cellIs" dxfId="33" priority="2" operator="greaterThan">
      <formula>D90</formula>
    </cfRule>
  </conditionalFormatting>
  <conditionalFormatting sqref="C90">
    <cfRule type="cellIs" dxfId="32" priority="1" operator="greaterThan">
      <formula>D90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O91"/>
  <sheetViews>
    <sheetView tabSelected="1" workbookViewId="0">
      <pane ySplit="4" topLeftCell="A20" activePane="bottomLeft" state="frozen"/>
      <selection pane="bottomLeft" activeCell="A82" sqref="A82:A91"/>
    </sheetView>
  </sheetViews>
  <sheetFormatPr defaultRowHeight="15"/>
  <cols>
    <col min="1" max="1" width="13.42578125" style="3" customWidth="1"/>
    <col min="2" max="2" width="12" customWidth="1"/>
    <col min="3" max="3" width="19.140625" style="5" customWidth="1"/>
    <col min="4" max="4" width="14.7109375" customWidth="1"/>
    <col min="5" max="5" width="13.42578125" customWidth="1"/>
    <col min="6" max="6" width="13" customWidth="1"/>
    <col min="8" max="8" width="9.5703125" bestFit="1" customWidth="1"/>
    <col min="9" max="9" width="11.42578125" style="6" customWidth="1"/>
    <col min="10" max="10" width="10.7109375" style="6" customWidth="1"/>
    <col min="11" max="11" width="14.85546875" style="4" customWidth="1"/>
    <col min="12" max="12" width="21.5703125" style="4" customWidth="1"/>
    <col min="13" max="13" width="16.140625" style="4" customWidth="1"/>
    <col min="14" max="14" width="10.140625" customWidth="1"/>
    <col min="15" max="15" width="67" customWidth="1"/>
  </cols>
  <sheetData>
    <row r="1" spans="1:15">
      <c r="C1" s="5" t="s">
        <v>72</v>
      </c>
      <c r="D1" s="5" t="s">
        <v>70</v>
      </c>
      <c r="E1" s="5" t="s">
        <v>71</v>
      </c>
      <c r="G1" s="15" t="s">
        <v>73</v>
      </c>
      <c r="H1" s="15" t="s">
        <v>82</v>
      </c>
      <c r="I1" s="24" t="s">
        <v>77</v>
      </c>
      <c r="J1" s="24"/>
      <c r="K1" s="26" t="s">
        <v>75</v>
      </c>
      <c r="L1" s="26"/>
      <c r="M1" s="17"/>
      <c r="N1" s="16"/>
    </row>
    <row r="2" spans="1:15">
      <c r="C2" s="14">
        <v>4</v>
      </c>
      <c r="D2" s="14">
        <v>1</v>
      </c>
      <c r="E2" s="14">
        <v>1</v>
      </c>
      <c r="G2" s="5">
        <f>AVERAGE($J$5:$J$60)</f>
        <v>6.6862201904534634E-3</v>
      </c>
      <c r="H2" s="5">
        <f>STDEV($J$5:$J$60)</f>
        <v>1.2779426929112108E-2</v>
      </c>
      <c r="I2" s="25" t="s">
        <v>74</v>
      </c>
      <c r="J2" s="25"/>
      <c r="K2" s="27" t="s">
        <v>76</v>
      </c>
      <c r="L2" s="27"/>
    </row>
    <row r="4" spans="1:15">
      <c r="A4" s="2" t="s">
        <v>1</v>
      </c>
      <c r="B4" s="1" t="s">
        <v>0</v>
      </c>
      <c r="C4" s="1" t="s">
        <v>63</v>
      </c>
      <c r="D4" s="1" t="s">
        <v>64</v>
      </c>
      <c r="E4" s="1" t="s">
        <v>25</v>
      </c>
      <c r="F4" s="1" t="s">
        <v>24</v>
      </c>
      <c r="G4" s="1" t="s">
        <v>2</v>
      </c>
      <c r="H4" s="1" t="s">
        <v>3</v>
      </c>
      <c r="I4" s="5"/>
      <c r="J4" s="1" t="s">
        <v>69</v>
      </c>
      <c r="K4" s="1" t="s">
        <v>67</v>
      </c>
      <c r="L4" s="1" t="s">
        <v>81</v>
      </c>
      <c r="M4" s="1" t="s">
        <v>68</v>
      </c>
      <c r="N4" s="1" t="s">
        <v>86</v>
      </c>
      <c r="O4" s="1" t="s">
        <v>62</v>
      </c>
    </row>
    <row r="5" spans="1:15">
      <c r="A5" s="3" t="str">
        <f>TSIM!A5</f>
        <v>AES.O0</v>
      </c>
      <c r="B5">
        <v>275147353</v>
      </c>
      <c r="C5" s="5">
        <f>B5-($C$2*F5+G5*$D$2+H5*$E$2)</f>
        <v>56646081</v>
      </c>
      <c r="D5">
        <v>56646089</v>
      </c>
      <c r="E5">
        <v>52994060</v>
      </c>
      <c r="F5">
        <f>TSIM!F5</f>
        <v>52994061</v>
      </c>
      <c r="G5">
        <f>TSIM!G5</f>
        <v>5873001</v>
      </c>
      <c r="H5">
        <f>TSIM!H5</f>
        <v>652027</v>
      </c>
      <c r="J5" s="6">
        <f t="shared" ref="J5:J60" si="0">IF(D5 = 0, "", ABS(C5-D5)/D5)</f>
        <v>1.4122775537071941E-7</v>
      </c>
      <c r="K5" s="4">
        <f t="shared" ref="K5:K60" si="1">B5/E5</f>
        <v>5.1920413910540164</v>
      </c>
      <c r="L5" s="4">
        <f t="shared" ref="L5:L60" si="2">B5-D5</f>
        <v>218501264</v>
      </c>
      <c r="M5" s="4">
        <f t="shared" ref="M5:M60" si="3">L5/E5</f>
        <v>4.1231274599455112</v>
      </c>
      <c r="N5">
        <f>E5-F5</f>
        <v>-1</v>
      </c>
    </row>
    <row r="6" spans="1:15">
      <c r="A6" s="3" t="str">
        <f>TSIM!A6</f>
        <v>AES.O1</v>
      </c>
      <c r="B6">
        <v>172390580</v>
      </c>
      <c r="C6" s="5">
        <f t="shared" ref="C6:C60" si="4">B6-($C$2*F6+G6*$D$2+H6*$E$2)</f>
        <v>36266127</v>
      </c>
      <c r="D6">
        <v>36266134</v>
      </c>
      <c r="E6">
        <v>32706106</v>
      </c>
      <c r="F6">
        <f>TSIM!F6</f>
        <v>32706107</v>
      </c>
      <c r="G6">
        <f>TSIM!G6</f>
        <v>4740000</v>
      </c>
      <c r="H6">
        <f>TSIM!H6</f>
        <v>560025</v>
      </c>
      <c r="J6" s="6">
        <f t="shared" si="0"/>
        <v>1.9301754082748384E-7</v>
      </c>
      <c r="K6" s="4">
        <f t="shared" si="1"/>
        <v>5.2708989569103704</v>
      </c>
      <c r="L6" s="4">
        <f t="shared" si="2"/>
        <v>136124446</v>
      </c>
      <c r="M6" s="4">
        <f t="shared" si="3"/>
        <v>4.1620499242557338</v>
      </c>
      <c r="N6">
        <f t="shared" ref="N6:N60" si="5">E6-F6</f>
        <v>-1</v>
      </c>
    </row>
    <row r="7" spans="1:15">
      <c r="A7" s="3" t="str">
        <f>TSIM!A7</f>
        <v>AES.O2</v>
      </c>
      <c r="B7">
        <v>172280575</v>
      </c>
      <c r="C7" s="5">
        <f t="shared" si="4"/>
        <v>36244126</v>
      </c>
      <c r="D7">
        <v>36244133</v>
      </c>
      <c r="E7">
        <v>32684105</v>
      </c>
      <c r="F7">
        <f>TSIM!F7</f>
        <v>32684106</v>
      </c>
      <c r="G7">
        <f>TSIM!G7</f>
        <v>4740000</v>
      </c>
      <c r="H7">
        <f>TSIM!H7</f>
        <v>560025</v>
      </c>
      <c r="J7" s="6">
        <f t="shared" si="0"/>
        <v>1.93134706795166E-7</v>
      </c>
      <c r="K7" s="4">
        <f t="shared" si="1"/>
        <v>5.2710813100129252</v>
      </c>
      <c r="L7" s="4">
        <f t="shared" si="2"/>
        <v>136036442</v>
      </c>
      <c r="M7" s="4">
        <f t="shared" si="3"/>
        <v>4.1621590066486442</v>
      </c>
      <c r="N7">
        <f t="shared" si="5"/>
        <v>-1</v>
      </c>
    </row>
    <row r="8" spans="1:15">
      <c r="A8" s="3" t="str">
        <f>TSIM!A8</f>
        <v>AES.O3</v>
      </c>
      <c r="B8">
        <v>170325570</v>
      </c>
      <c r="C8" s="5">
        <f t="shared" si="4"/>
        <v>35873125</v>
      </c>
      <c r="D8">
        <v>35873132</v>
      </c>
      <c r="E8">
        <v>32313104</v>
      </c>
      <c r="F8">
        <f>TSIM!F8</f>
        <v>32313105</v>
      </c>
      <c r="G8">
        <f>TSIM!G8</f>
        <v>4640000</v>
      </c>
      <c r="H8">
        <f>TSIM!H8</f>
        <v>560025</v>
      </c>
      <c r="J8" s="6">
        <f t="shared" si="0"/>
        <v>1.9513211168737651E-7</v>
      </c>
      <c r="K8" s="4">
        <f t="shared" si="1"/>
        <v>5.2710989943893969</v>
      </c>
      <c r="L8" s="4">
        <f t="shared" si="2"/>
        <v>134452438</v>
      </c>
      <c r="M8" s="4">
        <f t="shared" si="3"/>
        <v>4.1609261060156895</v>
      </c>
      <c r="N8">
        <f t="shared" si="5"/>
        <v>-1</v>
      </c>
    </row>
    <row r="9" spans="1:15">
      <c r="A9" s="3" t="str">
        <f>TSIM!A9</f>
        <v>bcnt.O0</v>
      </c>
      <c r="B9">
        <v>90990122</v>
      </c>
      <c r="C9" s="5">
        <f t="shared" si="4"/>
        <v>18305021</v>
      </c>
      <c r="D9">
        <v>18305029</v>
      </c>
      <c r="E9">
        <v>16200023</v>
      </c>
      <c r="F9">
        <f>TSIM!F9</f>
        <v>16200024</v>
      </c>
      <c r="G9">
        <f>TSIM!G9</f>
        <v>5780001</v>
      </c>
      <c r="H9">
        <f>TSIM!H9</f>
        <v>2105004</v>
      </c>
      <c r="J9" s="6">
        <f t="shared" si="0"/>
        <v>4.3703836798073361E-7</v>
      </c>
      <c r="K9" s="4">
        <f t="shared" si="1"/>
        <v>5.6166662232516584</v>
      </c>
      <c r="L9" s="4">
        <f t="shared" si="2"/>
        <v>72685093</v>
      </c>
      <c r="M9" s="4">
        <f t="shared" si="3"/>
        <v>4.4867277657568758</v>
      </c>
      <c r="N9">
        <f t="shared" si="5"/>
        <v>-1</v>
      </c>
    </row>
    <row r="10" spans="1:15">
      <c r="A10" s="3" t="str">
        <f>TSIM!A10</f>
        <v>bcnt.O1</v>
      </c>
      <c r="B10" s="4">
        <v>66600132</v>
      </c>
      <c r="C10" s="5">
        <f t="shared" si="4"/>
        <v>13505022</v>
      </c>
      <c r="D10">
        <v>13500030</v>
      </c>
      <c r="E10" s="4">
        <v>11570026</v>
      </c>
      <c r="F10">
        <f>TSIM!F10</f>
        <v>11570027</v>
      </c>
      <c r="G10">
        <f>TSIM!G10</f>
        <v>4885000</v>
      </c>
      <c r="H10">
        <f>TSIM!H10</f>
        <v>1930002</v>
      </c>
      <c r="J10" s="6">
        <f t="shared" si="0"/>
        <v>3.6977695605120879E-4</v>
      </c>
      <c r="K10" s="4">
        <f t="shared" si="1"/>
        <v>5.7562646790940661</v>
      </c>
      <c r="L10" s="4">
        <f t="shared" si="2"/>
        <v>53100102</v>
      </c>
      <c r="M10" s="4">
        <f t="shared" si="3"/>
        <v>4.5894539908553362</v>
      </c>
      <c r="N10">
        <f t="shared" si="5"/>
        <v>-1</v>
      </c>
    </row>
    <row r="11" spans="1:15">
      <c r="A11" s="3" t="str">
        <f>TSIM!A11</f>
        <v>bcnt.O2</v>
      </c>
      <c r="B11" s="4">
        <v>66600132</v>
      </c>
      <c r="C11" s="5">
        <f t="shared" si="4"/>
        <v>13505022</v>
      </c>
      <c r="D11" s="9">
        <v>13500030</v>
      </c>
      <c r="E11" s="4">
        <v>11570026</v>
      </c>
      <c r="F11" s="9">
        <f>TSIM!F11</f>
        <v>11570027</v>
      </c>
      <c r="G11" s="9">
        <f>TSIM!G11</f>
        <v>4885000</v>
      </c>
      <c r="H11" s="9">
        <f>TSIM!H11</f>
        <v>1930002</v>
      </c>
      <c r="I11" s="13"/>
      <c r="J11" s="6">
        <f t="shared" si="0"/>
        <v>3.6977695605120879E-4</v>
      </c>
      <c r="K11" s="4">
        <f t="shared" si="1"/>
        <v>5.7562646790940661</v>
      </c>
      <c r="L11" s="4">
        <f t="shared" si="2"/>
        <v>53100102</v>
      </c>
      <c r="M11" s="4">
        <f t="shared" si="3"/>
        <v>4.5894539908553362</v>
      </c>
      <c r="N11">
        <f t="shared" si="5"/>
        <v>-1</v>
      </c>
      <c r="O11" s="9" t="s">
        <v>65</v>
      </c>
    </row>
    <row r="12" spans="1:15">
      <c r="A12" s="3" t="str">
        <f>TSIM!A12</f>
        <v>bcnt.O3</v>
      </c>
      <c r="B12" s="4">
        <v>66600132</v>
      </c>
      <c r="C12" s="5">
        <f t="shared" si="4"/>
        <v>13505022</v>
      </c>
      <c r="D12" s="9">
        <v>13500030</v>
      </c>
      <c r="E12" s="4">
        <v>11570026</v>
      </c>
      <c r="F12" s="9">
        <f>TSIM!F12</f>
        <v>11570027</v>
      </c>
      <c r="G12" s="9">
        <f>TSIM!G12</f>
        <v>4885000</v>
      </c>
      <c r="H12" s="9">
        <f>TSIM!H12</f>
        <v>1930002</v>
      </c>
      <c r="I12" s="13"/>
      <c r="J12" s="6">
        <f t="shared" si="0"/>
        <v>3.6977695605120879E-4</v>
      </c>
      <c r="K12" s="4">
        <f t="shared" si="1"/>
        <v>5.7562646790940661</v>
      </c>
      <c r="L12" s="4">
        <f t="shared" si="2"/>
        <v>53100102</v>
      </c>
      <c r="M12" s="4">
        <f t="shared" si="3"/>
        <v>4.5894539908553362</v>
      </c>
      <c r="N12">
        <f t="shared" si="5"/>
        <v>-1</v>
      </c>
      <c r="O12" s="9" t="s">
        <v>65</v>
      </c>
    </row>
    <row r="13" spans="1:15">
      <c r="A13" s="3" t="str">
        <f>TSIM!A13</f>
        <v>blit.O0</v>
      </c>
      <c r="B13" s="4">
        <v>319397144</v>
      </c>
      <c r="C13" s="5">
        <f t="shared" si="4"/>
        <v>66290233</v>
      </c>
      <c r="D13">
        <v>66290241</v>
      </c>
      <c r="E13" s="4">
        <v>54246205</v>
      </c>
      <c r="F13">
        <f>TSIM!F13</f>
        <v>54246206</v>
      </c>
      <c r="G13">
        <f>TSIM!G13</f>
        <v>24080055</v>
      </c>
      <c r="H13">
        <f>TSIM!H13</f>
        <v>12042032</v>
      </c>
      <c r="I13"/>
      <c r="J13" s="6">
        <f t="shared" si="0"/>
        <v>1.2068141372423128E-7</v>
      </c>
      <c r="K13" s="4">
        <f t="shared" si="1"/>
        <v>5.887916841371668</v>
      </c>
      <c r="L13" s="4">
        <f t="shared" si="2"/>
        <v>253106903</v>
      </c>
      <c r="M13" s="4">
        <f t="shared" si="3"/>
        <v>4.6658914296401015</v>
      </c>
      <c r="N13">
        <f t="shared" si="5"/>
        <v>-1</v>
      </c>
    </row>
    <row r="14" spans="1:15">
      <c r="A14" s="3" t="str">
        <f>TSIM!A14</f>
        <v>blit.O1</v>
      </c>
      <c r="B14" s="4">
        <v>96673632</v>
      </c>
      <c r="C14" s="5">
        <f t="shared" si="4"/>
        <v>20137123</v>
      </c>
      <c r="D14">
        <v>20137131</v>
      </c>
      <c r="E14" s="4">
        <v>18131124</v>
      </c>
      <c r="F14">
        <f>TSIM!F14</f>
        <v>18131125</v>
      </c>
      <c r="G14">
        <f>TSIM!G14</f>
        <v>2008006</v>
      </c>
      <c r="H14">
        <f>TSIM!H14</f>
        <v>2004003</v>
      </c>
      <c r="I14"/>
      <c r="J14" s="6">
        <f t="shared" si="0"/>
        <v>3.9727605685238874E-7</v>
      </c>
      <c r="K14" s="4">
        <f t="shared" si="1"/>
        <v>5.3319161018368195</v>
      </c>
      <c r="L14" s="4">
        <f t="shared" si="2"/>
        <v>76536501</v>
      </c>
      <c r="M14" s="4">
        <f t="shared" si="3"/>
        <v>4.2212772357632105</v>
      </c>
      <c r="N14">
        <f t="shared" si="5"/>
        <v>-1</v>
      </c>
    </row>
    <row r="15" spans="1:15">
      <c r="A15" s="3" t="str">
        <f>TSIM!A15</f>
        <v>blit.O2</v>
      </c>
      <c r="B15" s="4">
        <v>96648602</v>
      </c>
      <c r="C15" s="5">
        <f t="shared" si="4"/>
        <v>20132117</v>
      </c>
      <c r="D15">
        <v>20132125</v>
      </c>
      <c r="E15" s="4">
        <v>18126118</v>
      </c>
      <c r="F15">
        <f>TSIM!F15</f>
        <v>18126119</v>
      </c>
      <c r="G15">
        <f>TSIM!G15</f>
        <v>2008006</v>
      </c>
      <c r="H15">
        <f>TSIM!H15</f>
        <v>2004003</v>
      </c>
      <c r="I15"/>
      <c r="J15" s="6">
        <f t="shared" si="0"/>
        <v>3.9737484244708395E-7</v>
      </c>
      <c r="K15" s="4">
        <f t="shared" si="1"/>
        <v>5.3320077691207795</v>
      </c>
      <c r="L15" s="4">
        <f t="shared" si="2"/>
        <v>76516477</v>
      </c>
      <c r="M15" s="4">
        <f t="shared" si="3"/>
        <v>4.2213383472401533</v>
      </c>
      <c r="N15">
        <f t="shared" si="5"/>
        <v>-1</v>
      </c>
    </row>
    <row r="16" spans="1:15">
      <c r="A16" s="3" t="str">
        <f>TSIM!A16</f>
        <v>blit.O3</v>
      </c>
      <c r="B16" s="4">
        <v>96648602</v>
      </c>
      <c r="C16" s="5">
        <f t="shared" si="4"/>
        <v>20132117</v>
      </c>
      <c r="D16" s="9">
        <v>20132125</v>
      </c>
      <c r="E16" s="4">
        <v>18126118</v>
      </c>
      <c r="F16" s="9">
        <f>TSIM!F16</f>
        <v>18126119</v>
      </c>
      <c r="G16" s="9">
        <f>TSIM!G16</f>
        <v>2008006</v>
      </c>
      <c r="H16" s="9">
        <f>TSIM!H16</f>
        <v>2004003</v>
      </c>
      <c r="I16" s="9"/>
      <c r="J16" s="6">
        <f t="shared" si="0"/>
        <v>3.9737484244708395E-7</v>
      </c>
      <c r="K16" s="4">
        <f t="shared" si="1"/>
        <v>5.3320077691207795</v>
      </c>
      <c r="L16" s="4">
        <f t="shared" si="2"/>
        <v>76516477</v>
      </c>
      <c r="M16" s="4">
        <f t="shared" si="3"/>
        <v>4.2213383472401533</v>
      </c>
      <c r="N16">
        <f t="shared" si="5"/>
        <v>-1</v>
      </c>
      <c r="O16" s="9" t="s">
        <v>65</v>
      </c>
    </row>
    <row r="17" spans="1:15">
      <c r="A17" s="3" t="str">
        <f>TSIM!A17</f>
        <v>crc.O0</v>
      </c>
      <c r="B17" s="18">
        <v>185953762</v>
      </c>
      <c r="C17" s="5">
        <f t="shared" si="4"/>
        <v>36956592</v>
      </c>
      <c r="D17">
        <v>36956600</v>
      </c>
      <c r="E17" s="18">
        <v>34269426</v>
      </c>
      <c r="F17">
        <f>TSIM!F17</f>
        <v>34269427</v>
      </c>
      <c r="G17">
        <f>TSIM!G17</f>
        <v>9252546</v>
      </c>
      <c r="H17">
        <f>TSIM!H17</f>
        <v>2666916</v>
      </c>
      <c r="J17" s="6">
        <f t="shared" si="0"/>
        <v>2.1647012982796036E-7</v>
      </c>
      <c r="K17" s="4">
        <f t="shared" si="1"/>
        <v>5.4262292575311886</v>
      </c>
      <c r="L17" s="4">
        <f t="shared" si="2"/>
        <v>148997162</v>
      </c>
      <c r="M17" s="4">
        <f t="shared" si="3"/>
        <v>4.347816097065647</v>
      </c>
      <c r="N17">
        <f t="shared" si="5"/>
        <v>-1</v>
      </c>
    </row>
    <row r="18" spans="1:15">
      <c r="A18" s="3" t="str">
        <f>TSIM!A18</f>
        <v>crc.O1</v>
      </c>
      <c r="B18" s="18">
        <v>79093289</v>
      </c>
      <c r="C18" s="5">
        <f t="shared" si="4"/>
        <v>15503063</v>
      </c>
      <c r="D18">
        <v>15503071</v>
      </c>
      <c r="E18" s="18">
        <v>15482299</v>
      </c>
      <c r="F18">
        <f>TSIM!F18</f>
        <v>15482300</v>
      </c>
      <c r="G18">
        <f>TSIM!G18</f>
        <v>1660512</v>
      </c>
      <c r="H18">
        <f>TSIM!H18</f>
        <v>514</v>
      </c>
      <c r="J18" s="6">
        <f t="shared" si="0"/>
        <v>5.1602679236907322E-7</v>
      </c>
      <c r="K18" s="4">
        <f t="shared" si="1"/>
        <v>5.1086268906187637</v>
      </c>
      <c r="L18" s="4">
        <f t="shared" si="2"/>
        <v>63590218</v>
      </c>
      <c r="M18" s="4">
        <f t="shared" si="3"/>
        <v>4.1072852294094053</v>
      </c>
      <c r="N18">
        <f t="shared" si="5"/>
        <v>-1</v>
      </c>
    </row>
    <row r="19" spans="1:15">
      <c r="A19" s="3" t="str">
        <f>TSIM!A19</f>
        <v>crc.O2</v>
      </c>
      <c r="B19" s="18">
        <v>75091999</v>
      </c>
      <c r="C19" s="5">
        <f t="shared" si="4"/>
        <v>14702805</v>
      </c>
      <c r="D19">
        <v>14702813</v>
      </c>
      <c r="E19" s="18">
        <v>14682041</v>
      </c>
      <c r="F19">
        <f>TSIM!F19</f>
        <v>14682042</v>
      </c>
      <c r="G19">
        <f>TSIM!G19</f>
        <v>1660512</v>
      </c>
      <c r="H19">
        <f>TSIM!H19</f>
        <v>514</v>
      </c>
      <c r="J19" s="6">
        <f t="shared" si="0"/>
        <v>5.4411356520687571E-7</v>
      </c>
      <c r="K19" s="4">
        <f t="shared" si="1"/>
        <v>5.1145476981027365</v>
      </c>
      <c r="L19" s="4">
        <f t="shared" si="2"/>
        <v>60389186</v>
      </c>
      <c r="M19" s="4">
        <f t="shared" si="3"/>
        <v>4.1131329084287396</v>
      </c>
      <c r="N19">
        <f t="shared" si="5"/>
        <v>-1</v>
      </c>
    </row>
    <row r="20" spans="1:15">
      <c r="A20" s="3" t="str">
        <f>TSIM!A20</f>
        <v>crc.O3</v>
      </c>
      <c r="B20" s="18">
        <v>62700959</v>
      </c>
      <c r="C20" s="5">
        <f t="shared" si="4"/>
        <v>12224597</v>
      </c>
      <c r="D20">
        <v>12224605</v>
      </c>
      <c r="E20" s="18">
        <v>12203833</v>
      </c>
      <c r="F20">
        <f>TSIM!F20</f>
        <v>12203834</v>
      </c>
      <c r="G20">
        <f>TSIM!G20</f>
        <v>1660512</v>
      </c>
      <c r="H20">
        <f>TSIM!H20</f>
        <v>514</v>
      </c>
      <c r="I20"/>
      <c r="J20" s="6">
        <f t="shared" si="0"/>
        <v>6.5441787280652419E-7</v>
      </c>
      <c r="K20" s="4">
        <f t="shared" si="1"/>
        <v>5.1378086704398527</v>
      </c>
      <c r="L20" s="4">
        <f t="shared" si="2"/>
        <v>50476354</v>
      </c>
      <c r="M20" s="4">
        <f t="shared" si="3"/>
        <v>4.1361065822516583</v>
      </c>
      <c r="N20">
        <f t="shared" si="5"/>
        <v>-1</v>
      </c>
    </row>
    <row r="21" spans="1:15">
      <c r="A21" s="3" t="str">
        <f>TSIM!A21</f>
        <v>des.O0</v>
      </c>
      <c r="B21" s="18">
        <v>31676451</v>
      </c>
      <c r="C21" s="5">
        <f t="shared" si="4"/>
        <v>6298707</v>
      </c>
      <c r="D21">
        <v>6298715</v>
      </c>
      <c r="E21" s="18">
        <v>6194566</v>
      </c>
      <c r="F21">
        <f>TSIM!F21</f>
        <v>6194567</v>
      </c>
      <c r="G21">
        <f>TSIM!G21</f>
        <v>496433</v>
      </c>
      <c r="H21">
        <f>TSIM!H21</f>
        <v>103043</v>
      </c>
      <c r="J21" s="6">
        <f t="shared" si="0"/>
        <v>1.2701003299879419E-6</v>
      </c>
      <c r="K21" s="4">
        <f t="shared" si="1"/>
        <v>5.1135868114085801</v>
      </c>
      <c r="L21" s="4">
        <f t="shared" si="2"/>
        <v>25377736</v>
      </c>
      <c r="M21" s="4">
        <f t="shared" si="3"/>
        <v>4.0967738498548565</v>
      </c>
      <c r="N21">
        <f t="shared" si="5"/>
        <v>-1</v>
      </c>
    </row>
    <row r="22" spans="1:15">
      <c r="A22" s="3" t="str">
        <f>TSIM!A22</f>
        <v>des.O1</v>
      </c>
      <c r="B22" s="18">
        <v>23745653</v>
      </c>
      <c r="C22" s="5">
        <f t="shared" si="4"/>
        <v>4711148</v>
      </c>
      <c r="D22">
        <v>4711156</v>
      </c>
      <c r="E22" s="18">
        <v>4611425</v>
      </c>
      <c r="F22">
        <f>TSIM!F22</f>
        <v>4611426</v>
      </c>
      <c r="G22">
        <f>TSIM!G22</f>
        <v>490176</v>
      </c>
      <c r="H22">
        <f>TSIM!H22</f>
        <v>98625</v>
      </c>
      <c r="J22" s="6">
        <f t="shared" si="0"/>
        <v>1.6980970275660581E-6</v>
      </c>
      <c r="K22" s="4">
        <f t="shared" si="1"/>
        <v>5.1493091614847906</v>
      </c>
      <c r="L22" s="4">
        <f t="shared" si="2"/>
        <v>19034497</v>
      </c>
      <c r="M22" s="4">
        <f t="shared" si="3"/>
        <v>4.1276822240413757</v>
      </c>
      <c r="N22">
        <f t="shared" si="5"/>
        <v>-1</v>
      </c>
    </row>
    <row r="23" spans="1:15">
      <c r="A23" s="3" t="str">
        <f>TSIM!A23</f>
        <v>des.O2</v>
      </c>
      <c r="B23" s="18">
        <v>23824773</v>
      </c>
      <c r="C23" s="5">
        <f t="shared" si="4"/>
        <v>4726972</v>
      </c>
      <c r="D23">
        <v>4726980</v>
      </c>
      <c r="E23" s="18">
        <v>4627249</v>
      </c>
      <c r="F23">
        <f>TSIM!F23</f>
        <v>4627250</v>
      </c>
      <c r="G23">
        <f>TSIM!G23</f>
        <v>490176</v>
      </c>
      <c r="H23">
        <f>TSIM!H23</f>
        <v>98625</v>
      </c>
      <c r="J23" s="6">
        <f t="shared" si="0"/>
        <v>1.6924124916966011E-6</v>
      </c>
      <c r="K23" s="4">
        <f t="shared" si="1"/>
        <v>5.1487985626016668</v>
      </c>
      <c r="L23" s="4">
        <f t="shared" si="2"/>
        <v>19097793</v>
      </c>
      <c r="M23" s="4">
        <f t="shared" si="3"/>
        <v>4.1272455837150757</v>
      </c>
      <c r="N23">
        <f t="shared" si="5"/>
        <v>-1</v>
      </c>
    </row>
    <row r="24" spans="1:15">
      <c r="A24" s="3" t="str">
        <f>TSIM!A24</f>
        <v>des.O3</v>
      </c>
      <c r="B24" s="18">
        <v>23778773</v>
      </c>
      <c r="C24" s="5">
        <f t="shared" si="4"/>
        <v>4717772</v>
      </c>
      <c r="D24">
        <v>4717780</v>
      </c>
      <c r="E24" s="18">
        <v>4618049</v>
      </c>
      <c r="F24">
        <f>TSIM!F24</f>
        <v>4618050</v>
      </c>
      <c r="G24">
        <f>TSIM!G24</f>
        <v>490176</v>
      </c>
      <c r="H24">
        <f>TSIM!H24</f>
        <v>98625</v>
      </c>
      <c r="J24" s="6">
        <f t="shared" si="0"/>
        <v>1.6957128140778078E-6</v>
      </c>
      <c r="K24" s="4">
        <f t="shared" si="1"/>
        <v>5.1490949966100406</v>
      </c>
      <c r="L24" s="4">
        <f t="shared" si="2"/>
        <v>19060993</v>
      </c>
      <c r="M24" s="4">
        <f t="shared" si="3"/>
        <v>4.1274990802392955</v>
      </c>
      <c r="N24">
        <f t="shared" si="5"/>
        <v>-1</v>
      </c>
    </row>
    <row r="25" spans="1:15">
      <c r="A25" s="3" t="str">
        <f>TSIM!A25</f>
        <v>engine.O0</v>
      </c>
      <c r="B25" s="18">
        <v>280983196</v>
      </c>
      <c r="C25" s="5">
        <f t="shared" si="4"/>
        <v>69975887</v>
      </c>
      <c r="D25">
        <v>69975895</v>
      </c>
      <c r="E25" s="18">
        <v>48838226</v>
      </c>
      <c r="F25">
        <f>TSIM!F25</f>
        <v>48838227</v>
      </c>
      <c r="G25">
        <f>TSIM!G25</f>
        <v>11476070</v>
      </c>
      <c r="H25">
        <f>TSIM!H25</f>
        <v>4178331</v>
      </c>
      <c r="J25" s="6">
        <f t="shared" si="0"/>
        <v>1.1432508294463401E-7</v>
      </c>
      <c r="K25" s="4">
        <f t="shared" si="1"/>
        <v>5.7533456682067037</v>
      </c>
      <c r="L25" s="4">
        <f t="shared" si="2"/>
        <v>211007301</v>
      </c>
      <c r="M25" s="4">
        <f t="shared" si="3"/>
        <v>4.3205357418183041</v>
      </c>
      <c r="N25">
        <f t="shared" si="5"/>
        <v>-1</v>
      </c>
    </row>
    <row r="26" spans="1:15">
      <c r="A26" s="3" t="str">
        <f>TSIM!A26</f>
        <v>engine.O1</v>
      </c>
      <c r="B26" s="18">
        <v>135224796</v>
      </c>
      <c r="C26" s="5">
        <f t="shared" si="4"/>
        <v>41503444</v>
      </c>
      <c r="D26">
        <v>41258448</v>
      </c>
      <c r="E26" s="18">
        <v>21937503</v>
      </c>
      <c r="F26">
        <f>TSIM!F26</f>
        <v>21937504</v>
      </c>
      <c r="G26">
        <f>TSIM!G26</f>
        <v>3609729</v>
      </c>
      <c r="H26">
        <f>TSIM!H26</f>
        <v>2361607</v>
      </c>
      <c r="J26" s="6">
        <f t="shared" si="0"/>
        <v>5.9380808507387382E-3</v>
      </c>
      <c r="K26" s="4">
        <f t="shared" si="1"/>
        <v>6.1640924220044555</v>
      </c>
      <c r="L26" s="4">
        <f t="shared" si="2"/>
        <v>93966348</v>
      </c>
      <c r="M26" s="4">
        <f t="shared" si="3"/>
        <v>4.2833657048388778</v>
      </c>
      <c r="N26">
        <f t="shared" si="5"/>
        <v>-1</v>
      </c>
    </row>
    <row r="27" spans="1:15">
      <c r="A27" s="3" t="str">
        <f>TSIM!A27</f>
        <v>engine.O2</v>
      </c>
      <c r="B27" s="18">
        <v>115230807</v>
      </c>
      <c r="C27" s="5">
        <f t="shared" si="4"/>
        <v>37522588</v>
      </c>
      <c r="D27">
        <v>37190637</v>
      </c>
      <c r="E27" s="18">
        <v>18222255</v>
      </c>
      <c r="F27">
        <f>TSIM!F27</f>
        <v>18222256</v>
      </c>
      <c r="G27">
        <f>TSIM!G27</f>
        <v>2810151</v>
      </c>
      <c r="H27">
        <f>TSIM!H27</f>
        <v>2009044</v>
      </c>
      <c r="J27" s="6">
        <f t="shared" si="0"/>
        <v>8.9256605096599984E-3</v>
      </c>
      <c r="K27" s="4">
        <f t="shared" si="1"/>
        <v>6.3236304727378689</v>
      </c>
      <c r="L27" s="4">
        <f t="shared" si="2"/>
        <v>78040170</v>
      </c>
      <c r="M27" s="4">
        <f t="shared" si="3"/>
        <v>4.2826845524881527</v>
      </c>
      <c r="N27">
        <f t="shared" si="5"/>
        <v>-1</v>
      </c>
    </row>
    <row r="28" spans="1:15">
      <c r="A28" s="3" t="str">
        <f>TSIM!A28</f>
        <v>engine.O3</v>
      </c>
      <c r="B28" s="18">
        <v>115391457</v>
      </c>
      <c r="C28" s="5">
        <f t="shared" si="4"/>
        <v>37567978</v>
      </c>
      <c r="D28">
        <v>37219452</v>
      </c>
      <c r="E28" s="18">
        <v>18251070</v>
      </c>
      <c r="F28">
        <f>TSIM!F28</f>
        <v>18251071</v>
      </c>
      <c r="G28">
        <f>TSIM!G28</f>
        <v>2810151</v>
      </c>
      <c r="H28">
        <f>TSIM!H28</f>
        <v>2009044</v>
      </c>
      <c r="J28" s="6">
        <f t="shared" si="0"/>
        <v>9.3640819859464892E-3</v>
      </c>
      <c r="K28" s="4">
        <f t="shared" si="1"/>
        <v>6.3224488756001707</v>
      </c>
      <c r="L28" s="4">
        <f t="shared" si="2"/>
        <v>78172005</v>
      </c>
      <c r="M28" s="4">
        <f t="shared" si="3"/>
        <v>4.2831464127856611</v>
      </c>
      <c r="N28">
        <f t="shared" si="5"/>
        <v>-1</v>
      </c>
    </row>
    <row r="29" spans="1:15">
      <c r="A29" s="3" t="str">
        <f>TSIM!A29</f>
        <v>fib.O0</v>
      </c>
      <c r="B29" s="18">
        <v>185246797</v>
      </c>
      <c r="C29" s="5">
        <f t="shared" si="4"/>
        <v>41684438</v>
      </c>
      <c r="D29">
        <v>39883846</v>
      </c>
      <c r="E29" s="18">
        <v>34304914</v>
      </c>
      <c r="F29">
        <f>TSIM!F29</f>
        <v>34304915</v>
      </c>
      <c r="G29">
        <f>TSIM!G29</f>
        <v>4078409</v>
      </c>
      <c r="H29">
        <f>TSIM!H29</f>
        <v>2264290</v>
      </c>
      <c r="I29"/>
      <c r="K29" s="4">
        <f t="shared" si="1"/>
        <v>5.4000076198995863</v>
      </c>
      <c r="L29" s="4">
        <f t="shared" si="2"/>
        <v>145362951</v>
      </c>
      <c r="M29" s="4">
        <f t="shared" si="3"/>
        <v>4.2373798401010419</v>
      </c>
      <c r="N29">
        <f t="shared" si="5"/>
        <v>-1</v>
      </c>
      <c r="O29" s="19" t="s">
        <v>78</v>
      </c>
    </row>
    <row r="30" spans="1:15">
      <c r="A30" s="3" t="str">
        <f>TSIM!A30</f>
        <v>fib.O1</v>
      </c>
      <c r="B30" s="18">
        <v>112027299</v>
      </c>
      <c r="C30" s="5">
        <f t="shared" si="4"/>
        <v>26707722</v>
      </c>
      <c r="D30">
        <v>24907130</v>
      </c>
      <c r="E30" s="18">
        <v>20992278</v>
      </c>
      <c r="F30">
        <f>TSIM!F30</f>
        <v>20992279</v>
      </c>
      <c r="G30">
        <f>TSIM!G30</f>
        <v>750251</v>
      </c>
      <c r="H30">
        <f>TSIM!H30</f>
        <v>600210</v>
      </c>
      <c r="I30"/>
      <c r="K30" s="4">
        <f t="shared" si="1"/>
        <v>5.3365956281638418</v>
      </c>
      <c r="L30" s="4">
        <f t="shared" si="2"/>
        <v>87120169</v>
      </c>
      <c r="M30" s="4">
        <f t="shared" si="3"/>
        <v>4.1501055292808147</v>
      </c>
      <c r="N30">
        <f t="shared" si="5"/>
        <v>-1</v>
      </c>
      <c r="O30" s="19" t="s">
        <v>79</v>
      </c>
    </row>
    <row r="31" spans="1:15">
      <c r="A31" s="8" t="str">
        <f>TSIM!A31</f>
        <v>fib.O2</v>
      </c>
      <c r="B31" s="9">
        <v>78431773</v>
      </c>
      <c r="C31" s="5">
        <f t="shared" si="4"/>
        <v>18188208</v>
      </c>
      <c r="D31" s="9">
        <v>17075360</v>
      </c>
      <c r="E31" s="9">
        <v>14852227</v>
      </c>
      <c r="F31" s="9">
        <f>TSIM!F31</f>
        <v>14852228</v>
      </c>
      <c r="G31" s="9">
        <f>TSIM!G31</f>
        <v>463691</v>
      </c>
      <c r="H31" s="9">
        <f>TSIM!H31</f>
        <v>370962</v>
      </c>
      <c r="I31" s="9"/>
      <c r="K31" s="4">
        <f t="shared" si="1"/>
        <v>5.2808089318861073</v>
      </c>
      <c r="L31" s="4">
        <f t="shared" si="2"/>
        <v>61356413</v>
      </c>
      <c r="M31" s="4">
        <f t="shared" si="3"/>
        <v>4.1311254534420998</v>
      </c>
      <c r="N31">
        <f t="shared" si="5"/>
        <v>-1</v>
      </c>
      <c r="O31" s="19" t="s">
        <v>80</v>
      </c>
    </row>
    <row r="32" spans="1:15">
      <c r="A32" s="8" t="str">
        <f>TSIM!A32</f>
        <v>fib.O3</v>
      </c>
      <c r="B32" s="9">
        <v>78431773</v>
      </c>
      <c r="C32" s="5">
        <f t="shared" si="4"/>
        <v>18188208</v>
      </c>
      <c r="D32" s="9">
        <v>17075360</v>
      </c>
      <c r="E32" s="9">
        <v>14852227</v>
      </c>
      <c r="F32" s="9">
        <f>TSIM!F32</f>
        <v>14852228</v>
      </c>
      <c r="G32" s="9">
        <f>TSIM!G32</f>
        <v>463691</v>
      </c>
      <c r="H32" s="9">
        <f>TSIM!H32</f>
        <v>370962</v>
      </c>
      <c r="I32" s="9"/>
      <c r="K32" s="4">
        <f t="shared" si="1"/>
        <v>5.2808089318861073</v>
      </c>
      <c r="L32" s="4">
        <f t="shared" si="2"/>
        <v>61356413</v>
      </c>
      <c r="M32" s="4">
        <f t="shared" si="3"/>
        <v>4.1311254534420998</v>
      </c>
      <c r="N32">
        <f t="shared" si="5"/>
        <v>-1</v>
      </c>
      <c r="O32" s="19" t="s">
        <v>80</v>
      </c>
    </row>
    <row r="33" spans="1:15">
      <c r="A33" s="3" t="str">
        <f>TSIM!A33</f>
        <v>fir2.O0</v>
      </c>
      <c r="B33" s="18">
        <v>191996919</v>
      </c>
      <c r="C33" s="5">
        <f t="shared" si="4"/>
        <v>41796252</v>
      </c>
      <c r="D33">
        <v>41796260</v>
      </c>
      <c r="E33" s="18">
        <v>34207329</v>
      </c>
      <c r="F33">
        <f>TSIM!F33</f>
        <v>34207330</v>
      </c>
      <c r="G33">
        <f>TSIM!G33</f>
        <v>11943783</v>
      </c>
      <c r="H33">
        <f>TSIM!H33</f>
        <v>1427564</v>
      </c>
      <c r="J33" s="6">
        <f t="shared" si="0"/>
        <v>1.9140468549099848E-7</v>
      </c>
      <c r="K33" s="4">
        <f t="shared" si="1"/>
        <v>5.6127421991936286</v>
      </c>
      <c r="L33" s="4">
        <f t="shared" si="2"/>
        <v>150200659</v>
      </c>
      <c r="M33" s="4">
        <f t="shared" si="3"/>
        <v>4.3908911742276047</v>
      </c>
      <c r="N33">
        <f t="shared" si="5"/>
        <v>-1</v>
      </c>
    </row>
    <row r="34" spans="1:15">
      <c r="A34" s="3" t="str">
        <f>TSIM!A34</f>
        <v>fir2.O1</v>
      </c>
      <c r="B34" s="18">
        <v>53543650</v>
      </c>
      <c r="C34" s="5">
        <f t="shared" si="4"/>
        <v>14855065</v>
      </c>
      <c r="D34">
        <v>14855073</v>
      </c>
      <c r="E34" s="18">
        <v>8629545</v>
      </c>
      <c r="F34">
        <f>TSIM!F34</f>
        <v>8629546</v>
      </c>
      <c r="G34">
        <f>TSIM!G34</f>
        <v>4106240</v>
      </c>
      <c r="H34">
        <f>TSIM!H34</f>
        <v>64161</v>
      </c>
      <c r="I34"/>
      <c r="J34" s="6">
        <f t="shared" si="0"/>
        <v>5.3853656592599715E-7</v>
      </c>
      <c r="K34" s="4">
        <f t="shared" si="1"/>
        <v>6.2046898185246153</v>
      </c>
      <c r="L34" s="4">
        <f t="shared" si="2"/>
        <v>38688577</v>
      </c>
      <c r="M34" s="4">
        <f t="shared" si="3"/>
        <v>4.4832696277729589</v>
      </c>
      <c r="N34">
        <f t="shared" si="5"/>
        <v>-1</v>
      </c>
    </row>
    <row r="35" spans="1:15">
      <c r="A35" s="3" t="str">
        <f>TSIM!A35</f>
        <v>fir2.O2</v>
      </c>
      <c r="B35" s="18">
        <v>77828175</v>
      </c>
      <c r="C35" s="5">
        <f t="shared" si="4"/>
        <v>19612923</v>
      </c>
      <c r="D35">
        <v>19612931</v>
      </c>
      <c r="E35" s="18">
        <v>12547308</v>
      </c>
      <c r="F35">
        <f>TSIM!F35</f>
        <v>12547309</v>
      </c>
      <c r="G35">
        <f>TSIM!G35</f>
        <v>7121760</v>
      </c>
      <c r="H35">
        <f>TSIM!H35</f>
        <v>904256</v>
      </c>
      <c r="J35" s="6">
        <f t="shared" si="0"/>
        <v>4.0789415921567257E-7</v>
      </c>
      <c r="K35" s="4">
        <f t="shared" si="1"/>
        <v>6.2027787155619354</v>
      </c>
      <c r="L35" s="4">
        <f t="shared" si="2"/>
        <v>58215244</v>
      </c>
      <c r="M35" s="4">
        <f t="shared" si="3"/>
        <v>4.6396600768866119</v>
      </c>
      <c r="N35">
        <f t="shared" si="5"/>
        <v>-1</v>
      </c>
    </row>
    <row r="36" spans="1:15">
      <c r="A36" s="3" t="str">
        <f>TSIM!A36</f>
        <v>fir2.O3</v>
      </c>
      <c r="B36" s="18">
        <v>77828095</v>
      </c>
      <c r="C36" s="5">
        <f t="shared" si="4"/>
        <v>19612907</v>
      </c>
      <c r="D36">
        <v>19612915</v>
      </c>
      <c r="E36" s="18">
        <v>12547292</v>
      </c>
      <c r="F36">
        <f>TSIM!F36</f>
        <v>12547293</v>
      </c>
      <c r="G36">
        <f>TSIM!G36</f>
        <v>7121760</v>
      </c>
      <c r="H36">
        <f>TSIM!H36</f>
        <v>904256</v>
      </c>
      <c r="J36" s="6">
        <f t="shared" si="0"/>
        <v>4.0789449197123426E-7</v>
      </c>
      <c r="K36" s="4">
        <f t="shared" si="1"/>
        <v>6.2027802493159481</v>
      </c>
      <c r="L36" s="4">
        <f t="shared" si="2"/>
        <v>58215180</v>
      </c>
      <c r="M36" s="4">
        <f t="shared" si="3"/>
        <v>4.6396608925655034</v>
      </c>
      <c r="N36">
        <f t="shared" si="5"/>
        <v>-1</v>
      </c>
    </row>
    <row r="37" spans="1:15">
      <c r="A37" s="3" t="str">
        <f>TSIM!A37</f>
        <v>hanoi.O0</v>
      </c>
      <c r="B37" s="18">
        <v>152230657</v>
      </c>
      <c r="C37" s="5">
        <f t="shared" si="4"/>
        <v>32210181</v>
      </c>
      <c r="D37">
        <v>32210165</v>
      </c>
      <c r="E37" s="18">
        <v>27700110</v>
      </c>
      <c r="F37">
        <f>TSIM!F37</f>
        <v>27700111</v>
      </c>
      <c r="G37">
        <f>TSIM!G37</f>
        <v>5410012</v>
      </c>
      <c r="H37">
        <f>TSIM!H37</f>
        <v>3810020</v>
      </c>
      <c r="I37"/>
      <c r="J37" s="6">
        <f t="shared" si="0"/>
        <v>4.9673759820851586E-7</v>
      </c>
      <c r="K37" s="4">
        <f t="shared" si="1"/>
        <v>5.4956697644882997</v>
      </c>
      <c r="L37" s="4">
        <f t="shared" si="2"/>
        <v>120020492</v>
      </c>
      <c r="M37" s="4">
        <f t="shared" si="3"/>
        <v>4.3328525410187906</v>
      </c>
      <c r="N37">
        <f t="shared" si="5"/>
        <v>-1</v>
      </c>
    </row>
    <row r="38" spans="1:15">
      <c r="A38" s="3" t="str">
        <f>TSIM!A38</f>
        <v>hanoi.O1</v>
      </c>
      <c r="B38" s="18">
        <v>79055631</v>
      </c>
      <c r="C38" s="5">
        <f t="shared" si="4"/>
        <v>16965175</v>
      </c>
      <c r="D38">
        <v>16965158</v>
      </c>
      <c r="E38" s="18">
        <v>14805106</v>
      </c>
      <c r="F38">
        <f>TSIM!F38</f>
        <v>14805107</v>
      </c>
      <c r="G38">
        <f>TSIM!G38</f>
        <v>1410011</v>
      </c>
      <c r="H38">
        <f>TSIM!H38</f>
        <v>1460017</v>
      </c>
      <c r="I38"/>
      <c r="J38" s="6">
        <f t="shared" si="0"/>
        <v>1.0020537386094489E-6</v>
      </c>
      <c r="K38" s="4">
        <f t="shared" si="1"/>
        <v>5.3397544738956952</v>
      </c>
      <c r="L38" s="4">
        <f t="shared" si="2"/>
        <v>62090473</v>
      </c>
      <c r="M38" s="4">
        <f t="shared" si="3"/>
        <v>4.1938553496341058</v>
      </c>
      <c r="N38">
        <f t="shared" si="5"/>
        <v>-1</v>
      </c>
    </row>
    <row r="39" spans="1:15">
      <c r="A39" s="3" t="str">
        <f>TSIM!A39</f>
        <v>hanoi.O2</v>
      </c>
      <c r="B39" s="18">
        <v>69625630</v>
      </c>
      <c r="C39" s="5">
        <f t="shared" si="4"/>
        <v>14895174</v>
      </c>
      <c r="D39">
        <v>14895158</v>
      </c>
      <c r="E39" s="18">
        <v>12965106</v>
      </c>
      <c r="F39">
        <f>TSIM!F39</f>
        <v>12965107</v>
      </c>
      <c r="G39">
        <f>TSIM!G39</f>
        <v>1410011</v>
      </c>
      <c r="H39">
        <f>TSIM!H39</f>
        <v>1460017</v>
      </c>
      <c r="I39"/>
      <c r="J39" s="6">
        <f t="shared" si="0"/>
        <v>1.0741745740461431E-6</v>
      </c>
      <c r="K39" s="4">
        <f t="shared" si="1"/>
        <v>5.3702322217805234</v>
      </c>
      <c r="L39" s="4">
        <f t="shared" si="2"/>
        <v>54730472</v>
      </c>
      <c r="M39" s="4">
        <f t="shared" si="3"/>
        <v>4.2213671064471052</v>
      </c>
      <c r="N39">
        <f t="shared" si="5"/>
        <v>-1</v>
      </c>
    </row>
    <row r="40" spans="1:15">
      <c r="A40" s="3" t="str">
        <f>TSIM!A40</f>
        <v>hanoi.O3</v>
      </c>
      <c r="B40" s="9">
        <v>69625630</v>
      </c>
      <c r="C40" s="5">
        <f t="shared" si="4"/>
        <v>14895174</v>
      </c>
      <c r="D40" s="9">
        <v>14895158</v>
      </c>
      <c r="E40" s="9">
        <v>12965106</v>
      </c>
      <c r="F40" s="9">
        <f>TSIM!F40</f>
        <v>12965107</v>
      </c>
      <c r="G40" s="9">
        <f>TSIM!G40</f>
        <v>1410011</v>
      </c>
      <c r="H40" s="9">
        <f>TSIM!H40</f>
        <v>1460017</v>
      </c>
      <c r="I40" s="9"/>
      <c r="J40" s="6">
        <f t="shared" si="0"/>
        <v>1.0741745740461431E-6</v>
      </c>
      <c r="K40" s="4">
        <f t="shared" si="1"/>
        <v>5.3702322217805234</v>
      </c>
      <c r="L40" s="4">
        <f t="shared" si="2"/>
        <v>54730472</v>
      </c>
      <c r="M40" s="4">
        <f t="shared" si="3"/>
        <v>4.2213671064471052</v>
      </c>
      <c r="N40">
        <f t="shared" si="5"/>
        <v>-1</v>
      </c>
      <c r="O40" s="9" t="s">
        <v>65</v>
      </c>
    </row>
    <row r="41" spans="1:15">
      <c r="A41" s="3" t="str">
        <f>TSIM!A41</f>
        <v>heapsort.O0</v>
      </c>
      <c r="B41" s="18">
        <v>351621292</v>
      </c>
      <c r="C41" s="5">
        <f t="shared" si="4"/>
        <v>78976906</v>
      </c>
      <c r="D41">
        <v>78976914</v>
      </c>
      <c r="E41">
        <v>64401241</v>
      </c>
      <c r="F41">
        <f>TSIM!F41</f>
        <v>64401242</v>
      </c>
      <c r="G41">
        <f>TSIM!G41</f>
        <v>10314820</v>
      </c>
      <c r="H41">
        <f>TSIM!H41</f>
        <v>4724598</v>
      </c>
      <c r="J41" s="6">
        <f t="shared" si="0"/>
        <v>1.0129542412862574E-7</v>
      </c>
      <c r="K41" s="4">
        <f t="shared" si="1"/>
        <v>5.4598527379309356</v>
      </c>
      <c r="L41" s="4">
        <f t="shared" si="2"/>
        <v>272644378</v>
      </c>
      <c r="M41" s="4">
        <f t="shared" si="3"/>
        <v>4.2335267731874922</v>
      </c>
      <c r="N41">
        <f t="shared" si="5"/>
        <v>-1</v>
      </c>
    </row>
    <row r="42" spans="1:15">
      <c r="A42" s="3" t="str">
        <f>TSIM!A42</f>
        <v>heapsort.O1</v>
      </c>
      <c r="B42">
        <v>187783371</v>
      </c>
      <c r="C42" s="5">
        <f t="shared" si="4"/>
        <v>46925068</v>
      </c>
      <c r="D42">
        <v>45287955</v>
      </c>
      <c r="E42">
        <v>33828281</v>
      </c>
      <c r="F42">
        <f>TSIM!F42</f>
        <v>33828282</v>
      </c>
      <c r="G42">
        <f>TSIM!G42</f>
        <v>3936576</v>
      </c>
      <c r="H42">
        <f>TSIM!H42</f>
        <v>1608599</v>
      </c>
      <c r="J42" s="6">
        <f t="shared" si="0"/>
        <v>3.6148971619495734E-2</v>
      </c>
      <c r="K42" s="4">
        <f t="shared" si="1"/>
        <v>5.5510763612256859</v>
      </c>
      <c r="L42" s="4">
        <f t="shared" si="2"/>
        <v>142495416</v>
      </c>
      <c r="M42" s="4">
        <f t="shared" si="3"/>
        <v>4.2123161977991135</v>
      </c>
      <c r="N42">
        <f t="shared" si="5"/>
        <v>-1</v>
      </c>
    </row>
    <row r="43" spans="1:15">
      <c r="A43" s="3" t="str">
        <f>TSIM!A43</f>
        <v>heapsort.O2</v>
      </c>
      <c r="B43">
        <v>169848370</v>
      </c>
      <c r="C43" s="5">
        <f t="shared" si="4"/>
        <v>42749511</v>
      </c>
      <c r="D43">
        <v>42149454</v>
      </c>
      <c r="E43">
        <v>30689780</v>
      </c>
      <c r="F43">
        <f>TSIM!F43</f>
        <v>30689781</v>
      </c>
      <c r="G43">
        <f>TSIM!G43</f>
        <v>2731136</v>
      </c>
      <c r="H43">
        <f>TSIM!H43</f>
        <v>1608599</v>
      </c>
      <c r="J43" s="6">
        <f t="shared" si="0"/>
        <v>1.4236412172741313E-2</v>
      </c>
      <c r="K43" s="4">
        <f t="shared" si="1"/>
        <v>5.5343625793342275</v>
      </c>
      <c r="L43" s="4">
        <f t="shared" si="2"/>
        <v>127698916</v>
      </c>
      <c r="M43" s="4">
        <f t="shared" si="3"/>
        <v>4.1609589902566917</v>
      </c>
      <c r="N43">
        <f t="shared" si="5"/>
        <v>-1</v>
      </c>
    </row>
    <row r="44" spans="1:15">
      <c r="A44" s="3" t="str">
        <f>TSIM!A44</f>
        <v>heapsort.O3</v>
      </c>
      <c r="B44" s="9">
        <v>169848370</v>
      </c>
      <c r="C44" s="5">
        <f t="shared" si="4"/>
        <v>42749511</v>
      </c>
      <c r="D44" s="9">
        <v>42149454</v>
      </c>
      <c r="E44" s="9">
        <v>30689780</v>
      </c>
      <c r="F44" s="9">
        <f>TSIM!F44</f>
        <v>30689781</v>
      </c>
      <c r="G44" s="9">
        <f>TSIM!G44</f>
        <v>2731136</v>
      </c>
      <c r="H44" s="9">
        <f>TSIM!H44</f>
        <v>1608599</v>
      </c>
      <c r="I44" s="9"/>
      <c r="J44" s="6">
        <f t="shared" si="0"/>
        <v>1.4236412172741313E-2</v>
      </c>
      <c r="K44" s="4">
        <f t="shared" si="1"/>
        <v>5.5343625793342275</v>
      </c>
      <c r="L44" s="4">
        <f t="shared" si="2"/>
        <v>127698916</v>
      </c>
      <c r="M44" s="4">
        <f t="shared" si="3"/>
        <v>4.1609589902566917</v>
      </c>
      <c r="N44">
        <f t="shared" si="5"/>
        <v>-1</v>
      </c>
      <c r="O44" s="9" t="s">
        <v>65</v>
      </c>
    </row>
    <row r="45" spans="1:15">
      <c r="A45" s="3" t="str">
        <f>TSIM!A45</f>
        <v>matrix.O0</v>
      </c>
      <c r="B45">
        <v>476722221</v>
      </c>
      <c r="C45" s="5">
        <f t="shared" si="4"/>
        <v>104268129</v>
      </c>
      <c r="D45">
        <v>104268137</v>
      </c>
      <c r="E45">
        <v>80192666</v>
      </c>
      <c r="F45">
        <f>TSIM!F45</f>
        <v>80192667</v>
      </c>
      <c r="G45">
        <f>TSIM!G45</f>
        <v>37800457</v>
      </c>
      <c r="H45">
        <f>TSIM!H45</f>
        <v>13882967</v>
      </c>
      <c r="J45" s="6">
        <f t="shared" si="0"/>
        <v>7.6725260757272373E-8</v>
      </c>
      <c r="K45" s="4">
        <f t="shared" si="1"/>
        <v>5.9447109664616962</v>
      </c>
      <c r="L45" s="4">
        <f t="shared" si="2"/>
        <v>372454084</v>
      </c>
      <c r="M45" s="4">
        <f t="shared" si="3"/>
        <v>4.6444906071585148</v>
      </c>
      <c r="N45">
        <f t="shared" si="5"/>
        <v>-1</v>
      </c>
    </row>
    <row r="46" spans="1:15">
      <c r="A46" s="3" t="str">
        <f>TSIM!A46</f>
        <v>matrix.O1</v>
      </c>
      <c r="B46">
        <v>138966313</v>
      </c>
      <c r="C46" s="5">
        <f t="shared" si="4"/>
        <v>34651264</v>
      </c>
      <c r="D46">
        <v>34651266</v>
      </c>
      <c r="E46">
        <v>24346261</v>
      </c>
      <c r="F46">
        <f>TSIM!F46</f>
        <v>24346262</v>
      </c>
      <c r="G46">
        <f>TSIM!G46</f>
        <v>6750000</v>
      </c>
      <c r="H46">
        <f>TSIM!H46</f>
        <v>180001</v>
      </c>
      <c r="J46" s="6">
        <f t="shared" si="0"/>
        <v>5.7717948891102567E-8</v>
      </c>
      <c r="K46" s="4">
        <f t="shared" si="1"/>
        <v>5.7079119048300679</v>
      </c>
      <c r="L46" s="4">
        <f t="shared" si="2"/>
        <v>104315047</v>
      </c>
      <c r="M46" s="4">
        <f t="shared" si="3"/>
        <v>4.2846434201949943</v>
      </c>
      <c r="N46">
        <f t="shared" si="5"/>
        <v>-1</v>
      </c>
    </row>
    <row r="47" spans="1:15">
      <c r="A47" s="3" t="str">
        <f>TSIM!A47</f>
        <v>matrix.O2</v>
      </c>
      <c r="B47">
        <v>162432278</v>
      </c>
      <c r="C47" s="5">
        <f t="shared" si="4"/>
        <v>41355957</v>
      </c>
      <c r="D47">
        <v>41355959</v>
      </c>
      <c r="E47">
        <v>27698454</v>
      </c>
      <c r="F47">
        <f>TSIM!F47</f>
        <v>27698455</v>
      </c>
      <c r="G47">
        <f>TSIM!G47</f>
        <v>6750000</v>
      </c>
      <c r="H47">
        <f>TSIM!H47</f>
        <v>3532501</v>
      </c>
      <c r="J47" s="6">
        <f t="shared" si="0"/>
        <v>4.8360624402398696E-8</v>
      </c>
      <c r="K47" s="4">
        <f t="shared" si="1"/>
        <v>5.8643084556271621</v>
      </c>
      <c r="L47" s="4">
        <f t="shared" si="2"/>
        <v>121076319</v>
      </c>
      <c r="M47" s="4">
        <f t="shared" si="3"/>
        <v>4.3712302137873831</v>
      </c>
      <c r="N47">
        <f t="shared" si="5"/>
        <v>-1</v>
      </c>
    </row>
    <row r="48" spans="1:15">
      <c r="A48" s="3" t="str">
        <f>TSIM!A48</f>
        <v>matrix.O3</v>
      </c>
      <c r="B48" s="9">
        <v>162432278</v>
      </c>
      <c r="C48" s="5">
        <f t="shared" si="4"/>
        <v>41355957</v>
      </c>
      <c r="D48" s="9">
        <v>41355959</v>
      </c>
      <c r="E48" s="9">
        <v>27698454</v>
      </c>
      <c r="F48" s="9">
        <f>TSIM!F48</f>
        <v>27698455</v>
      </c>
      <c r="G48" s="9">
        <f>TSIM!G48</f>
        <v>6750000</v>
      </c>
      <c r="H48" s="9">
        <f>TSIM!H48</f>
        <v>3532501</v>
      </c>
      <c r="I48" s="9"/>
      <c r="J48" s="6">
        <f t="shared" si="0"/>
        <v>4.8360624402398696E-8</v>
      </c>
      <c r="K48" s="4">
        <f t="shared" si="1"/>
        <v>5.8643084556271621</v>
      </c>
      <c r="L48" s="4">
        <f t="shared" si="2"/>
        <v>121076319</v>
      </c>
      <c r="M48" s="4">
        <f t="shared" si="3"/>
        <v>4.3712302137873831</v>
      </c>
      <c r="N48">
        <f t="shared" si="5"/>
        <v>-1</v>
      </c>
      <c r="O48" s="9" t="s">
        <v>65</v>
      </c>
    </row>
    <row r="49" spans="1:15">
      <c r="A49" s="3" t="str">
        <f>TSIM!A49</f>
        <v>pocsag.O0</v>
      </c>
      <c r="B49">
        <v>57167605</v>
      </c>
      <c r="C49" s="5">
        <f t="shared" si="4"/>
        <v>11690317</v>
      </c>
      <c r="D49">
        <v>11690325</v>
      </c>
      <c r="E49">
        <v>10493620</v>
      </c>
      <c r="F49">
        <f>TSIM!F49</f>
        <v>10493621</v>
      </c>
      <c r="G49">
        <f>TSIM!G49</f>
        <v>2360601</v>
      </c>
      <c r="H49">
        <f>TSIM!H49</f>
        <v>1142203</v>
      </c>
      <c r="J49" s="6">
        <f t="shared" si="0"/>
        <v>6.8432656919290094E-7</v>
      </c>
      <c r="K49" s="4">
        <f t="shared" si="1"/>
        <v>5.4478440233208367</v>
      </c>
      <c r="L49" s="4">
        <f t="shared" si="2"/>
        <v>45477280</v>
      </c>
      <c r="M49" s="4">
        <f t="shared" si="3"/>
        <v>4.3338028249545912</v>
      </c>
      <c r="N49">
        <f t="shared" si="5"/>
        <v>-1</v>
      </c>
    </row>
    <row r="50" spans="1:15">
      <c r="A50" s="3" t="str">
        <f>TSIM!A50</f>
        <v>pocsag.O1</v>
      </c>
      <c r="B50">
        <v>17888985</v>
      </c>
      <c r="C50" s="5">
        <f t="shared" si="4"/>
        <v>3670212</v>
      </c>
      <c r="D50">
        <v>3554720</v>
      </c>
      <c r="E50">
        <v>3450017</v>
      </c>
      <c r="F50">
        <f>TSIM!F50</f>
        <v>3450018</v>
      </c>
      <c r="G50">
        <f>TSIM!G50</f>
        <v>368500</v>
      </c>
      <c r="H50">
        <f>TSIM!H50</f>
        <v>50201</v>
      </c>
      <c r="J50" s="6">
        <f t="shared" si="0"/>
        <v>3.2489760093621999E-2</v>
      </c>
      <c r="K50" s="4">
        <f t="shared" si="1"/>
        <v>5.1851874932790185</v>
      </c>
      <c r="L50" s="4">
        <f t="shared" si="2"/>
        <v>14334265</v>
      </c>
      <c r="M50" s="4">
        <f t="shared" si="3"/>
        <v>4.154838947170405</v>
      </c>
      <c r="N50">
        <f t="shared" si="5"/>
        <v>-1</v>
      </c>
    </row>
    <row r="51" spans="1:15">
      <c r="A51" s="3" t="str">
        <f>TSIM!A51</f>
        <v>pocsag.O2</v>
      </c>
      <c r="B51">
        <v>15259991</v>
      </c>
      <c r="C51" s="5">
        <f t="shared" si="4"/>
        <v>3125814</v>
      </c>
      <c r="D51">
        <v>3034221</v>
      </c>
      <c r="E51">
        <v>2929518</v>
      </c>
      <c r="F51">
        <f>TSIM!F51</f>
        <v>2929519</v>
      </c>
      <c r="G51">
        <f>TSIM!G51</f>
        <v>365900</v>
      </c>
      <c r="H51">
        <f>TSIM!H51</f>
        <v>50201</v>
      </c>
      <c r="J51" s="6">
        <f t="shared" si="0"/>
        <v>3.0186660760702665E-2</v>
      </c>
      <c r="K51" s="4">
        <f t="shared" si="1"/>
        <v>5.2090449691724032</v>
      </c>
      <c r="L51" s="4">
        <f t="shared" si="2"/>
        <v>12225770</v>
      </c>
      <c r="M51" s="4">
        <f t="shared" si="3"/>
        <v>4.1733042773589375</v>
      </c>
      <c r="N51">
        <f t="shared" si="5"/>
        <v>-1</v>
      </c>
    </row>
    <row r="52" spans="1:15">
      <c r="A52" s="3" t="str">
        <f>TSIM!A52</f>
        <v>pocsag.O3</v>
      </c>
      <c r="B52">
        <v>14831591</v>
      </c>
      <c r="C52" s="5">
        <f t="shared" si="4"/>
        <v>3040214</v>
      </c>
      <c r="D52">
        <v>2948521</v>
      </c>
      <c r="E52">
        <v>2843818</v>
      </c>
      <c r="F52">
        <f>TSIM!F52</f>
        <v>2843819</v>
      </c>
      <c r="G52">
        <f>TSIM!G52</f>
        <v>365900</v>
      </c>
      <c r="H52">
        <f>TSIM!H52</f>
        <v>50201</v>
      </c>
      <c r="J52" s="6">
        <f t="shared" si="0"/>
        <v>3.1097964030101871E-2</v>
      </c>
      <c r="K52" s="4">
        <f t="shared" si="1"/>
        <v>5.2153798168518524</v>
      </c>
      <c r="L52" s="4">
        <f t="shared" si="2"/>
        <v>11883070</v>
      </c>
      <c r="M52" s="4">
        <f t="shared" si="3"/>
        <v>4.1785620598786561</v>
      </c>
      <c r="N52">
        <f t="shared" si="5"/>
        <v>-1</v>
      </c>
    </row>
    <row r="53" spans="1:15">
      <c r="A53" s="3" t="str">
        <f>TSIM!A53</f>
        <v>queens.O0</v>
      </c>
      <c r="B53">
        <v>40147242</v>
      </c>
      <c r="C53" s="5">
        <f t="shared" si="4"/>
        <v>8022576</v>
      </c>
      <c r="D53">
        <v>7998968</v>
      </c>
      <c r="E53">
        <v>7684292</v>
      </c>
      <c r="F53">
        <f>TSIM!F53</f>
        <v>7684293</v>
      </c>
      <c r="G53">
        <f>TSIM!G53</f>
        <v>1130018</v>
      </c>
      <c r="H53">
        <f>TSIM!H53</f>
        <v>257476</v>
      </c>
      <c r="I53"/>
      <c r="J53" s="6">
        <f t="shared" si="0"/>
        <v>2.9513807281139268E-3</v>
      </c>
      <c r="K53" s="4">
        <f t="shared" si="1"/>
        <v>5.2245856872695624</v>
      </c>
      <c r="L53" s="4">
        <f t="shared" si="2"/>
        <v>32148274</v>
      </c>
      <c r="M53" s="4">
        <f t="shared" si="3"/>
        <v>4.183635135156238</v>
      </c>
      <c r="N53">
        <f t="shared" si="5"/>
        <v>-1</v>
      </c>
    </row>
    <row r="54" spans="1:15">
      <c r="A54" s="3" t="str">
        <f>TSIM!A54</f>
        <v>queens.O1</v>
      </c>
      <c r="B54">
        <v>28966547</v>
      </c>
      <c r="C54" s="5">
        <f t="shared" si="4"/>
        <v>5990323</v>
      </c>
      <c r="D54">
        <v>5756108</v>
      </c>
      <c r="E54">
        <v>5441434</v>
      </c>
      <c r="F54">
        <f>TSIM!F54</f>
        <v>5441435</v>
      </c>
      <c r="G54">
        <f>TSIM!G54</f>
        <v>953010</v>
      </c>
      <c r="H54">
        <f>TSIM!H54</f>
        <v>257474</v>
      </c>
      <c r="I54"/>
      <c r="J54" s="6">
        <f t="shared" si="0"/>
        <v>4.0689820274393738E-2</v>
      </c>
      <c r="K54" s="4">
        <f t="shared" si="1"/>
        <v>5.3233296590567853</v>
      </c>
      <c r="L54" s="4">
        <f t="shared" si="2"/>
        <v>23210439</v>
      </c>
      <c r="M54" s="4">
        <f t="shared" si="3"/>
        <v>4.2655004177207703</v>
      </c>
      <c r="N54">
        <f t="shared" si="5"/>
        <v>-1</v>
      </c>
    </row>
    <row r="55" spans="1:15">
      <c r="A55" s="3" t="str">
        <f>TSIM!A55</f>
        <v>queens.O2</v>
      </c>
      <c r="B55">
        <v>27567934</v>
      </c>
      <c r="C55" s="5">
        <f t="shared" si="4"/>
        <v>5705790</v>
      </c>
      <c r="D55">
        <v>5477588</v>
      </c>
      <c r="E55">
        <v>5162914</v>
      </c>
      <c r="F55">
        <f>TSIM!F55</f>
        <v>5162915</v>
      </c>
      <c r="G55">
        <f>TSIM!G55</f>
        <v>953010</v>
      </c>
      <c r="H55">
        <f>TSIM!H55</f>
        <v>257474</v>
      </c>
      <c r="I55"/>
      <c r="J55" s="6">
        <f t="shared" si="0"/>
        <v>4.1661037668404413E-2</v>
      </c>
      <c r="K55" s="4">
        <f t="shared" si="1"/>
        <v>5.3396074387448635</v>
      </c>
      <c r="L55" s="4">
        <f t="shared" si="2"/>
        <v>22090346</v>
      </c>
      <c r="M55" s="4">
        <f t="shared" si="3"/>
        <v>4.278658525011263</v>
      </c>
      <c r="N55">
        <f t="shared" si="5"/>
        <v>-1</v>
      </c>
    </row>
    <row r="56" spans="1:15">
      <c r="A56" s="3" t="str">
        <f>TSIM!A56</f>
        <v>queens.O3</v>
      </c>
      <c r="B56" s="4">
        <v>27531658</v>
      </c>
      <c r="C56" s="5">
        <f t="shared" si="4"/>
        <v>5746164</v>
      </c>
      <c r="D56">
        <v>5517962</v>
      </c>
      <c r="E56" s="4">
        <v>5203288</v>
      </c>
      <c r="F56">
        <f>TSIM!F56</f>
        <v>5203289</v>
      </c>
      <c r="G56">
        <f>TSIM!G56</f>
        <v>714864</v>
      </c>
      <c r="H56">
        <f>TSIM!H56</f>
        <v>257474</v>
      </c>
      <c r="J56" s="6">
        <f t="shared" si="0"/>
        <v>4.1356210861908799E-2</v>
      </c>
      <c r="K56" s="4">
        <f t="shared" si="1"/>
        <v>5.2912039464277205</v>
      </c>
      <c r="L56" s="4">
        <f t="shared" si="2"/>
        <v>22013696</v>
      </c>
      <c r="M56" s="4">
        <f t="shared" si="3"/>
        <v>4.2307279550930108</v>
      </c>
      <c r="N56">
        <f t="shared" si="5"/>
        <v>-1</v>
      </c>
    </row>
    <row r="57" spans="1:15">
      <c r="A57" s="3" t="str">
        <f>TSIM!A57</f>
        <v>quicksort.O0</v>
      </c>
      <c r="B57">
        <v>86436606</v>
      </c>
      <c r="C57" s="5">
        <f t="shared" si="4"/>
        <v>17494498</v>
      </c>
      <c r="D57">
        <v>17422917</v>
      </c>
      <c r="E57">
        <v>15536052</v>
      </c>
      <c r="F57">
        <f>TSIM!F57</f>
        <v>15536052</v>
      </c>
      <c r="G57">
        <f>TSIM!G57</f>
        <v>5244269</v>
      </c>
      <c r="H57">
        <f>TSIM!H57</f>
        <v>1553631</v>
      </c>
      <c r="I57"/>
      <c r="J57" s="6">
        <f t="shared" si="0"/>
        <v>4.1084394765813327E-3</v>
      </c>
      <c r="K57" s="4">
        <f t="shared" si="1"/>
        <v>5.56361461714984</v>
      </c>
      <c r="L57" s="4">
        <f t="shared" si="2"/>
        <v>69013689</v>
      </c>
      <c r="M57" s="4">
        <f t="shared" si="3"/>
        <v>4.4421638779272881</v>
      </c>
      <c r="N57">
        <f t="shared" si="5"/>
        <v>0</v>
      </c>
    </row>
    <row r="58" spans="1:15">
      <c r="A58" s="3" t="str">
        <f>TSIM!A58</f>
        <v>quicksort.O1</v>
      </c>
      <c r="B58">
        <v>40234047</v>
      </c>
      <c r="C58" s="5">
        <f t="shared" si="4"/>
        <v>8517767</v>
      </c>
      <c r="D58">
        <v>8306377</v>
      </c>
      <c r="E58">
        <v>7597840</v>
      </c>
      <c r="F58">
        <f>TSIM!F58</f>
        <v>7597840</v>
      </c>
      <c r="G58">
        <f>TSIM!G58</f>
        <v>949617</v>
      </c>
      <c r="H58">
        <f>TSIM!H58</f>
        <v>375303</v>
      </c>
      <c r="I58"/>
      <c r="J58" s="6">
        <f t="shared" si="0"/>
        <v>2.5449121801237772E-2</v>
      </c>
      <c r="K58" s="4">
        <f t="shared" si="1"/>
        <v>5.295458577701031</v>
      </c>
      <c r="L58" s="4">
        <f t="shared" si="2"/>
        <v>31927670</v>
      </c>
      <c r="M58" s="4">
        <f t="shared" si="3"/>
        <v>4.2022035210007056</v>
      </c>
      <c r="N58">
        <f t="shared" si="5"/>
        <v>0</v>
      </c>
    </row>
    <row r="59" spans="1:15">
      <c r="A59" s="3" t="str">
        <f>TSIM!A59</f>
        <v>quicksort.O2</v>
      </c>
      <c r="B59">
        <v>38194800</v>
      </c>
      <c r="C59" s="5">
        <f t="shared" si="4"/>
        <v>7917674</v>
      </c>
      <c r="D59">
        <v>7887241</v>
      </c>
      <c r="E59">
        <v>7246561</v>
      </c>
      <c r="F59">
        <f>TSIM!F59</f>
        <v>7246561</v>
      </c>
      <c r="G59">
        <f>TSIM!G59</f>
        <v>930707</v>
      </c>
      <c r="H59">
        <f>TSIM!H59</f>
        <v>360175</v>
      </c>
      <c r="I59"/>
      <c r="J59" s="6">
        <f t="shared" si="0"/>
        <v>3.8585102192262161E-3</v>
      </c>
      <c r="K59" s="4">
        <f t="shared" si="1"/>
        <v>5.2707484281164545</v>
      </c>
      <c r="L59" s="4">
        <f t="shared" si="2"/>
        <v>30307559</v>
      </c>
      <c r="M59" s="4">
        <f t="shared" si="3"/>
        <v>4.1823368353623191</v>
      </c>
      <c r="N59">
        <f t="shared" si="5"/>
        <v>0</v>
      </c>
    </row>
    <row r="60" spans="1:15">
      <c r="A60" s="3" t="str">
        <f>TSIM!A60</f>
        <v>quicksort.O3</v>
      </c>
      <c r="B60" s="9">
        <v>38194800</v>
      </c>
      <c r="C60" s="5">
        <f t="shared" si="4"/>
        <v>7917674</v>
      </c>
      <c r="D60" s="9">
        <v>7887241</v>
      </c>
      <c r="E60" s="9">
        <v>7246561</v>
      </c>
      <c r="F60" s="9">
        <f>TSIM!F60</f>
        <v>7246561</v>
      </c>
      <c r="G60" s="9">
        <f>TSIM!G60</f>
        <v>930707</v>
      </c>
      <c r="H60" s="9">
        <f>TSIM!H60</f>
        <v>360175</v>
      </c>
      <c r="I60" s="9"/>
      <c r="J60" s="6">
        <f t="shared" si="0"/>
        <v>3.8585102192262161E-3</v>
      </c>
      <c r="K60" s="4">
        <f t="shared" si="1"/>
        <v>5.2707484281164545</v>
      </c>
      <c r="L60" s="4">
        <f t="shared" si="2"/>
        <v>30307559</v>
      </c>
      <c r="M60" s="4">
        <f t="shared" si="3"/>
        <v>4.1823368353623191</v>
      </c>
      <c r="N60">
        <f t="shared" si="5"/>
        <v>0</v>
      </c>
      <c r="O60" s="9" t="s">
        <v>65</v>
      </c>
    </row>
    <row r="63" spans="1:15" ht="15" customHeight="1">
      <c r="C63" s="22" t="s">
        <v>95</v>
      </c>
      <c r="D63" s="22"/>
      <c r="E63" s="22"/>
      <c r="F63" s="22"/>
      <c r="G63" s="22"/>
      <c r="H63" s="22"/>
      <c r="I63" s="22"/>
      <c r="J63" s="22"/>
      <c r="K63" s="22"/>
    </row>
    <row r="64" spans="1:15">
      <c r="C64" s="22"/>
      <c r="D64" s="22"/>
      <c r="E64" s="22"/>
      <c r="F64" s="22"/>
      <c r="G64" s="22"/>
      <c r="H64" s="22"/>
      <c r="I64" s="22"/>
      <c r="J64" s="22"/>
      <c r="K64" s="22"/>
    </row>
    <row r="65" spans="3:11">
      <c r="C65" s="22"/>
      <c r="D65" s="22"/>
      <c r="E65" s="22"/>
      <c r="F65" s="22"/>
      <c r="G65" s="22"/>
      <c r="H65" s="22"/>
      <c r="I65" s="22"/>
      <c r="J65" s="22"/>
      <c r="K65" s="22"/>
    </row>
    <row r="66" spans="3:11">
      <c r="C66" s="22"/>
      <c r="D66" s="22"/>
      <c r="E66" s="22"/>
      <c r="F66" s="22"/>
      <c r="G66" s="22"/>
      <c r="H66" s="22"/>
      <c r="I66" s="22"/>
      <c r="J66" s="22"/>
      <c r="K66" s="22"/>
    </row>
    <row r="67" spans="3:11">
      <c r="C67" s="22"/>
      <c r="D67" s="22"/>
      <c r="E67" s="22"/>
      <c r="F67" s="22"/>
      <c r="G67" s="22"/>
      <c r="H67" s="22"/>
      <c r="I67" s="22"/>
      <c r="J67" s="22"/>
      <c r="K67" s="22"/>
    </row>
    <row r="68" spans="3:11">
      <c r="C68" s="22"/>
      <c r="D68" s="22"/>
      <c r="E68" s="22"/>
      <c r="F68" s="22"/>
      <c r="G68" s="22"/>
      <c r="H68" s="22"/>
      <c r="I68" s="22"/>
      <c r="J68" s="22"/>
      <c r="K68" s="22"/>
    </row>
    <row r="69" spans="3:11">
      <c r="C69" s="22"/>
      <c r="D69" s="22"/>
      <c r="E69" s="22"/>
      <c r="F69" s="22"/>
      <c r="G69" s="22"/>
      <c r="H69" s="22"/>
      <c r="I69" s="22"/>
      <c r="J69" s="22"/>
      <c r="K69" s="22"/>
    </row>
    <row r="70" spans="3:11">
      <c r="C70" s="22"/>
      <c r="D70" s="22"/>
      <c r="E70" s="22"/>
      <c r="F70" s="22"/>
      <c r="G70" s="22"/>
      <c r="H70" s="22"/>
      <c r="I70" s="22"/>
      <c r="J70" s="22"/>
      <c r="K70" s="22"/>
    </row>
    <row r="71" spans="3:11">
      <c r="C71" s="22"/>
      <c r="D71" s="22"/>
      <c r="E71" s="22"/>
      <c r="F71" s="22"/>
      <c r="G71" s="22"/>
      <c r="H71" s="22"/>
      <c r="I71" s="22"/>
      <c r="J71" s="22"/>
      <c r="K71" s="22"/>
    </row>
    <row r="72" spans="3:11">
      <c r="C72" s="22"/>
      <c r="D72" s="22"/>
      <c r="E72" s="22"/>
      <c r="F72" s="22"/>
      <c r="G72" s="22"/>
      <c r="H72" s="22"/>
      <c r="I72" s="22"/>
      <c r="J72" s="22"/>
      <c r="K72" s="22"/>
    </row>
    <row r="73" spans="3:11">
      <c r="C73" s="22"/>
      <c r="D73" s="22"/>
      <c r="E73" s="22"/>
      <c r="F73" s="22"/>
      <c r="G73" s="22"/>
      <c r="H73" s="22"/>
      <c r="I73" s="22"/>
      <c r="J73" s="22"/>
      <c r="K73" s="22"/>
    </row>
    <row r="74" spans="3:11">
      <c r="C74" s="22"/>
      <c r="D74" s="22"/>
      <c r="E74" s="22"/>
      <c r="F74" s="22"/>
      <c r="G74" s="22"/>
      <c r="H74" s="22"/>
      <c r="I74" s="22"/>
      <c r="J74" s="22"/>
      <c r="K74" s="22"/>
    </row>
    <row r="75" spans="3:11">
      <c r="C75" s="22"/>
      <c r="D75" s="22"/>
      <c r="E75" s="22"/>
      <c r="F75" s="22"/>
      <c r="G75" s="22"/>
      <c r="H75" s="22"/>
      <c r="I75" s="22"/>
      <c r="J75" s="22"/>
      <c r="K75" s="22"/>
    </row>
    <row r="76" spans="3:11">
      <c r="C76" s="22"/>
      <c r="D76" s="22"/>
      <c r="E76" s="22"/>
      <c r="F76" s="22"/>
      <c r="G76" s="22"/>
      <c r="H76" s="22"/>
      <c r="I76" s="22"/>
      <c r="J76" s="22"/>
      <c r="K76" s="22"/>
    </row>
    <row r="77" spans="3:11">
      <c r="C77" s="22"/>
      <c r="D77" s="22"/>
      <c r="E77" s="22"/>
      <c r="F77" s="22"/>
      <c r="G77" s="22"/>
      <c r="H77" s="22"/>
      <c r="I77" s="22"/>
      <c r="J77" s="22"/>
      <c r="K77" s="22"/>
    </row>
    <row r="78" spans="3:11">
      <c r="C78" s="22"/>
      <c r="D78" s="22"/>
      <c r="E78" s="22"/>
      <c r="F78" s="22"/>
      <c r="G78" s="22"/>
      <c r="H78" s="22"/>
      <c r="I78" s="22"/>
      <c r="J78" s="22"/>
      <c r="K78" s="22"/>
    </row>
    <row r="79" spans="3:11">
      <c r="C79" s="22"/>
      <c r="D79" s="22"/>
      <c r="E79" s="22"/>
      <c r="F79" s="22"/>
      <c r="G79" s="22"/>
      <c r="H79" s="22"/>
      <c r="I79" s="22"/>
      <c r="J79" s="22"/>
      <c r="K79" s="22"/>
    </row>
    <row r="80" spans="3:11">
      <c r="C80" s="22"/>
      <c r="D80" s="22"/>
      <c r="E80" s="22"/>
      <c r="F80" s="22"/>
      <c r="G80" s="22"/>
      <c r="H80" s="22"/>
      <c r="I80" s="22"/>
      <c r="J80" s="22"/>
      <c r="K80" s="22"/>
    </row>
    <row r="82" spans="1:15">
      <c r="A82" s="3" t="str">
        <f>TSIM!A82</f>
        <v>just nops</v>
      </c>
      <c r="B82">
        <v>49800124</v>
      </c>
      <c r="C82" s="5">
        <f t="shared" ref="C82:C88" si="6">B82-($C$2*F82+G82*$D$2+H82*$E$2)</f>
        <v>9960025</v>
      </c>
      <c r="D82">
        <f>TSIM!D82</f>
        <v>9960029</v>
      </c>
      <c r="E82">
        <v>9960024</v>
      </c>
      <c r="F82">
        <f>TSIM!F82</f>
        <v>9960024</v>
      </c>
      <c r="G82">
        <f>TSIM!G82</f>
        <v>0</v>
      </c>
      <c r="H82">
        <f>TSIM!H82</f>
        <v>3</v>
      </c>
      <c r="I82"/>
      <c r="J82" s="6">
        <f t="shared" ref="J82:J88" si="7">IF(D82 = 0, "", ABS(C82-D82)/D82)</f>
        <v>4.0160525637023747E-7</v>
      </c>
      <c r="K82" s="4">
        <f t="shared" ref="K82:K88" si="8">B82/E82</f>
        <v>5.0000004016054582</v>
      </c>
      <c r="L82" s="4">
        <f t="shared" ref="L82:L88" si="9">B82-D82</f>
        <v>39840095</v>
      </c>
      <c r="M82" s="4">
        <f t="shared" ref="M82:M88" si="10">L82/E82</f>
        <v>3.9999998995986354</v>
      </c>
      <c r="N82">
        <f t="shared" ref="N82:N88" si="11">E82-F82</f>
        <v>0</v>
      </c>
    </row>
    <row r="83" spans="1:15">
      <c r="A83" s="3" t="str">
        <f>TSIM!A83</f>
        <v>increment_var</v>
      </c>
      <c r="B83">
        <v>178500124</v>
      </c>
      <c r="C83" s="5">
        <f t="shared" si="6"/>
        <v>39660025</v>
      </c>
      <c r="D83">
        <f>TSIM!D83</f>
        <v>39660029</v>
      </c>
      <c r="E83">
        <v>29760024</v>
      </c>
      <c r="F83">
        <f>TSIM!F83</f>
        <v>29760024</v>
      </c>
      <c r="G83">
        <f>TSIM!G83</f>
        <v>9900000</v>
      </c>
      <c r="H83">
        <f>TSIM!H83</f>
        <v>9900003</v>
      </c>
      <c r="I83"/>
      <c r="J83" s="6">
        <f t="shared" si="7"/>
        <v>1.0085721319064088E-7</v>
      </c>
      <c r="K83" s="4">
        <f t="shared" si="8"/>
        <v>5.9979832005511824</v>
      </c>
      <c r="L83" s="4">
        <f t="shared" si="9"/>
        <v>138840095</v>
      </c>
      <c r="M83" s="4">
        <f t="shared" si="10"/>
        <v>4.6653220104930027</v>
      </c>
      <c r="N83">
        <f t="shared" si="11"/>
        <v>0</v>
      </c>
    </row>
    <row r="84" spans="1:15">
      <c r="A84" s="3" t="str">
        <f>TSIM!A84</f>
        <v>increment_reg</v>
      </c>
      <c r="B84">
        <v>49800124</v>
      </c>
      <c r="C84" s="5">
        <f t="shared" si="6"/>
        <v>9960021</v>
      </c>
      <c r="D84">
        <f>TSIM!D84</f>
        <v>9960030</v>
      </c>
      <c r="E84">
        <v>9960025</v>
      </c>
      <c r="F84">
        <f>TSIM!F84</f>
        <v>9960025</v>
      </c>
      <c r="G84">
        <f>TSIM!G84</f>
        <v>0</v>
      </c>
      <c r="H84">
        <f>TSIM!H84</f>
        <v>3</v>
      </c>
      <c r="I84"/>
      <c r="J84" s="6">
        <f t="shared" si="7"/>
        <v>9.0361173610922863E-7</v>
      </c>
      <c r="K84" s="4">
        <f t="shared" si="8"/>
        <v>4.9999998995986452</v>
      </c>
      <c r="L84" s="4">
        <f t="shared" si="9"/>
        <v>39840094</v>
      </c>
      <c r="M84" s="4">
        <f t="shared" si="10"/>
        <v>3.9999993975918735</v>
      </c>
      <c r="N84">
        <f t="shared" si="11"/>
        <v>0</v>
      </c>
    </row>
    <row r="85" spans="1:15">
      <c r="A85" s="3" t="str">
        <f>TSIM!A85</f>
        <v>just_load</v>
      </c>
      <c r="B85">
        <v>59700119</v>
      </c>
      <c r="C85" s="5">
        <f t="shared" si="6"/>
        <v>9960020</v>
      </c>
      <c r="D85">
        <f>TSIM!D85</f>
        <v>9960029</v>
      </c>
      <c r="E85">
        <v>9960023</v>
      </c>
      <c r="F85">
        <f>TSIM!F85</f>
        <v>9960024</v>
      </c>
      <c r="G85">
        <f>TSIM!G85</f>
        <v>9900000</v>
      </c>
      <c r="H85">
        <f>TSIM!H85</f>
        <v>3</v>
      </c>
      <c r="I85"/>
      <c r="J85" s="6">
        <f t="shared" si="7"/>
        <v>9.0361182683303428E-7</v>
      </c>
      <c r="K85" s="4">
        <f t="shared" si="8"/>
        <v>5.9939740098993743</v>
      </c>
      <c r="L85" s="4">
        <f t="shared" si="9"/>
        <v>49740090</v>
      </c>
      <c r="M85" s="4">
        <f t="shared" si="10"/>
        <v>4.9939734074911275</v>
      </c>
      <c r="N85">
        <f t="shared" si="11"/>
        <v>-1</v>
      </c>
    </row>
    <row r="86" spans="1:15">
      <c r="A86" s="3" t="str">
        <f>TSIM!A86</f>
        <v>just_store</v>
      </c>
      <c r="B86">
        <v>69600119</v>
      </c>
      <c r="C86" s="5">
        <f t="shared" si="6"/>
        <v>19860020</v>
      </c>
      <c r="D86">
        <f>TSIM!D86</f>
        <v>19860029</v>
      </c>
      <c r="E86">
        <v>9960023</v>
      </c>
      <c r="F86">
        <f>TSIM!F86</f>
        <v>9960024</v>
      </c>
      <c r="G86">
        <f>TSIM!G86</f>
        <v>0</v>
      </c>
      <c r="H86">
        <f>TSIM!H86</f>
        <v>9900003</v>
      </c>
      <c r="I86"/>
      <c r="J86" s="6">
        <f t="shared" si="7"/>
        <v>4.5317154370721212E-7</v>
      </c>
      <c r="K86" s="4">
        <f t="shared" si="8"/>
        <v>6.9879476181932514</v>
      </c>
      <c r="L86" s="4">
        <f t="shared" si="9"/>
        <v>49740090</v>
      </c>
      <c r="M86" s="4">
        <f t="shared" si="10"/>
        <v>4.9939734074911275</v>
      </c>
      <c r="N86">
        <f t="shared" si="11"/>
        <v>-1</v>
      </c>
    </row>
    <row r="87" spans="1:15">
      <c r="A87" s="3" t="str">
        <f>TSIM!A87</f>
        <v>sum vars</v>
      </c>
      <c r="B87">
        <v>237900126</v>
      </c>
      <c r="C87" s="5">
        <f t="shared" si="6"/>
        <v>49560027</v>
      </c>
      <c r="D87">
        <f>TSIM!D87</f>
        <v>49560029</v>
      </c>
      <c r="E87">
        <v>39660024</v>
      </c>
      <c r="F87">
        <f>TSIM!F87</f>
        <v>39660024</v>
      </c>
      <c r="G87">
        <f>TSIM!G87</f>
        <v>19800000</v>
      </c>
      <c r="H87">
        <f>TSIM!H87</f>
        <v>9900003</v>
      </c>
      <c r="I87"/>
      <c r="J87" s="6">
        <f t="shared" si="7"/>
        <v>4.0355101487127863E-8</v>
      </c>
      <c r="K87" s="4">
        <f t="shared" si="8"/>
        <v>5.9984866877538954</v>
      </c>
      <c r="L87" s="4">
        <f t="shared" si="9"/>
        <v>188340097</v>
      </c>
      <c r="M87" s="4">
        <f t="shared" si="10"/>
        <v>4.7488649275653492</v>
      </c>
      <c r="N87">
        <f t="shared" si="11"/>
        <v>0</v>
      </c>
    </row>
    <row r="88" spans="1:15">
      <c r="A88" s="3" t="s">
        <v>92</v>
      </c>
      <c r="B88">
        <v>129000124</v>
      </c>
      <c r="C88" s="5">
        <f t="shared" si="6"/>
        <v>49560021</v>
      </c>
      <c r="D88">
        <v>49560029</v>
      </c>
      <c r="E88">
        <v>19860024</v>
      </c>
      <c r="F88">
        <v>19860025</v>
      </c>
      <c r="G88">
        <v>0</v>
      </c>
      <c r="H88">
        <v>3</v>
      </c>
      <c r="J88" s="6">
        <f t="shared" si="7"/>
        <v>1.6142040594851145E-7</v>
      </c>
      <c r="K88" s="4">
        <f t="shared" si="8"/>
        <v>6.4954666721450085</v>
      </c>
      <c r="L88" s="4">
        <f t="shared" si="9"/>
        <v>79440095</v>
      </c>
      <c r="M88" s="4">
        <f t="shared" si="10"/>
        <v>3.9999999496475938</v>
      </c>
      <c r="N88">
        <f t="shared" si="11"/>
        <v>-1</v>
      </c>
      <c r="O88" s="20"/>
    </row>
    <row r="89" spans="1:15">
      <c r="A89" s="3" t="s">
        <v>93</v>
      </c>
      <c r="B89">
        <v>683400124</v>
      </c>
      <c r="C89" s="5">
        <f t="shared" ref="C89" si="12">B89-($C$2*F89+G89*$D$2+H89*$E$2)</f>
        <v>405960021</v>
      </c>
      <c r="D89">
        <v>405960029</v>
      </c>
      <c r="E89">
        <v>69360024</v>
      </c>
      <c r="F89">
        <v>69360025</v>
      </c>
      <c r="G89">
        <v>0</v>
      </c>
      <c r="H89">
        <v>3</v>
      </c>
      <c r="J89" s="6">
        <f t="shared" ref="J89" si="13">IF(D89 = 0, "", ABS(C89-D89)/D89)</f>
        <v>1.9706373604579677E-8</v>
      </c>
      <c r="K89" s="4">
        <f t="shared" ref="K89" si="14">B89/E89</f>
        <v>9.8529395549228767</v>
      </c>
      <c r="L89" s="4">
        <f t="shared" ref="L89" si="15">B89-D89</f>
        <v>277440095</v>
      </c>
      <c r="M89" s="4">
        <f t="shared" ref="M89" si="16">L89/E89</f>
        <v>3.9999999855824733</v>
      </c>
      <c r="N89">
        <f t="shared" ref="N89" si="17">E89-F89</f>
        <v>-1</v>
      </c>
      <c r="O89" s="20"/>
    </row>
    <row r="90" spans="1:15">
      <c r="A90" s="3" t="s">
        <v>94</v>
      </c>
      <c r="B90">
        <v>505200124</v>
      </c>
      <c r="C90" s="5">
        <f t="shared" ref="C90" si="18">B90-($C$2*F90+G90*$D$2+H90*$E$2)</f>
        <v>108960021</v>
      </c>
      <c r="D90">
        <v>108960029</v>
      </c>
      <c r="E90">
        <v>99060024</v>
      </c>
      <c r="F90">
        <v>99060025</v>
      </c>
      <c r="G90">
        <v>0</v>
      </c>
      <c r="H90">
        <v>3</v>
      </c>
      <c r="J90" s="6">
        <f t="shared" ref="J90" si="19">IF(D90 = 0, "", ABS(C90-D90)/D90)</f>
        <v>7.3421419518895312E-8</v>
      </c>
      <c r="K90" s="4">
        <f t="shared" ref="K90" si="20">B90/E90</f>
        <v>5.0999394468145898</v>
      </c>
      <c r="L90" s="4">
        <f t="shared" ref="L90" si="21">B90-D90</f>
        <v>396240095</v>
      </c>
      <c r="M90" s="4">
        <f t="shared" ref="M90" si="22">L90/E90</f>
        <v>3.9999999899051106</v>
      </c>
      <c r="N90">
        <f t="shared" ref="N90" si="23">E90-F90</f>
        <v>-1</v>
      </c>
      <c r="O90" s="20"/>
    </row>
    <row r="91" spans="1:15">
      <c r="A91" s="3" t="s">
        <v>96</v>
      </c>
      <c r="B91">
        <v>79500124</v>
      </c>
      <c r="C91" s="5">
        <f t="shared" ref="C91" si="24">B91-($C$2*F91+G91*$D$2+H91*$E$2)</f>
        <v>39660005</v>
      </c>
      <c r="D91">
        <v>39660029</v>
      </c>
      <c r="E91">
        <v>9960024</v>
      </c>
      <c r="F91">
        <v>9960029</v>
      </c>
      <c r="G91">
        <v>0</v>
      </c>
      <c r="H91">
        <v>3</v>
      </c>
      <c r="J91" s="6">
        <f t="shared" ref="J91" si="25">IF(D91 = 0, "", ABS(C91-D91)/D91)</f>
        <v>6.0514327914384527E-7</v>
      </c>
      <c r="K91" s="4">
        <f t="shared" ref="K91" si="26">B91/E91</f>
        <v>7.9819209270981677</v>
      </c>
      <c r="L91" s="4">
        <f t="shared" ref="L91" si="27">B91-D91</f>
        <v>39840095</v>
      </c>
      <c r="M91" s="4">
        <f t="shared" ref="M91" si="28">L91/E91</f>
        <v>3.9999998995986354</v>
      </c>
      <c r="N91">
        <f t="shared" ref="N91" si="29">E91-F91</f>
        <v>-5</v>
      </c>
    </row>
  </sheetData>
  <autoFilter ref="A4:O4">
    <sortState ref="A5:O60">
      <sortCondition ref="A4"/>
    </sortState>
  </autoFilter>
  <mergeCells count="5">
    <mergeCell ref="I1:J1"/>
    <mergeCell ref="K1:L1"/>
    <mergeCell ref="I2:J2"/>
    <mergeCell ref="K2:L2"/>
    <mergeCell ref="C63:K80"/>
  </mergeCells>
  <conditionalFormatting sqref="J5:J60 J82:J91">
    <cfRule type="cellIs" dxfId="31" priority="46" operator="greaterThan">
      <formula>0.1</formula>
    </cfRule>
  </conditionalFormatting>
  <conditionalFormatting sqref="C5:C60">
    <cfRule type="cellIs" dxfId="30" priority="45" operator="greaterThan">
      <formula>D5</formula>
    </cfRule>
  </conditionalFormatting>
  <conditionalFormatting sqref="K2">
    <cfRule type="cellIs" dxfId="29" priority="44" operator="greaterThan">
      <formula>L2</formula>
    </cfRule>
  </conditionalFormatting>
  <conditionalFormatting sqref="E5:F60">
    <cfRule type="expression" dxfId="28" priority="43">
      <formula>((ABS($E5-$F5))/$E5) &gt; 0.1</formula>
    </cfRule>
  </conditionalFormatting>
  <conditionalFormatting sqref="C82:C88">
    <cfRule type="cellIs" dxfId="27" priority="41" operator="greaterThan">
      <formula>D82</formula>
    </cfRule>
  </conditionalFormatting>
  <conditionalFormatting sqref="E82:F82">
    <cfRule type="expression" dxfId="26" priority="40">
      <formula>((ABS($E82-$F82))/$E82) &gt; 0.1</formula>
    </cfRule>
  </conditionalFormatting>
  <conditionalFormatting sqref="C83">
    <cfRule type="cellIs" dxfId="25" priority="38" operator="greaterThan">
      <formula>D83</formula>
    </cfRule>
  </conditionalFormatting>
  <conditionalFormatting sqref="E83:F83">
    <cfRule type="expression" dxfId="24" priority="37">
      <formula>((ABS($E83-$F83))/$E83) &gt; 0.1</formula>
    </cfRule>
  </conditionalFormatting>
  <conditionalFormatting sqref="C84">
    <cfRule type="cellIs" dxfId="23" priority="35" operator="greaterThan">
      <formula>D84</formula>
    </cfRule>
  </conditionalFormatting>
  <conditionalFormatting sqref="E84:F84">
    <cfRule type="expression" dxfId="22" priority="34">
      <formula>((ABS($E84-$F84))/$E84) &gt; 0.1</formula>
    </cfRule>
  </conditionalFormatting>
  <conditionalFormatting sqref="E86">
    <cfRule type="expression" dxfId="21" priority="33">
      <formula>((ABS($E86-$F86))/$E86) &gt; 0.1</formula>
    </cfRule>
  </conditionalFormatting>
  <conditionalFormatting sqref="C85">
    <cfRule type="cellIs" dxfId="20" priority="31" operator="greaterThan">
      <formula>D85</formula>
    </cfRule>
  </conditionalFormatting>
  <conditionalFormatting sqref="E85:F85">
    <cfRule type="expression" dxfId="19" priority="30">
      <formula>((ABS($E85-$F85))/$E85) &gt; 0.1</formula>
    </cfRule>
  </conditionalFormatting>
  <conditionalFormatting sqref="C86">
    <cfRule type="cellIs" dxfId="18" priority="28" operator="greaterThan">
      <formula>D86</formula>
    </cfRule>
  </conditionalFormatting>
  <conditionalFormatting sqref="E86:F86">
    <cfRule type="expression" dxfId="17" priority="27">
      <formula>((ABS($E86-$F86))/$E86) &gt; 0.1</formula>
    </cfRule>
  </conditionalFormatting>
  <conditionalFormatting sqref="E87">
    <cfRule type="expression" dxfId="16" priority="26">
      <formula>((ABS($E87-$F87))/$E87) &gt; 0.1</formula>
    </cfRule>
  </conditionalFormatting>
  <conditionalFormatting sqref="C87:C88">
    <cfRule type="cellIs" dxfId="15" priority="24" operator="greaterThan">
      <formula>D87</formula>
    </cfRule>
  </conditionalFormatting>
  <conditionalFormatting sqref="E87:F87">
    <cfRule type="expression" dxfId="14" priority="23">
      <formula>((ABS($E87-$F87))/$E87) &gt; 0.1</formula>
    </cfRule>
  </conditionalFormatting>
  <conditionalFormatting sqref="C82:C88">
    <cfRule type="cellIs" dxfId="13" priority="22" operator="greaterThan">
      <formula>D82</formula>
    </cfRule>
  </conditionalFormatting>
  <conditionalFormatting sqref="C82:C88">
    <cfRule type="cellIs" dxfId="12" priority="21" operator="greaterThan">
      <formula>D82</formula>
    </cfRule>
  </conditionalFormatting>
  <conditionalFormatting sqref="C89">
    <cfRule type="cellIs" dxfId="11" priority="20" operator="greaterThan">
      <formula>D89</formula>
    </cfRule>
  </conditionalFormatting>
  <conditionalFormatting sqref="C89">
    <cfRule type="cellIs" dxfId="10" priority="18" operator="greaterThan">
      <formula>D89</formula>
    </cfRule>
  </conditionalFormatting>
  <conditionalFormatting sqref="C89">
    <cfRule type="cellIs" dxfId="9" priority="17" operator="greaterThan">
      <formula>D89</formula>
    </cfRule>
  </conditionalFormatting>
  <conditionalFormatting sqref="C89">
    <cfRule type="cellIs" dxfId="8" priority="16" operator="greaterThan">
      <formula>D89</formula>
    </cfRule>
  </conditionalFormatting>
  <conditionalFormatting sqref="C90">
    <cfRule type="cellIs" dxfId="7" priority="15" operator="greaterThan">
      <formula>D90</formula>
    </cfRule>
  </conditionalFormatting>
  <conditionalFormatting sqref="C90">
    <cfRule type="cellIs" dxfId="6" priority="13" operator="greaterThan">
      <formula>D90</formula>
    </cfRule>
  </conditionalFormatting>
  <conditionalFormatting sqref="C90">
    <cfRule type="cellIs" dxfId="5" priority="12" operator="greaterThan">
      <formula>D90</formula>
    </cfRule>
  </conditionalFormatting>
  <conditionalFormatting sqref="C90">
    <cfRule type="cellIs" dxfId="4" priority="11" operator="greaterThan">
      <formula>D90</formula>
    </cfRule>
  </conditionalFormatting>
  <conditionalFormatting sqref="C91">
    <cfRule type="cellIs" dxfId="3" priority="10" operator="greaterThan">
      <formula>D91</formula>
    </cfRule>
  </conditionalFormatting>
  <conditionalFormatting sqref="C91">
    <cfRule type="cellIs" dxfId="2" priority="8" operator="greaterThan">
      <formula>D91</formula>
    </cfRule>
  </conditionalFormatting>
  <conditionalFormatting sqref="C91">
    <cfRule type="cellIs" dxfId="1" priority="7" operator="greaterThan">
      <formula>D91</formula>
    </cfRule>
  </conditionalFormatting>
  <conditionalFormatting sqref="C91">
    <cfRule type="cellIs" dxfId="0" priority="6" operator="greaterThan">
      <formula>D91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Comments</vt:lpstr>
      <vt:lpstr>TSIM</vt:lpstr>
      <vt:lpstr>TSIM-HW</vt:lpstr>
      <vt:lpstr>GRSIM</vt:lpstr>
      <vt:lpstr>Foglio1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2006-09-25T09:17:32Z</dcterms:created>
  <dcterms:modified xsi:type="dcterms:W3CDTF">2010-05-19T13:20:01Z</dcterms:modified>
</cp:coreProperties>
</file>