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DPACG\ce-pa\Publicaciones\Aegpef2019\Aegpef XLS\"/>
    </mc:Choice>
  </mc:AlternateContent>
  <workbookProtection lockStructure="1"/>
  <bookViews>
    <workbookView xWindow="0" yWindow="0" windowWidth="22380" windowHeight="11745"/>
  </bookViews>
  <sheets>
    <sheet name="Índice" sheetId="2" r:id="rId1"/>
    <sheet name="10.1" sheetId="10" r:id="rId2"/>
    <sheet name="10.2" sheetId="11" r:id="rId3"/>
    <sheet name="10.3" sheetId="12" r:id="rId4"/>
    <sheet name="10.4" sheetId="3" r:id="rId5"/>
    <sheet name="10.5" sheetId="7" r:id="rId6"/>
    <sheet name="10.6" sheetId="6" r:id="rId7"/>
    <sheet name="10.7" sheetId="4" r:id="rId8"/>
    <sheet name="10.8" sheetId="19" r:id="rId9"/>
    <sheet name="10.9" sheetId="5" r:id="rId10"/>
    <sheet name="10.10" sheetId="20" r:id="rId11"/>
    <sheet name="10.11" sheetId="21" r:id="rId12"/>
    <sheet name="10.12" sheetId="22" r:id="rId13"/>
    <sheet name="10.13" sheetId="23" r:id="rId14"/>
    <sheet name="10.14" sheetId="24" r:id="rId15"/>
    <sheet name="10.15" sheetId="1" r:id="rId16"/>
    <sheet name="10.16" sheetId="8" r:id="rId17"/>
    <sheet name="10.17" sheetId="9" r:id="rId18"/>
  </sheets>
  <definedNames>
    <definedName name="_Fill" localSheetId="15" hidden="1">#REF!</definedName>
    <definedName name="_Fill" localSheetId="2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0" hidden="1">#REF!</definedName>
    <definedName name="_Fill" hidden="1">#REF!</definedName>
    <definedName name="_Order1" hidden="1">255</definedName>
    <definedName name="_Order2" hidden="1">0</definedName>
    <definedName name="_Regression_Int" localSheetId="4" hidden="1">1</definedName>
    <definedName name="_Regression_Int" hidden="1">1</definedName>
    <definedName name="a" localSheetId="15" hidden="1">#REF!</definedName>
    <definedName name="a" localSheetId="2" hidden="1">#REF!</definedName>
    <definedName name="a" localSheetId="4" hidden="1">#REF!</definedName>
    <definedName name="a" localSheetId="5" hidden="1">#REF!</definedName>
    <definedName name="a" localSheetId="6" hidden="1">#REF!</definedName>
    <definedName name="a" localSheetId="0" hidden="1">#REF!</definedName>
    <definedName name="a" hidden="1">#REF!</definedName>
    <definedName name="_xlnm.Print_Area" localSheetId="1">'10.1'!$A$1:$C$48</definedName>
    <definedName name="_xlnm.Print_Area" localSheetId="10">'10.10'!$A$1:$I$804</definedName>
    <definedName name="_xlnm.Print_Area" localSheetId="11">'10.11'!$A$1:$D$803</definedName>
    <definedName name="_xlnm.Print_Area" localSheetId="12">'10.12'!$A$1:$G$844</definedName>
    <definedName name="_xlnm.Print_Area" localSheetId="13">'10.13'!$A$1:$F$844</definedName>
    <definedName name="_xlnm.Print_Area" localSheetId="14">'10.14'!$A$1:$X$50</definedName>
    <definedName name="_xlnm.Print_Area" localSheetId="15">'10.15'!$A$1:$V$25</definedName>
    <definedName name="_xlnm.Print_Area" localSheetId="16">'10.16'!$A$1:$E$881</definedName>
    <definedName name="_xlnm.Print_Area" localSheetId="17">'10.17'!$A$1:$CA$58</definedName>
    <definedName name="_xlnm.Print_Area" localSheetId="2">'10.2'!$A$1:$O$38</definedName>
    <definedName name="_xlnm.Print_Area" localSheetId="3">'10.3'!$A$1:$I$49</definedName>
    <definedName name="_xlnm.Print_Area" localSheetId="4">'10.4'!$A$1:$E$850</definedName>
    <definedName name="_xlnm.Print_Area" localSheetId="5">'10.5'!$A$1:$E$851</definedName>
    <definedName name="_xlnm.Print_Area" localSheetId="6">'10.6'!$A$1:$G$851</definedName>
    <definedName name="_xlnm.Print_Area" localSheetId="7">'10.7'!$A$1:$H$843</definedName>
    <definedName name="_xlnm.Print_Area" localSheetId="8">'10.8'!$A$1:$H$805</definedName>
    <definedName name="_xlnm.Print_Area" localSheetId="9">'10.9'!$A$1:$I$841</definedName>
    <definedName name="_xlnm.Print_Area" localSheetId="0">Índice!$A$1:$B$20</definedName>
    <definedName name="asaaa" localSheetId="15" hidden="1">#REF!</definedName>
    <definedName name="asaaa" localSheetId="3" hidden="1">#REF!</definedName>
    <definedName name="asaaa" localSheetId="4" hidden="1">#REF!</definedName>
    <definedName name="asaaa" localSheetId="5" hidden="1">#REF!</definedName>
    <definedName name="asaaa" localSheetId="6" hidden="1">#REF!</definedName>
    <definedName name="asaaa" localSheetId="0" hidden="1">#REF!</definedName>
    <definedName name="asaaa" hidden="1">#REF!</definedName>
    <definedName name="b" localSheetId="15" hidden="1">#REF!</definedName>
    <definedName name="b" localSheetId="2" hidden="1">#REF!</definedName>
    <definedName name="b" localSheetId="4" hidden="1">#REF!</definedName>
    <definedName name="b" localSheetId="5" hidden="1">#REF!</definedName>
    <definedName name="b" localSheetId="6" hidden="1">#REF!</definedName>
    <definedName name="b" localSheetId="0" hidden="1">#REF!</definedName>
    <definedName name="b" hidden="1">#REF!</definedName>
    <definedName name="cero" hidden="1">#REF!</definedName>
    <definedName name="conag" localSheetId="15" hidden="1">#REF!</definedName>
    <definedName name="conag" localSheetId="4" hidden="1">#REF!</definedName>
    <definedName name="conag" localSheetId="6" hidden="1">#REF!</definedName>
    <definedName name="conag" localSheetId="0" hidden="1">#REF!</definedName>
    <definedName name="conag" hidden="1">#REF!</definedName>
    <definedName name="consari" localSheetId="2" hidden="1">#REF!</definedName>
    <definedName name="consari" localSheetId="4" hidden="1">#REF!</definedName>
    <definedName name="consari" localSheetId="6" hidden="1">#REF!</definedName>
    <definedName name="consari" localSheetId="0" hidden="1">#REF!</definedName>
    <definedName name="consari" hidden="1">#REF!</definedName>
    <definedName name="delll" localSheetId="15" hidden="1">#REF!</definedName>
    <definedName name="delll" localSheetId="2" hidden="1">#REF!</definedName>
    <definedName name="delll" localSheetId="4" hidden="1">#REF!</definedName>
    <definedName name="delll" localSheetId="5" hidden="1">#REF!</definedName>
    <definedName name="delll" localSheetId="6" hidden="1">#REF!</definedName>
    <definedName name="delll" localSheetId="0" hidden="1">#REF!</definedName>
    <definedName name="delll" hidden="1">#REF!</definedName>
    <definedName name="fhjkg" localSheetId="6" hidden="1">#REF!</definedName>
    <definedName name="fhjkg" localSheetId="0" hidden="1">#REF!</definedName>
    <definedName name="fhjkg" hidden="1">#REF!</definedName>
    <definedName name="Fill" localSheetId="15" hidden="1">#REF!</definedName>
    <definedName name="Fill" localSheetId="2" hidden="1">#REF!</definedName>
    <definedName name="Fill" localSheetId="4" hidden="1">#REF!</definedName>
    <definedName name="Fill" localSheetId="5" hidden="1">#REF!</definedName>
    <definedName name="Fill" localSheetId="6" hidden="1">#REF!</definedName>
    <definedName name="Fill" localSheetId="0" hidden="1">#REF!</definedName>
    <definedName name="Fill" hidden="1">#REF!</definedName>
    <definedName name="full" hidden="1">#REF!</definedName>
    <definedName name="Print_Area" localSheetId="3">'10.3'!$A$1:$I$49</definedName>
    <definedName name="sdsd" hidden="1">#REF!</definedName>
    <definedName name="SQWQ" hidden="1">#REF!</definedName>
    <definedName name="_xlnm.Print_Titles" localSheetId="10">'10.10'!$1:$11</definedName>
    <definedName name="_xlnm.Print_Titles" localSheetId="11">'10.11'!$1:$8</definedName>
    <definedName name="_xlnm.Print_Titles" localSheetId="12">'10.12'!$1:$10</definedName>
    <definedName name="_xlnm.Print_Titles" localSheetId="13">'10.13'!$1:$10</definedName>
    <definedName name="_xlnm.Print_Titles" localSheetId="14">'10.14'!$A:$A</definedName>
    <definedName name="_xlnm.Print_Titles" localSheetId="16">'10.16'!$1:$10</definedName>
    <definedName name="_xlnm.Print_Titles" localSheetId="17">'10.17'!$A:$A</definedName>
    <definedName name="_xlnm.Print_Titles" localSheetId="4">'10.4'!$1:$8</definedName>
    <definedName name="_xlnm.Print_Titles" localSheetId="5">'10.5'!$1:$9</definedName>
    <definedName name="_xlnm.Print_Titles" localSheetId="6">'10.6'!$1:$9</definedName>
    <definedName name="_xlnm.Print_Titles" localSheetId="7">'10.7'!$1:$11</definedName>
    <definedName name="_xlnm.Print_Titles" localSheetId="8">'10.8'!$1:$11</definedName>
    <definedName name="_xlnm.Print_Titles" localSheetId="9">'10.9'!$1:$11</definedName>
    <definedName name="tra10.22y10.23" hidden="1">#REF!</definedName>
    <definedName name="tribu" hidden="1">#REF!</definedName>
    <definedName name="w" localSheetId="15" hidden="1">#REF!</definedName>
    <definedName name="w" localSheetId="3" hidden="1">#REF!</definedName>
    <definedName name="w" localSheetId="4" hidden="1">#REF!</definedName>
    <definedName name="w" localSheetId="5" hidden="1">#REF!</definedName>
    <definedName name="w" localSheetId="6" hidden="1">#REF!</definedName>
    <definedName name="w" localSheetId="0" hidden="1">#REF!</definedName>
    <definedName name="w" hidden="1">#REF!</definedName>
    <definedName name="x" localSheetId="10" hidden="1">#REF!</definedName>
    <definedName name="x" localSheetId="2" hidden="1">#REF!</definedName>
    <definedName name="x" localSheetId="4" hidden="1">#REF!</definedName>
    <definedName name="x" localSheetId="5" hidden="1">#REF!</definedName>
    <definedName name="x" localSheetId="6" hidden="1">#REF!</definedName>
    <definedName name="x" localSheetId="8" hidden="1">#REF!</definedName>
    <definedName name="x" localSheetId="0" hidden="1">#REF!</definedName>
    <definedName name="x" hidden="1">#REF!</definedName>
    <definedName name="XXX" hidden="1">#REF!</definedName>
    <definedName name="XXXX" hidden="1">#REF!</definedName>
    <definedName name="xxxxxx" localSheetId="6" hidden="1">#REF!</definedName>
    <definedName name="xxxxxx" localSheetId="0" hidden="1">#REF!</definedName>
    <definedName name="xxxxxx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" i="24" l="1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I9" i="24"/>
  <c r="H9" i="24"/>
  <c r="G9" i="24"/>
  <c r="F9" i="24"/>
  <c r="E9" i="24"/>
  <c r="D9" i="24"/>
  <c r="C9" i="24"/>
  <c r="B9" i="24"/>
  <c r="B837" i="23"/>
  <c r="B836" i="23"/>
  <c r="B835" i="23"/>
  <c r="B834" i="23"/>
  <c r="B833" i="23"/>
  <c r="B832" i="23"/>
  <c r="B831" i="23"/>
  <c r="B830" i="23"/>
  <c r="B829" i="23"/>
  <c r="B828" i="23"/>
  <c r="B827" i="23"/>
  <c r="B826" i="23"/>
  <c r="B825" i="23"/>
  <c r="B824" i="23"/>
  <c r="B823" i="23"/>
  <c r="B822" i="23"/>
  <c r="B821" i="23"/>
  <c r="B820" i="23"/>
  <c r="B819" i="23"/>
  <c r="B818" i="23"/>
  <c r="B817" i="23"/>
  <c r="B816" i="23"/>
  <c r="B815" i="23"/>
  <c r="B813" i="23"/>
  <c r="B812" i="23"/>
  <c r="B811" i="23"/>
  <c r="B810" i="23"/>
  <c r="B809" i="23"/>
  <c r="B808" i="23"/>
  <c r="B807" i="23"/>
  <c r="B806" i="23"/>
  <c r="B804" i="23" s="1"/>
  <c r="F804" i="23"/>
  <c r="E804" i="23"/>
  <c r="D804" i="23"/>
  <c r="B801" i="23"/>
  <c r="B800" i="23"/>
  <c r="B799" i="23"/>
  <c r="B798" i="23"/>
  <c r="B797" i="23"/>
  <c r="B796" i="23"/>
  <c r="B795" i="23"/>
  <c r="B794" i="23"/>
  <c r="B793" i="23"/>
  <c r="B792" i="23"/>
  <c r="B791" i="23"/>
  <c r="B790" i="23"/>
  <c r="B789" i="23"/>
  <c r="B788" i="23"/>
  <c r="B787" i="23"/>
  <c r="B786" i="23"/>
  <c r="B785" i="23"/>
  <c r="B784" i="23"/>
  <c r="B783" i="23"/>
  <c r="B782" i="23"/>
  <c r="B781" i="23"/>
  <c r="B780" i="23"/>
  <c r="B779" i="23"/>
  <c r="B777" i="23"/>
  <c r="B776" i="23"/>
  <c r="B775" i="23"/>
  <c r="B774" i="23"/>
  <c r="B773" i="23"/>
  <c r="B768" i="23" s="1"/>
  <c r="B772" i="23"/>
  <c r="B771" i="23"/>
  <c r="B770" i="23"/>
  <c r="F768" i="23"/>
  <c r="E768" i="23"/>
  <c r="D768" i="23"/>
  <c r="B765" i="23"/>
  <c r="B764" i="23"/>
  <c r="B763" i="23"/>
  <c r="B762" i="23"/>
  <c r="B761" i="23"/>
  <c r="B760" i="23"/>
  <c r="B759" i="23"/>
  <c r="B758" i="23"/>
  <c r="B757" i="23"/>
  <c r="B756" i="23"/>
  <c r="B755" i="23"/>
  <c r="B754" i="23"/>
  <c r="B753" i="23"/>
  <c r="B752" i="23"/>
  <c r="B751" i="23"/>
  <c r="B750" i="23"/>
  <c r="B749" i="23"/>
  <c r="B748" i="23"/>
  <c r="B747" i="23"/>
  <c r="B746" i="23"/>
  <c r="B745" i="23"/>
  <c r="B744" i="23"/>
  <c r="B743" i="23"/>
  <c r="B741" i="23"/>
  <c r="B740" i="23"/>
  <c r="B739" i="23"/>
  <c r="B738" i="23"/>
  <c r="B737" i="23"/>
  <c r="B736" i="23"/>
  <c r="B732" i="23" s="1"/>
  <c r="B735" i="23"/>
  <c r="B734" i="23"/>
  <c r="F732" i="23"/>
  <c r="E732" i="23"/>
  <c r="D732" i="23"/>
  <c r="B729" i="23"/>
  <c r="B728" i="23"/>
  <c r="B727" i="23"/>
  <c r="B726" i="23"/>
  <c r="B725" i="23"/>
  <c r="B724" i="23"/>
  <c r="B723" i="23"/>
  <c r="B722" i="23"/>
  <c r="B721" i="23"/>
  <c r="B720" i="23"/>
  <c r="B719" i="23"/>
  <c r="B718" i="23"/>
  <c r="B717" i="23"/>
  <c r="B716" i="23"/>
  <c r="B715" i="23"/>
  <c r="B714" i="23"/>
  <c r="B713" i="23"/>
  <c r="B712" i="23"/>
  <c r="B711" i="23"/>
  <c r="B710" i="23"/>
  <c r="B709" i="23"/>
  <c r="B708" i="23"/>
  <c r="B707" i="23"/>
  <c r="B705" i="23"/>
  <c r="B704" i="23"/>
  <c r="B703" i="23"/>
  <c r="B702" i="23"/>
  <c r="B701" i="23"/>
  <c r="B700" i="23"/>
  <c r="B699" i="23"/>
  <c r="B696" i="23" s="1"/>
  <c r="B698" i="23"/>
  <c r="F696" i="23"/>
  <c r="E696" i="23"/>
  <c r="D696" i="23"/>
  <c r="B693" i="23"/>
  <c r="B692" i="23"/>
  <c r="B691" i="23"/>
  <c r="B690" i="23"/>
  <c r="B689" i="23"/>
  <c r="B688" i="23"/>
  <c r="B687" i="23"/>
  <c r="B686" i="23"/>
  <c r="B685" i="23"/>
  <c r="B684" i="23"/>
  <c r="B683" i="23"/>
  <c r="B682" i="23"/>
  <c r="B681" i="23"/>
  <c r="B680" i="23"/>
  <c r="B679" i="23"/>
  <c r="B678" i="23"/>
  <c r="B677" i="23"/>
  <c r="B676" i="23"/>
  <c r="B675" i="23"/>
  <c r="B674" i="23"/>
  <c r="B673" i="23"/>
  <c r="B672" i="23"/>
  <c r="B671" i="23"/>
  <c r="B669" i="23"/>
  <c r="B668" i="23"/>
  <c r="B667" i="23"/>
  <c r="B666" i="23"/>
  <c r="B665" i="23"/>
  <c r="B664" i="23"/>
  <c r="B663" i="23"/>
  <c r="B662" i="23"/>
  <c r="B660" i="23" s="1"/>
  <c r="F660" i="23"/>
  <c r="E660" i="23"/>
  <c r="D660" i="23"/>
  <c r="B657" i="23"/>
  <c r="B656" i="23"/>
  <c r="B655" i="23"/>
  <c r="B654" i="23"/>
  <c r="B653" i="23"/>
  <c r="B652" i="23"/>
  <c r="B651" i="23"/>
  <c r="B650" i="23"/>
  <c r="B649" i="23"/>
  <c r="B648" i="23"/>
  <c r="B647" i="23"/>
  <c r="B646" i="23"/>
  <c r="B645" i="23"/>
  <c r="B644" i="23"/>
  <c r="B643" i="23"/>
  <c r="B642" i="23"/>
  <c r="B641" i="23"/>
  <c r="B640" i="23"/>
  <c r="B639" i="23"/>
  <c r="B638" i="23"/>
  <c r="B637" i="23"/>
  <c r="B636" i="23"/>
  <c r="B635" i="23"/>
  <c r="B633" i="23"/>
  <c r="B632" i="23"/>
  <c r="B631" i="23"/>
  <c r="B630" i="23"/>
  <c r="B629" i="23"/>
  <c r="B624" i="23" s="1"/>
  <c r="B628" i="23"/>
  <c r="B627" i="23"/>
  <c r="B626" i="23"/>
  <c r="F624" i="23"/>
  <c r="E624" i="23"/>
  <c r="D624" i="23"/>
  <c r="B621" i="23"/>
  <c r="B620" i="23"/>
  <c r="B619" i="23"/>
  <c r="B618" i="23"/>
  <c r="B617" i="23"/>
  <c r="B616" i="23"/>
  <c r="B615" i="23"/>
  <c r="B614" i="23"/>
  <c r="B613" i="23"/>
  <c r="B612" i="23"/>
  <c r="B611" i="23"/>
  <c r="B610" i="23"/>
  <c r="B609" i="23"/>
  <c r="B608" i="23"/>
  <c r="B607" i="23"/>
  <c r="B606" i="23"/>
  <c r="B605" i="23"/>
  <c r="B604" i="23"/>
  <c r="B603" i="23"/>
  <c r="B602" i="23"/>
  <c r="B601" i="23"/>
  <c r="B600" i="23"/>
  <c r="B599" i="23"/>
  <c r="B597" i="23"/>
  <c r="B596" i="23"/>
  <c r="B595" i="23"/>
  <c r="B594" i="23"/>
  <c r="B593" i="23"/>
  <c r="B592" i="23"/>
  <c r="B588" i="23" s="1"/>
  <c r="B591" i="23"/>
  <c r="B590" i="23"/>
  <c r="F588" i="23"/>
  <c r="E588" i="23"/>
  <c r="D588" i="23"/>
  <c r="B585" i="23"/>
  <c r="B584" i="23"/>
  <c r="B583" i="23"/>
  <c r="B582" i="23"/>
  <c r="B581" i="23"/>
  <c r="B580" i="23"/>
  <c r="B579" i="23"/>
  <c r="B578" i="23"/>
  <c r="B577" i="23"/>
  <c r="B576" i="23"/>
  <c r="B575" i="23"/>
  <c r="B574" i="23"/>
  <c r="B573" i="23"/>
  <c r="B572" i="23"/>
  <c r="B571" i="23"/>
  <c r="B570" i="23"/>
  <c r="B569" i="23"/>
  <c r="B568" i="23"/>
  <c r="B567" i="23"/>
  <c r="B566" i="23"/>
  <c r="B565" i="23"/>
  <c r="B564" i="23"/>
  <c r="B563" i="23"/>
  <c r="B561" i="23"/>
  <c r="B560" i="23"/>
  <c r="B559" i="23"/>
  <c r="B558" i="23"/>
  <c r="B557" i="23"/>
  <c r="B556" i="23"/>
  <c r="B555" i="23"/>
  <c r="B552" i="23" s="1"/>
  <c r="B554" i="23"/>
  <c r="F552" i="23"/>
  <c r="E552" i="23"/>
  <c r="D552" i="23"/>
  <c r="B549" i="23"/>
  <c r="B548" i="23"/>
  <c r="B547" i="23"/>
  <c r="B546" i="23"/>
  <c r="B545" i="23"/>
  <c r="B544" i="23"/>
  <c r="B543" i="23"/>
  <c r="B542" i="23"/>
  <c r="B541" i="23"/>
  <c r="B540" i="23"/>
  <c r="B539" i="23"/>
  <c r="B538" i="23"/>
  <c r="B537" i="23"/>
  <c r="B536" i="23"/>
  <c r="B535" i="23"/>
  <c r="B534" i="23"/>
  <c r="B533" i="23"/>
  <c r="B532" i="23"/>
  <c r="B531" i="23"/>
  <c r="B530" i="23"/>
  <c r="B529" i="23"/>
  <c r="B528" i="23"/>
  <c r="B527" i="23"/>
  <c r="B525" i="23"/>
  <c r="B524" i="23"/>
  <c r="B523" i="23"/>
  <c r="B522" i="23"/>
  <c r="B521" i="23"/>
  <c r="B520" i="23"/>
  <c r="B519" i="23"/>
  <c r="B518" i="23"/>
  <c r="F516" i="23"/>
  <c r="E516" i="23"/>
  <c r="D516" i="23"/>
  <c r="B516" i="23"/>
  <c r="B513" i="23"/>
  <c r="B512" i="23"/>
  <c r="B511" i="23"/>
  <c r="B510" i="23"/>
  <c r="B509" i="23"/>
  <c r="B508" i="23"/>
  <c r="B507" i="23"/>
  <c r="B506" i="23"/>
  <c r="B505" i="23"/>
  <c r="B504" i="23"/>
  <c r="B503" i="23"/>
  <c r="B502" i="23"/>
  <c r="B501" i="23"/>
  <c r="B500" i="23"/>
  <c r="B499" i="23"/>
  <c r="B498" i="23"/>
  <c r="B497" i="23"/>
  <c r="B496" i="23"/>
  <c r="B495" i="23"/>
  <c r="B494" i="23"/>
  <c r="B493" i="23"/>
  <c r="B492" i="23"/>
  <c r="B491" i="23"/>
  <c r="B489" i="23"/>
  <c r="B488" i="23"/>
  <c r="B487" i="23"/>
  <c r="B486" i="23"/>
  <c r="B485" i="23"/>
  <c r="B480" i="23" s="1"/>
  <c r="B484" i="23"/>
  <c r="B483" i="23"/>
  <c r="B482" i="23"/>
  <c r="F480" i="23"/>
  <c r="E480" i="23"/>
  <c r="D480" i="23"/>
  <c r="B477" i="23"/>
  <c r="B474" i="23"/>
  <c r="B469" i="23"/>
  <c r="B467" i="23"/>
  <c r="B466" i="23"/>
  <c r="B464" i="23"/>
  <c r="B463" i="23"/>
  <c r="B462" i="23"/>
  <c r="B461" i="23"/>
  <c r="B460" i="23"/>
  <c r="B458" i="23"/>
  <c r="B456" i="23"/>
  <c r="B455" i="23"/>
  <c r="B444" i="23" s="1"/>
  <c r="B453" i="23"/>
  <c r="B450" i="23"/>
  <c r="B446" i="23"/>
  <c r="F444" i="23"/>
  <c r="B441" i="23"/>
  <c r="B440" i="23"/>
  <c r="B439" i="23"/>
  <c r="B438" i="23"/>
  <c r="B437" i="23"/>
  <c r="B436" i="23"/>
  <c r="B435" i="23"/>
  <c r="B434" i="23"/>
  <c r="B433" i="23"/>
  <c r="B432" i="23"/>
  <c r="B431" i="23"/>
  <c r="B430" i="23"/>
  <c r="B429" i="23"/>
  <c r="B428" i="23"/>
  <c r="B427" i="23"/>
  <c r="B426" i="23"/>
  <c r="B425" i="23"/>
  <c r="B424" i="23"/>
  <c r="B423" i="23"/>
  <c r="B422" i="23"/>
  <c r="B421" i="23"/>
  <c r="B420" i="23"/>
  <c r="B419" i="23"/>
  <c r="B417" i="23"/>
  <c r="B416" i="23"/>
  <c r="B415" i="23"/>
  <c r="B414" i="23"/>
  <c r="B413" i="23"/>
  <c r="B412" i="23"/>
  <c r="B411" i="23"/>
  <c r="B410" i="23"/>
  <c r="B408" i="23" s="1"/>
  <c r="F408" i="23"/>
  <c r="E408" i="23"/>
  <c r="D408" i="23"/>
  <c r="B405" i="23"/>
  <c r="B404" i="23"/>
  <c r="B403" i="23"/>
  <c r="B402" i="23"/>
  <c r="B401" i="23"/>
  <c r="B400" i="23"/>
  <c r="B399" i="23"/>
  <c r="B398" i="23"/>
  <c r="B397" i="23"/>
  <c r="B396" i="23"/>
  <c r="B395" i="23"/>
  <c r="B394" i="23"/>
  <c r="B393" i="23"/>
  <c r="B392" i="23"/>
  <c r="B391" i="23"/>
  <c r="B390" i="23"/>
  <c r="B389" i="23"/>
  <c r="B388" i="23"/>
  <c r="B387" i="23"/>
  <c r="B386" i="23"/>
  <c r="B385" i="23"/>
  <c r="B384" i="23"/>
  <c r="B383" i="23"/>
  <c r="B381" i="23"/>
  <c r="B380" i="23"/>
  <c r="B379" i="23"/>
  <c r="B378" i="23"/>
  <c r="B377" i="23"/>
  <c r="B372" i="23" s="1"/>
  <c r="B376" i="23"/>
  <c r="B375" i="23"/>
  <c r="B374" i="23"/>
  <c r="F372" i="23"/>
  <c r="E372" i="23"/>
  <c r="D372" i="23"/>
  <c r="B369" i="23"/>
  <c r="B368" i="23"/>
  <c r="B367" i="23"/>
  <c r="B366" i="23"/>
  <c r="B365" i="23"/>
  <c r="B364" i="23"/>
  <c r="B363" i="23"/>
  <c r="B362" i="23"/>
  <c r="B361" i="23"/>
  <c r="B360" i="23"/>
  <c r="B359" i="23"/>
  <c r="B358" i="23"/>
  <c r="B357" i="23"/>
  <c r="B356" i="23"/>
  <c r="B355" i="23"/>
  <c r="B354" i="23"/>
  <c r="B353" i="23"/>
  <c r="B352" i="23"/>
  <c r="B351" i="23"/>
  <c r="B350" i="23"/>
  <c r="B349" i="23"/>
  <c r="B348" i="23"/>
  <c r="B347" i="23"/>
  <c r="B345" i="23"/>
  <c r="B344" i="23"/>
  <c r="B343" i="23"/>
  <c r="B342" i="23"/>
  <c r="B341" i="23"/>
  <c r="B340" i="23"/>
  <c r="B336" i="23" s="1"/>
  <c r="B339" i="23"/>
  <c r="B338" i="23"/>
  <c r="F336" i="23"/>
  <c r="E336" i="23"/>
  <c r="D336" i="23"/>
  <c r="B333" i="23"/>
  <c r="B332" i="23"/>
  <c r="B331" i="23"/>
  <c r="B330" i="23"/>
  <c r="B329" i="23"/>
  <c r="B328" i="23"/>
  <c r="B327" i="23"/>
  <c r="B326" i="23"/>
  <c r="B325" i="23"/>
  <c r="B324" i="23"/>
  <c r="B323" i="23"/>
  <c r="B322" i="23"/>
  <c r="B321" i="23"/>
  <c r="B320" i="23"/>
  <c r="B319" i="23"/>
  <c r="B318" i="23"/>
  <c r="B317" i="23"/>
  <c r="B316" i="23"/>
  <c r="B315" i="23"/>
  <c r="B314" i="23"/>
  <c r="B313" i="23"/>
  <c r="B312" i="23"/>
  <c r="B311" i="23"/>
  <c r="B309" i="23"/>
  <c r="B308" i="23"/>
  <c r="B307" i="23"/>
  <c r="B306" i="23"/>
  <c r="B305" i="23"/>
  <c r="B304" i="23"/>
  <c r="B303" i="23"/>
  <c r="B300" i="23" s="1"/>
  <c r="B302" i="23"/>
  <c r="F300" i="23"/>
  <c r="E300" i="23"/>
  <c r="D300" i="23"/>
  <c r="B297" i="23"/>
  <c r="B296" i="23"/>
  <c r="B295" i="23"/>
  <c r="B294" i="23"/>
  <c r="B293" i="23"/>
  <c r="B292" i="23"/>
  <c r="B291" i="23"/>
  <c r="B290" i="23"/>
  <c r="B289" i="23"/>
  <c r="B288" i="23"/>
  <c r="B287" i="23"/>
  <c r="B286" i="23"/>
  <c r="B285" i="23"/>
  <c r="B284" i="23"/>
  <c r="B283" i="23"/>
  <c r="B282" i="23"/>
  <c r="B281" i="23"/>
  <c r="B280" i="23"/>
  <c r="B279" i="23"/>
  <c r="B278" i="23"/>
  <c r="B277" i="23"/>
  <c r="B276" i="23"/>
  <c r="B275" i="23"/>
  <c r="B273" i="23"/>
  <c r="B272" i="23"/>
  <c r="B271" i="23"/>
  <c r="B270" i="23"/>
  <c r="B269" i="23"/>
  <c r="B268" i="23"/>
  <c r="B267" i="23"/>
  <c r="B266" i="23"/>
  <c r="F264" i="23"/>
  <c r="E264" i="23"/>
  <c r="D264" i="23"/>
  <c r="B264" i="23"/>
  <c r="B261" i="23"/>
  <c r="B260" i="23"/>
  <c r="B259" i="23"/>
  <c r="B258" i="23"/>
  <c r="B257" i="23"/>
  <c r="B256" i="23"/>
  <c r="B255" i="23"/>
  <c r="B254" i="23"/>
  <c r="B253" i="23"/>
  <c r="B252" i="23"/>
  <c r="B251" i="23"/>
  <c r="B250" i="23"/>
  <c r="B249" i="23"/>
  <c r="B248" i="23"/>
  <c r="B247" i="23"/>
  <c r="B246" i="23"/>
  <c r="B245" i="23"/>
  <c r="B244" i="23"/>
  <c r="B243" i="23"/>
  <c r="B242" i="23"/>
  <c r="B241" i="23"/>
  <c r="B240" i="23"/>
  <c r="B239" i="23"/>
  <c r="B237" i="23"/>
  <c r="B236" i="23"/>
  <c r="B235" i="23"/>
  <c r="B234" i="23"/>
  <c r="B233" i="23"/>
  <c r="B228" i="23" s="1"/>
  <c r="B232" i="23"/>
  <c r="B231" i="23"/>
  <c r="B230" i="23"/>
  <c r="F228" i="23"/>
  <c r="E228" i="23"/>
  <c r="D228" i="23"/>
  <c r="B225" i="23"/>
  <c r="B224" i="23"/>
  <c r="B223" i="23"/>
  <c r="B222" i="23"/>
  <c r="B221" i="23"/>
  <c r="B220" i="23"/>
  <c r="B219" i="23"/>
  <c r="B218" i="23"/>
  <c r="B217" i="23"/>
  <c r="B216" i="23"/>
  <c r="B215" i="23"/>
  <c r="B214" i="23"/>
  <c r="B213" i="23"/>
  <c r="B212" i="23"/>
  <c r="B211" i="23"/>
  <c r="B210" i="23"/>
  <c r="B209" i="23"/>
  <c r="B208" i="23"/>
  <c r="B207" i="23"/>
  <c r="B206" i="23"/>
  <c r="B205" i="23"/>
  <c r="B204" i="23"/>
  <c r="B203" i="23"/>
  <c r="B201" i="23"/>
  <c r="B200" i="23"/>
  <c r="B199" i="23"/>
  <c r="B198" i="23"/>
  <c r="B197" i="23"/>
  <c r="B196" i="23"/>
  <c r="B192" i="23" s="1"/>
  <c r="B195" i="23"/>
  <c r="B194" i="23"/>
  <c r="F192" i="23"/>
  <c r="E192" i="23"/>
  <c r="D192" i="23"/>
  <c r="B189" i="23"/>
  <c r="B188" i="23"/>
  <c r="B187" i="23"/>
  <c r="B186" i="23"/>
  <c r="B185" i="23"/>
  <c r="B184" i="23"/>
  <c r="B183" i="23"/>
  <c r="B182" i="23"/>
  <c r="B181" i="23"/>
  <c r="B180" i="23"/>
  <c r="B179" i="23"/>
  <c r="B178" i="23"/>
  <c r="B177" i="23"/>
  <c r="B176" i="23"/>
  <c r="B175" i="23"/>
  <c r="B174" i="23"/>
  <c r="B173" i="23"/>
  <c r="B172" i="23"/>
  <c r="B171" i="23"/>
  <c r="B170" i="23"/>
  <c r="B169" i="23"/>
  <c r="B168" i="23"/>
  <c r="B167" i="23"/>
  <c r="B165" i="23"/>
  <c r="B164" i="23"/>
  <c r="B163" i="23"/>
  <c r="B162" i="23"/>
  <c r="B161" i="23"/>
  <c r="B160" i="23"/>
  <c r="B159" i="23"/>
  <c r="B156" i="23" s="1"/>
  <c r="B158" i="23"/>
  <c r="F156" i="23"/>
  <c r="E156" i="23"/>
  <c r="D156" i="23"/>
  <c r="B153" i="23"/>
  <c r="B152" i="23"/>
  <c r="B151" i="23"/>
  <c r="B150" i="23"/>
  <c r="B149" i="23"/>
  <c r="B148" i="23"/>
  <c r="B147" i="23"/>
  <c r="B146" i="23"/>
  <c r="B145" i="23"/>
  <c r="B144" i="23"/>
  <c r="B143" i="23"/>
  <c r="B142" i="23"/>
  <c r="B141" i="23"/>
  <c r="B140" i="23"/>
  <c r="B139" i="23"/>
  <c r="B138" i="23"/>
  <c r="B137" i="23"/>
  <c r="B136" i="23"/>
  <c r="B135" i="23"/>
  <c r="B134" i="23"/>
  <c r="B133" i="23"/>
  <c r="B132" i="23"/>
  <c r="B131" i="23"/>
  <c r="B129" i="23"/>
  <c r="B128" i="23"/>
  <c r="B127" i="23"/>
  <c r="B126" i="23"/>
  <c r="B125" i="23"/>
  <c r="B124" i="23"/>
  <c r="B123" i="23"/>
  <c r="B122" i="23"/>
  <c r="F120" i="23"/>
  <c r="E120" i="23"/>
  <c r="D120" i="23"/>
  <c r="B120" i="23"/>
  <c r="B117" i="23"/>
  <c r="B116" i="23"/>
  <c r="B115" i="23"/>
  <c r="B114" i="23"/>
  <c r="B113" i="23"/>
  <c r="B112" i="23"/>
  <c r="B111" i="23"/>
  <c r="B110" i="23"/>
  <c r="B109" i="23"/>
  <c r="B108" i="23"/>
  <c r="B107" i="23"/>
  <c r="B106" i="23"/>
  <c r="B105" i="23"/>
  <c r="B104" i="23"/>
  <c r="B103" i="23"/>
  <c r="B102" i="23"/>
  <c r="B101" i="23"/>
  <c r="B100" i="23"/>
  <c r="B99" i="23"/>
  <c r="B98" i="23"/>
  <c r="B97" i="23"/>
  <c r="B96" i="23"/>
  <c r="B95" i="23"/>
  <c r="B93" i="23"/>
  <c r="B92" i="23"/>
  <c r="B91" i="23"/>
  <c r="B90" i="23"/>
  <c r="B89" i="23"/>
  <c r="B84" i="23" s="1"/>
  <c r="B88" i="23"/>
  <c r="B87" i="23"/>
  <c r="B86" i="23"/>
  <c r="F84" i="23"/>
  <c r="E84" i="23"/>
  <c r="D84" i="23"/>
  <c r="B81" i="23"/>
  <c r="B80" i="23"/>
  <c r="B79" i="23"/>
  <c r="B78" i="23"/>
  <c r="B77" i="23"/>
  <c r="B76" i="23"/>
  <c r="B75" i="23"/>
  <c r="B74" i="23"/>
  <c r="B73" i="23"/>
  <c r="B72" i="23"/>
  <c r="B71" i="23"/>
  <c r="B70" i="23"/>
  <c r="B69" i="23"/>
  <c r="B68" i="23"/>
  <c r="B67" i="23"/>
  <c r="B66" i="23"/>
  <c r="B65" i="23"/>
  <c r="B64" i="23"/>
  <c r="B63" i="23"/>
  <c r="B62" i="23"/>
  <c r="B61" i="23"/>
  <c r="B60" i="23"/>
  <c r="B59" i="23"/>
  <c r="B57" i="23"/>
  <c r="B56" i="23"/>
  <c r="B55" i="23"/>
  <c r="B54" i="23"/>
  <c r="B53" i="23"/>
  <c r="B52" i="23"/>
  <c r="B48" i="23" s="1"/>
  <c r="B51" i="23"/>
  <c r="B50" i="23"/>
  <c r="F48" i="23"/>
  <c r="E48" i="23"/>
  <c r="D48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1" i="23"/>
  <c r="B20" i="23"/>
  <c r="B19" i="23"/>
  <c r="B18" i="23"/>
  <c r="B17" i="23"/>
  <c r="B16" i="23"/>
  <c r="B15" i="23"/>
  <c r="B12" i="23" s="1"/>
  <c r="B14" i="23"/>
  <c r="F12" i="23"/>
  <c r="E12" i="23"/>
  <c r="D12" i="23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3" i="22"/>
  <c r="B812" i="22"/>
  <c r="B811" i="22"/>
  <c r="B810" i="22"/>
  <c r="B809" i="22"/>
  <c r="B808" i="22"/>
  <c r="B807" i="22"/>
  <c r="B806" i="22"/>
  <c r="B804" i="22" s="1"/>
  <c r="G804" i="22"/>
  <c r="F804" i="22"/>
  <c r="D804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7" i="22"/>
  <c r="B776" i="22"/>
  <c r="B775" i="22"/>
  <c r="B774" i="22"/>
  <c r="B773" i="22"/>
  <c r="B768" i="22" s="1"/>
  <c r="B772" i="22"/>
  <c r="B771" i="22"/>
  <c r="B770" i="22"/>
  <c r="G768" i="22"/>
  <c r="F768" i="22"/>
  <c r="D768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1" i="22"/>
  <c r="B740" i="22"/>
  <c r="B739" i="22"/>
  <c r="B738" i="22"/>
  <c r="B737" i="22"/>
  <c r="B736" i="22"/>
  <c r="B732" i="22" s="1"/>
  <c r="B735" i="22"/>
  <c r="B734" i="22"/>
  <c r="G732" i="22"/>
  <c r="F732" i="22"/>
  <c r="D732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5" i="22"/>
  <c r="B704" i="22"/>
  <c r="B703" i="22"/>
  <c r="B702" i="22"/>
  <c r="B701" i="22"/>
  <c r="B700" i="22"/>
  <c r="B699" i="22"/>
  <c r="B696" i="22" s="1"/>
  <c r="B698" i="22"/>
  <c r="G696" i="22"/>
  <c r="F696" i="22"/>
  <c r="D696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69" i="22"/>
  <c r="B668" i="22"/>
  <c r="B667" i="22"/>
  <c r="B666" i="22"/>
  <c r="B665" i="22"/>
  <c r="B664" i="22"/>
  <c r="B663" i="22"/>
  <c r="B662" i="22"/>
  <c r="G660" i="22"/>
  <c r="F660" i="22"/>
  <c r="D660" i="22"/>
  <c r="B660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3" i="22"/>
  <c r="B632" i="22"/>
  <c r="B631" i="22"/>
  <c r="B630" i="22"/>
  <c r="B629" i="22"/>
  <c r="B624" i="22" s="1"/>
  <c r="B628" i="22"/>
  <c r="B627" i="22"/>
  <c r="B626" i="22"/>
  <c r="G624" i="22"/>
  <c r="F624" i="22"/>
  <c r="D624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7" i="22"/>
  <c r="B596" i="22"/>
  <c r="B595" i="22"/>
  <c r="B594" i="22"/>
  <c r="B593" i="22"/>
  <c r="B592" i="22"/>
  <c r="B588" i="22" s="1"/>
  <c r="B591" i="22"/>
  <c r="B590" i="22"/>
  <c r="G588" i="22"/>
  <c r="F588" i="22"/>
  <c r="D588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1" i="22"/>
  <c r="B560" i="22"/>
  <c r="B559" i="22"/>
  <c r="B558" i="22"/>
  <c r="B557" i="22"/>
  <c r="B556" i="22"/>
  <c r="B555" i="22"/>
  <c r="B552" i="22" s="1"/>
  <c r="B554" i="22"/>
  <c r="G552" i="22"/>
  <c r="F552" i="22"/>
  <c r="D552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5" i="22"/>
  <c r="B524" i="22"/>
  <c r="B523" i="22"/>
  <c r="B522" i="22"/>
  <c r="B521" i="22"/>
  <c r="B520" i="22"/>
  <c r="B519" i="22"/>
  <c r="B518" i="22"/>
  <c r="G516" i="22"/>
  <c r="F516" i="22"/>
  <c r="D516" i="22"/>
  <c r="B516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89" i="22"/>
  <c r="B488" i="22"/>
  <c r="B487" i="22"/>
  <c r="B486" i="22"/>
  <c r="B485" i="22"/>
  <c r="B480" i="22" s="1"/>
  <c r="B484" i="22"/>
  <c r="B483" i="22"/>
  <c r="B482" i="22"/>
  <c r="G480" i="22"/>
  <c r="F480" i="22"/>
  <c r="D480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3" i="22"/>
  <c r="B452" i="22"/>
  <c r="B451" i="22"/>
  <c r="B450" i="22"/>
  <c r="B449" i="22"/>
  <c r="B448" i="22"/>
  <c r="B444" i="22" s="1"/>
  <c r="B447" i="22"/>
  <c r="B446" i="22"/>
  <c r="G444" i="22"/>
  <c r="F444" i="22"/>
  <c r="D444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7" i="22"/>
  <c r="B416" i="22"/>
  <c r="B415" i="22"/>
  <c r="B414" i="22"/>
  <c r="B413" i="22"/>
  <c r="B412" i="22"/>
  <c r="B411" i="22"/>
  <c r="B408" i="22" s="1"/>
  <c r="B410" i="22"/>
  <c r="G408" i="22"/>
  <c r="F408" i="22"/>
  <c r="D408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1" i="22"/>
  <c r="B380" i="22"/>
  <c r="B379" i="22"/>
  <c r="B378" i="22"/>
  <c r="B377" i="22"/>
  <c r="B376" i="22"/>
  <c r="B375" i="22"/>
  <c r="B374" i="22"/>
  <c r="B372" i="22" s="1"/>
  <c r="G372" i="22"/>
  <c r="F372" i="22"/>
  <c r="D372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5" i="22"/>
  <c r="B344" i="22"/>
  <c r="B343" i="22"/>
  <c r="B342" i="22"/>
  <c r="B341" i="22"/>
  <c r="B336" i="22" s="1"/>
  <c r="B340" i="22"/>
  <c r="B339" i="22"/>
  <c r="B338" i="22"/>
  <c r="G336" i="22"/>
  <c r="F336" i="22"/>
  <c r="D336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09" i="22"/>
  <c r="B308" i="22"/>
  <c r="B307" i="22"/>
  <c r="B306" i="22"/>
  <c r="B305" i="22"/>
  <c r="B304" i="22"/>
  <c r="B300" i="22" s="1"/>
  <c r="B303" i="22"/>
  <c r="B302" i="22"/>
  <c r="G300" i="22"/>
  <c r="F300" i="22"/>
  <c r="D300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3" i="22"/>
  <c r="B272" i="22"/>
  <c r="B271" i="22"/>
  <c r="B270" i="22"/>
  <c r="B269" i="22"/>
  <c r="B268" i="22"/>
  <c r="B267" i="22"/>
  <c r="B264" i="22" s="1"/>
  <c r="B266" i="22"/>
  <c r="G264" i="22"/>
  <c r="F264" i="22"/>
  <c r="D264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7" i="22"/>
  <c r="B236" i="22"/>
  <c r="B235" i="22"/>
  <c r="B234" i="22"/>
  <c r="B233" i="22"/>
  <c r="B232" i="22"/>
  <c r="B231" i="22"/>
  <c r="B230" i="22"/>
  <c r="G228" i="22"/>
  <c r="F228" i="22"/>
  <c r="D228" i="22"/>
  <c r="B228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1" i="22"/>
  <c r="B200" i="22"/>
  <c r="B199" i="22"/>
  <c r="B198" i="22"/>
  <c r="B197" i="22"/>
  <c r="B192" i="22" s="1"/>
  <c r="B196" i="22"/>
  <c r="B195" i="22"/>
  <c r="B194" i="22"/>
  <c r="G192" i="22"/>
  <c r="F192" i="22"/>
  <c r="D192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5" i="22"/>
  <c r="B164" i="22"/>
  <c r="B163" i="22"/>
  <c r="B162" i="22"/>
  <c r="B161" i="22"/>
  <c r="B160" i="22"/>
  <c r="B156" i="22" s="1"/>
  <c r="B159" i="22"/>
  <c r="B158" i="22"/>
  <c r="G156" i="22"/>
  <c r="F156" i="22"/>
  <c r="D156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29" i="22"/>
  <c r="B128" i="22"/>
  <c r="B127" i="22"/>
  <c r="B126" i="22"/>
  <c r="B125" i="22"/>
  <c r="B124" i="22"/>
  <c r="B123" i="22"/>
  <c r="B120" i="22" s="1"/>
  <c r="B122" i="22"/>
  <c r="G120" i="22"/>
  <c r="F120" i="22"/>
  <c r="D120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3" i="22"/>
  <c r="B92" i="22"/>
  <c r="B91" i="22"/>
  <c r="B90" i="22"/>
  <c r="B89" i="22"/>
  <c r="B88" i="22"/>
  <c r="B87" i="22"/>
  <c r="B86" i="22"/>
  <c r="G84" i="22"/>
  <c r="F84" i="22"/>
  <c r="D84" i="22"/>
  <c r="B84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7" i="22"/>
  <c r="B56" i="22"/>
  <c r="B55" i="22"/>
  <c r="B54" i="22"/>
  <c r="B53" i="22"/>
  <c r="B48" i="22" s="1"/>
  <c r="B52" i="22"/>
  <c r="B51" i="22"/>
  <c r="B50" i="22"/>
  <c r="G48" i="22"/>
  <c r="F48" i="22"/>
  <c r="D48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1" i="22"/>
  <c r="B20" i="22"/>
  <c r="B19" i="22"/>
  <c r="B18" i="22"/>
  <c r="B17" i="22"/>
  <c r="B16" i="22"/>
  <c r="B12" i="22" s="1"/>
  <c r="B15" i="22"/>
  <c r="B14" i="22"/>
  <c r="G12" i="22"/>
  <c r="F12" i="22"/>
  <c r="D12" i="22"/>
  <c r="D766" i="21"/>
  <c r="B766" i="21"/>
  <c r="D730" i="21"/>
  <c r="B730" i="21"/>
  <c r="D694" i="21"/>
  <c r="B694" i="21"/>
  <c r="D658" i="21"/>
  <c r="B658" i="21"/>
  <c r="D622" i="21"/>
  <c r="B622" i="21"/>
  <c r="D586" i="21"/>
  <c r="B586" i="21"/>
  <c r="D550" i="21"/>
  <c r="B550" i="21"/>
  <c r="D514" i="21"/>
  <c r="B514" i="21"/>
  <c r="D478" i="21"/>
  <c r="B478" i="21"/>
  <c r="D442" i="21"/>
  <c r="B442" i="21"/>
  <c r="D406" i="21"/>
  <c r="B406" i="21"/>
  <c r="D370" i="21"/>
  <c r="B370" i="21"/>
  <c r="D334" i="21"/>
  <c r="B334" i="21"/>
  <c r="D298" i="21"/>
  <c r="B298" i="21"/>
  <c r="D262" i="21"/>
  <c r="B262" i="21"/>
  <c r="D226" i="21"/>
  <c r="B226" i="21"/>
  <c r="D190" i="21"/>
  <c r="B190" i="21"/>
  <c r="D154" i="21"/>
  <c r="B154" i="21"/>
  <c r="D118" i="21"/>
  <c r="B118" i="21"/>
  <c r="D82" i="21"/>
  <c r="B82" i="21"/>
  <c r="D46" i="21"/>
  <c r="B46" i="21"/>
  <c r="D10" i="21"/>
  <c r="B10" i="21"/>
  <c r="B801" i="20"/>
  <c r="B800" i="20"/>
  <c r="B799" i="20"/>
  <c r="B798" i="20"/>
  <c r="B797" i="20"/>
  <c r="B796" i="20"/>
  <c r="B795" i="20"/>
  <c r="B794" i="20"/>
  <c r="B793" i="20"/>
  <c r="B792" i="20"/>
  <c r="B791" i="20"/>
  <c r="B790" i="20"/>
  <c r="B789" i="20"/>
  <c r="B788" i="20"/>
  <c r="B787" i="20"/>
  <c r="B786" i="20"/>
  <c r="B785" i="20"/>
  <c r="B784" i="20"/>
  <c r="B783" i="20"/>
  <c r="B782" i="20"/>
  <c r="B781" i="20"/>
  <c r="B780" i="20"/>
  <c r="B779" i="20"/>
  <c r="B778" i="20"/>
  <c r="B777" i="20"/>
  <c r="B776" i="20"/>
  <c r="B775" i="20"/>
  <c r="B774" i="20"/>
  <c r="B773" i="20"/>
  <c r="B772" i="20"/>
  <c r="B768" i="20" s="1"/>
  <c r="B771" i="20"/>
  <c r="B770" i="20"/>
  <c r="I768" i="20"/>
  <c r="H768" i="20"/>
  <c r="G768" i="20"/>
  <c r="F768" i="20"/>
  <c r="E768" i="20"/>
  <c r="D768" i="20"/>
  <c r="C768" i="20"/>
  <c r="B765" i="20"/>
  <c r="B764" i="20"/>
  <c r="B763" i="20"/>
  <c r="B762" i="20"/>
  <c r="B761" i="20"/>
  <c r="B760" i="20"/>
  <c r="B759" i="20"/>
  <c r="B758" i="20"/>
  <c r="B757" i="20"/>
  <c r="B756" i="20"/>
  <c r="B755" i="20"/>
  <c r="B754" i="20"/>
  <c r="B753" i="20"/>
  <c r="B752" i="20"/>
  <c r="B751" i="20"/>
  <c r="B750" i="20"/>
  <c r="B749" i="20"/>
  <c r="B748" i="20"/>
  <c r="B747" i="20"/>
  <c r="B746" i="20"/>
  <c r="B745" i="20"/>
  <c r="B744" i="20"/>
  <c r="B743" i="20"/>
  <c r="B742" i="20"/>
  <c r="B741" i="20"/>
  <c r="B740" i="20"/>
  <c r="B739" i="20"/>
  <c r="B738" i="20"/>
  <c r="B737" i="20"/>
  <c r="B736" i="20"/>
  <c r="B732" i="20" s="1"/>
  <c r="B735" i="20"/>
  <c r="B734" i="20"/>
  <c r="I732" i="20"/>
  <c r="H732" i="20"/>
  <c r="G732" i="20"/>
  <c r="F732" i="20"/>
  <c r="E732" i="20"/>
  <c r="D732" i="20"/>
  <c r="C732" i="20"/>
  <c r="B729" i="20"/>
  <c r="B728" i="20"/>
  <c r="B727" i="20"/>
  <c r="B726" i="20"/>
  <c r="B725" i="20"/>
  <c r="B724" i="20"/>
  <c r="B723" i="20"/>
  <c r="B722" i="20"/>
  <c r="B721" i="20"/>
  <c r="B720" i="20"/>
  <c r="B719" i="20"/>
  <c r="B718" i="20"/>
  <c r="B717" i="20"/>
  <c r="B716" i="20"/>
  <c r="B715" i="20"/>
  <c r="B714" i="20"/>
  <c r="B713" i="20"/>
  <c r="B712" i="20"/>
  <c r="B711" i="20"/>
  <c r="B710" i="20"/>
  <c r="B709" i="20"/>
  <c r="B708" i="20"/>
  <c r="B707" i="20"/>
  <c r="B706" i="20"/>
  <c r="B705" i="20"/>
  <c r="B704" i="20"/>
  <c r="B703" i="20"/>
  <c r="B702" i="20"/>
  <c r="B701" i="20"/>
  <c r="B700" i="20"/>
  <c r="B696" i="20" s="1"/>
  <c r="B699" i="20"/>
  <c r="B698" i="20"/>
  <c r="I696" i="20"/>
  <c r="H696" i="20"/>
  <c r="G696" i="20"/>
  <c r="F696" i="20"/>
  <c r="E696" i="20"/>
  <c r="D696" i="20"/>
  <c r="C696" i="20"/>
  <c r="B693" i="20"/>
  <c r="B692" i="20"/>
  <c r="B691" i="20"/>
  <c r="B690" i="20"/>
  <c r="B689" i="20"/>
  <c r="B688" i="20"/>
  <c r="B687" i="20"/>
  <c r="B686" i="20"/>
  <c r="B685" i="20"/>
  <c r="B684" i="20"/>
  <c r="B683" i="20"/>
  <c r="B682" i="20"/>
  <c r="B681" i="20"/>
  <c r="B680" i="20"/>
  <c r="B679" i="20"/>
  <c r="B678" i="20"/>
  <c r="B677" i="20"/>
  <c r="B676" i="20"/>
  <c r="B675" i="20"/>
  <c r="B674" i="20"/>
  <c r="B673" i="20"/>
  <c r="B672" i="20"/>
  <c r="B671" i="20"/>
  <c r="B670" i="20"/>
  <c r="B669" i="20"/>
  <c r="B668" i="20"/>
  <c r="B667" i="20"/>
  <c r="B666" i="20"/>
  <c r="B665" i="20"/>
  <c r="B664" i="20"/>
  <c r="B660" i="20" s="1"/>
  <c r="B663" i="20"/>
  <c r="B662" i="20"/>
  <c r="I660" i="20"/>
  <c r="H660" i="20"/>
  <c r="G660" i="20"/>
  <c r="F660" i="20"/>
  <c r="E660" i="20"/>
  <c r="D660" i="20"/>
  <c r="C660" i="20"/>
  <c r="B657" i="20"/>
  <c r="B656" i="20"/>
  <c r="B655" i="20"/>
  <c r="B654" i="20"/>
  <c r="B653" i="20"/>
  <c r="B652" i="20"/>
  <c r="B651" i="20"/>
  <c r="B650" i="20"/>
  <c r="B649" i="20"/>
  <c r="B648" i="20"/>
  <c r="B647" i="20"/>
  <c r="B646" i="20"/>
  <c r="B645" i="20"/>
  <c r="B644" i="20"/>
  <c r="B643" i="20"/>
  <c r="B642" i="20"/>
  <c r="B641" i="20"/>
  <c r="B640" i="20"/>
  <c r="B639" i="20"/>
  <c r="B638" i="20"/>
  <c r="B637" i="20"/>
  <c r="B636" i="20"/>
  <c r="B635" i="20"/>
  <c r="B634" i="20"/>
  <c r="B633" i="20"/>
  <c r="B632" i="20"/>
  <c r="B631" i="20"/>
  <c r="B630" i="20"/>
  <c r="B629" i="20"/>
  <c r="B628" i="20"/>
  <c r="B624" i="20" s="1"/>
  <c r="B627" i="20"/>
  <c r="B626" i="20"/>
  <c r="I624" i="20"/>
  <c r="H624" i="20"/>
  <c r="G624" i="20"/>
  <c r="F624" i="20"/>
  <c r="E624" i="20"/>
  <c r="D624" i="20"/>
  <c r="C624" i="20"/>
  <c r="B621" i="20"/>
  <c r="B620" i="20"/>
  <c r="B619" i="20"/>
  <c r="B618" i="20"/>
  <c r="B617" i="20"/>
  <c r="B616" i="20"/>
  <c r="B615" i="20"/>
  <c r="B614" i="20"/>
  <c r="B613" i="20"/>
  <c r="B612" i="20"/>
  <c r="B611" i="20"/>
  <c r="B610" i="20"/>
  <c r="B609" i="20"/>
  <c r="B608" i="20"/>
  <c r="B607" i="20"/>
  <c r="B606" i="20"/>
  <c r="B605" i="20"/>
  <c r="B604" i="20"/>
  <c r="B603" i="20"/>
  <c r="B602" i="20"/>
  <c r="B601" i="20"/>
  <c r="B600" i="20"/>
  <c r="B599" i="20"/>
  <c r="B598" i="20"/>
  <c r="B597" i="20"/>
  <c r="B596" i="20"/>
  <c r="B595" i="20"/>
  <c r="B594" i="20"/>
  <c r="B593" i="20"/>
  <c r="B592" i="20"/>
  <c r="B588" i="20" s="1"/>
  <c r="B591" i="20"/>
  <c r="B590" i="20"/>
  <c r="I588" i="20"/>
  <c r="H588" i="20"/>
  <c r="G588" i="20"/>
  <c r="F588" i="20"/>
  <c r="E588" i="20"/>
  <c r="D588" i="20"/>
  <c r="C588" i="20"/>
  <c r="B585" i="20"/>
  <c r="B584" i="20"/>
  <c r="B583" i="20"/>
  <c r="B582" i="20"/>
  <c r="B581" i="20"/>
  <c r="B580" i="20"/>
  <c r="B579" i="20"/>
  <c r="B578" i="20"/>
  <c r="B577" i="20"/>
  <c r="B576" i="20"/>
  <c r="B575" i="20"/>
  <c r="B574" i="20"/>
  <c r="B573" i="20"/>
  <c r="B572" i="20"/>
  <c r="B571" i="20"/>
  <c r="B570" i="20"/>
  <c r="B569" i="20"/>
  <c r="B568" i="20"/>
  <c r="B567" i="20"/>
  <c r="B566" i="20"/>
  <c r="B565" i="20"/>
  <c r="B564" i="20"/>
  <c r="B563" i="20"/>
  <c r="B562" i="20"/>
  <c r="B561" i="20"/>
  <c r="B560" i="20"/>
  <c r="B559" i="20"/>
  <c r="B558" i="20"/>
  <c r="B557" i="20"/>
  <c r="B556" i="20"/>
  <c r="B552" i="20" s="1"/>
  <c r="B555" i="20"/>
  <c r="B554" i="20"/>
  <c r="I552" i="20"/>
  <c r="H552" i="20"/>
  <c r="G552" i="20"/>
  <c r="F552" i="20"/>
  <c r="E552" i="20"/>
  <c r="D552" i="20"/>
  <c r="C552" i="20"/>
  <c r="B549" i="20"/>
  <c r="B548" i="20"/>
  <c r="B547" i="20"/>
  <c r="B546" i="20"/>
  <c r="B545" i="20"/>
  <c r="B544" i="20"/>
  <c r="B543" i="20"/>
  <c r="B542" i="20"/>
  <c r="B541" i="20"/>
  <c r="B540" i="20"/>
  <c r="B539" i="20"/>
  <c r="B538" i="20"/>
  <c r="B537" i="20"/>
  <c r="B536" i="20"/>
  <c r="B535" i="20"/>
  <c r="B534" i="20"/>
  <c r="B533" i="20"/>
  <c r="B532" i="20"/>
  <c r="B531" i="20"/>
  <c r="B530" i="20"/>
  <c r="B529" i="20"/>
  <c r="B528" i="20"/>
  <c r="B527" i="20"/>
  <c r="B526" i="20"/>
  <c r="B525" i="20"/>
  <c r="B524" i="20"/>
  <c r="B523" i="20"/>
  <c r="B522" i="20"/>
  <c r="B521" i="20"/>
  <c r="B520" i="20"/>
  <c r="B516" i="20" s="1"/>
  <c r="B519" i="20"/>
  <c r="B518" i="20"/>
  <c r="I516" i="20"/>
  <c r="H516" i="20"/>
  <c r="G516" i="20"/>
  <c r="F516" i="20"/>
  <c r="E516" i="20"/>
  <c r="D516" i="20"/>
  <c r="C516" i="20"/>
  <c r="B513" i="20"/>
  <c r="B512" i="20"/>
  <c r="B511" i="20"/>
  <c r="B510" i="20"/>
  <c r="B509" i="20"/>
  <c r="B508" i="20"/>
  <c r="B507" i="20"/>
  <c r="B506" i="20"/>
  <c r="B505" i="20"/>
  <c r="B504" i="20"/>
  <c r="B503" i="20"/>
  <c r="B502" i="20"/>
  <c r="B501" i="20"/>
  <c r="B500" i="20"/>
  <c r="B499" i="20"/>
  <c r="B498" i="20"/>
  <c r="B497" i="20"/>
  <c r="B496" i="20"/>
  <c r="B495" i="20"/>
  <c r="B494" i="20"/>
  <c r="B493" i="20"/>
  <c r="B492" i="20"/>
  <c r="B491" i="20"/>
  <c r="B490" i="20"/>
  <c r="B489" i="20"/>
  <c r="B488" i="20"/>
  <c r="B487" i="20"/>
  <c r="B486" i="20"/>
  <c r="B485" i="20"/>
  <c r="B484" i="20"/>
  <c r="B480" i="20" s="1"/>
  <c r="B483" i="20"/>
  <c r="B482" i="20"/>
  <c r="I480" i="20"/>
  <c r="H480" i="20"/>
  <c r="G480" i="20"/>
  <c r="F480" i="20"/>
  <c r="E480" i="20"/>
  <c r="D480" i="20"/>
  <c r="C480" i="20"/>
  <c r="B477" i="20"/>
  <c r="B476" i="20"/>
  <c r="B475" i="20"/>
  <c r="B474" i="20"/>
  <c r="B473" i="20"/>
  <c r="B472" i="20"/>
  <c r="B471" i="20"/>
  <c r="B470" i="20"/>
  <c r="B469" i="20"/>
  <c r="B468" i="20"/>
  <c r="B467" i="20"/>
  <c r="B466" i="20"/>
  <c r="B465" i="20"/>
  <c r="B464" i="20"/>
  <c r="B463" i="20"/>
  <c r="B462" i="20"/>
  <c r="B461" i="20"/>
  <c r="B460" i="20"/>
  <c r="B459" i="20"/>
  <c r="B458" i="20"/>
  <c r="B457" i="20"/>
  <c r="B456" i="20"/>
  <c r="B455" i="20"/>
  <c r="B454" i="20"/>
  <c r="B453" i="20"/>
  <c r="B452" i="20"/>
  <c r="B451" i="20"/>
  <c r="B450" i="20"/>
  <c r="B449" i="20"/>
  <c r="B448" i="20"/>
  <c r="B444" i="20" s="1"/>
  <c r="B447" i="20"/>
  <c r="B446" i="20"/>
  <c r="I444" i="20"/>
  <c r="H444" i="20"/>
  <c r="G444" i="20"/>
  <c r="F444" i="20"/>
  <c r="E444" i="20"/>
  <c r="D444" i="20"/>
  <c r="C444" i="20"/>
  <c r="B441" i="20"/>
  <c r="B440" i="20"/>
  <c r="B439" i="20"/>
  <c r="B438" i="20"/>
  <c r="B437" i="20"/>
  <c r="B436" i="20"/>
  <c r="B435" i="20"/>
  <c r="B434" i="20"/>
  <c r="B433" i="20"/>
  <c r="B432" i="20"/>
  <c r="B431" i="20"/>
  <c r="B430" i="20"/>
  <c r="B429" i="20"/>
  <c r="B428" i="20"/>
  <c r="B427" i="20"/>
  <c r="B426" i="20"/>
  <c r="B425" i="20"/>
  <c r="B424" i="20"/>
  <c r="B423" i="20"/>
  <c r="B422" i="20"/>
  <c r="B421" i="20"/>
  <c r="B420" i="20"/>
  <c r="B419" i="20"/>
  <c r="B418" i="20"/>
  <c r="B417" i="20"/>
  <c r="B416" i="20"/>
  <c r="B415" i="20"/>
  <c r="B414" i="20"/>
  <c r="B413" i="20"/>
  <c r="B412" i="20"/>
  <c r="B411" i="20"/>
  <c r="B408" i="20" s="1"/>
  <c r="B410" i="20"/>
  <c r="I408" i="20"/>
  <c r="H408" i="20"/>
  <c r="G408" i="20"/>
  <c r="F408" i="20"/>
  <c r="E408" i="20"/>
  <c r="D408" i="20"/>
  <c r="C408" i="20"/>
  <c r="B405" i="20"/>
  <c r="B404" i="20"/>
  <c r="B403" i="20"/>
  <c r="B402" i="20"/>
  <c r="B401" i="20"/>
  <c r="B400" i="20"/>
  <c r="B399" i="20"/>
  <c r="B398" i="20"/>
  <c r="B397" i="20"/>
  <c r="B396" i="20"/>
  <c r="B395" i="20"/>
  <c r="B394" i="20"/>
  <c r="B393" i="20"/>
  <c r="B392" i="20"/>
  <c r="B391" i="20"/>
  <c r="B390" i="20"/>
  <c r="B389" i="20"/>
  <c r="B388" i="20"/>
  <c r="B387" i="20"/>
  <c r="B386" i="20"/>
  <c r="B385" i="20"/>
  <c r="B384" i="20"/>
  <c r="B383" i="20"/>
  <c r="B382" i="20"/>
  <c r="B381" i="20"/>
  <c r="B380" i="20"/>
  <c r="B379" i="20"/>
  <c r="B378" i="20"/>
  <c r="B377" i="20"/>
  <c r="B376" i="20"/>
  <c r="B373" i="20" s="1"/>
  <c r="B375" i="20"/>
  <c r="I373" i="20"/>
  <c r="H373" i="20"/>
  <c r="G373" i="20"/>
  <c r="F373" i="20"/>
  <c r="E373" i="20"/>
  <c r="D373" i="20"/>
  <c r="C373" i="20"/>
  <c r="B370" i="20"/>
  <c r="B369" i="20"/>
  <c r="B368" i="20"/>
  <c r="B367" i="20"/>
  <c r="B366" i="20"/>
  <c r="B365" i="20"/>
  <c r="B364" i="20"/>
  <c r="B363" i="20"/>
  <c r="B362" i="20"/>
  <c r="B361" i="20"/>
  <c r="B360" i="20"/>
  <c r="B359" i="20"/>
  <c r="B358" i="20"/>
  <c r="B357" i="20"/>
  <c r="B356" i="20"/>
  <c r="B355" i="20"/>
  <c r="B354" i="20"/>
  <c r="B353" i="20"/>
  <c r="B352" i="20"/>
  <c r="B351" i="20"/>
  <c r="B350" i="20"/>
  <c r="B349" i="20"/>
  <c r="B348" i="20"/>
  <c r="B347" i="20"/>
  <c r="B346" i="20"/>
  <c r="B345" i="20"/>
  <c r="B344" i="20"/>
  <c r="B343" i="20"/>
  <c r="B342" i="20"/>
  <c r="B341" i="20"/>
  <c r="B340" i="20"/>
  <c r="B337" i="20" s="1"/>
  <c r="B339" i="20"/>
  <c r="I337" i="20"/>
  <c r="H337" i="20"/>
  <c r="G337" i="20"/>
  <c r="F337" i="20"/>
  <c r="E337" i="20"/>
  <c r="D337" i="20"/>
  <c r="C337" i="20"/>
  <c r="B334" i="20"/>
  <c r="B333" i="20"/>
  <c r="B332" i="20"/>
  <c r="B331" i="20"/>
  <c r="B330" i="20"/>
  <c r="B329" i="20"/>
  <c r="B328" i="20"/>
  <c r="B327" i="20"/>
  <c r="B326" i="20"/>
  <c r="B325" i="20"/>
  <c r="B324" i="20"/>
  <c r="B323" i="20"/>
  <c r="B322" i="20"/>
  <c r="B321" i="20"/>
  <c r="B320" i="20"/>
  <c r="B319" i="20"/>
  <c r="B318" i="20"/>
  <c r="B317" i="20"/>
  <c r="B316" i="20"/>
  <c r="B315" i="20"/>
  <c r="B314" i="20"/>
  <c r="B313" i="20"/>
  <c r="B312" i="20"/>
  <c r="B311" i="20"/>
  <c r="B310" i="20"/>
  <c r="B309" i="20"/>
  <c r="B308" i="20"/>
  <c r="B307" i="20"/>
  <c r="B306" i="20"/>
  <c r="B305" i="20"/>
  <c r="B304" i="20"/>
  <c r="B301" i="20" s="1"/>
  <c r="B303" i="20"/>
  <c r="I301" i="20"/>
  <c r="H301" i="20"/>
  <c r="G301" i="20"/>
  <c r="F301" i="20"/>
  <c r="E301" i="20"/>
  <c r="D301" i="20"/>
  <c r="C301" i="20"/>
  <c r="B298" i="20"/>
  <c r="B297" i="20"/>
  <c r="B296" i="20"/>
  <c r="B295" i="20"/>
  <c r="B294" i="20"/>
  <c r="B293" i="20"/>
  <c r="B292" i="20"/>
  <c r="B291" i="20"/>
  <c r="B290" i="20"/>
  <c r="B289" i="20"/>
  <c r="B288" i="20"/>
  <c r="B287" i="20"/>
  <c r="B286" i="20"/>
  <c r="B285" i="20"/>
  <c r="B284" i="20"/>
  <c r="B283" i="20"/>
  <c r="B282" i="20"/>
  <c r="B281" i="20"/>
  <c r="B280" i="20"/>
  <c r="B279" i="20"/>
  <c r="B278" i="20"/>
  <c r="B277" i="20"/>
  <c r="B276" i="20"/>
  <c r="B275" i="20"/>
  <c r="B274" i="20"/>
  <c r="B273" i="20"/>
  <c r="B272" i="20"/>
  <c r="B271" i="20"/>
  <c r="B270" i="20"/>
  <c r="B269" i="20"/>
  <c r="B268" i="20"/>
  <c r="B265" i="20" s="1"/>
  <c r="B267" i="20"/>
  <c r="I265" i="20"/>
  <c r="H265" i="20"/>
  <c r="G265" i="20"/>
  <c r="F265" i="20"/>
  <c r="E265" i="20"/>
  <c r="D265" i="20"/>
  <c r="C265" i="20"/>
  <c r="B262" i="20"/>
  <c r="B261" i="20"/>
  <c r="B260" i="20"/>
  <c r="B259" i="20"/>
  <c r="B258" i="20"/>
  <c r="B257" i="20"/>
  <c r="B256" i="20"/>
  <c r="B255" i="20"/>
  <c r="B254" i="20"/>
  <c r="B253" i="20"/>
  <c r="B252" i="20"/>
  <c r="B251" i="20"/>
  <c r="B250" i="20"/>
  <c r="B249" i="20"/>
  <c r="B248" i="20"/>
  <c r="B247" i="20"/>
  <c r="B246" i="20"/>
  <c r="B245" i="20"/>
  <c r="B244" i="20"/>
  <c r="B243" i="20"/>
  <c r="B242" i="20"/>
  <c r="B241" i="20"/>
  <c r="B240" i="20"/>
  <c r="B239" i="20"/>
  <c r="B238" i="20"/>
  <c r="B237" i="20"/>
  <c r="B236" i="20"/>
  <c r="B235" i="20"/>
  <c r="B234" i="20"/>
  <c r="B233" i="20"/>
  <c r="B232" i="20"/>
  <c r="B229" i="20" s="1"/>
  <c r="B231" i="20"/>
  <c r="I229" i="20"/>
  <c r="H229" i="20"/>
  <c r="G229" i="20"/>
  <c r="F229" i="20"/>
  <c r="E229" i="20"/>
  <c r="D229" i="20"/>
  <c r="C229" i="20"/>
  <c r="B226" i="20"/>
  <c r="B225" i="20"/>
  <c r="B224" i="20"/>
  <c r="B223" i="20"/>
  <c r="B222" i="20"/>
  <c r="B221" i="20"/>
  <c r="B220" i="20"/>
  <c r="B219" i="20"/>
  <c r="B218" i="20"/>
  <c r="B217" i="20"/>
  <c r="B216" i="20"/>
  <c r="B215" i="20"/>
  <c r="B214" i="20"/>
  <c r="B213" i="20"/>
  <c r="B212" i="20"/>
  <c r="B211" i="20"/>
  <c r="B210" i="20"/>
  <c r="B209" i="20"/>
  <c r="B208" i="20"/>
  <c r="B207" i="20"/>
  <c r="B206" i="20"/>
  <c r="B205" i="20"/>
  <c r="B204" i="20"/>
  <c r="B203" i="20"/>
  <c r="B202" i="20"/>
  <c r="B201" i="20"/>
  <c r="B200" i="20"/>
  <c r="B199" i="20"/>
  <c r="B198" i="20"/>
  <c r="B197" i="20"/>
  <c r="B196" i="20"/>
  <c r="B193" i="20" s="1"/>
  <c r="B195" i="20"/>
  <c r="I193" i="20"/>
  <c r="H193" i="20"/>
  <c r="G193" i="20"/>
  <c r="F193" i="20"/>
  <c r="E193" i="20"/>
  <c r="D193" i="20"/>
  <c r="C193" i="20"/>
  <c r="B190" i="20"/>
  <c r="B189" i="20"/>
  <c r="B188" i="20"/>
  <c r="B187" i="20"/>
  <c r="B186" i="20"/>
  <c r="B185" i="20"/>
  <c r="B184" i="20"/>
  <c r="B183" i="20"/>
  <c r="B182" i="20"/>
  <c r="B181" i="20"/>
  <c r="B180" i="20"/>
  <c r="B179" i="20"/>
  <c r="B178" i="20"/>
  <c r="B177" i="20"/>
  <c r="B176" i="20"/>
  <c r="B175" i="20"/>
  <c r="B174" i="20"/>
  <c r="B173" i="20"/>
  <c r="B172" i="20"/>
  <c r="B171" i="20"/>
  <c r="B170" i="20"/>
  <c r="B169" i="20"/>
  <c r="B168" i="20"/>
  <c r="B167" i="20"/>
  <c r="B166" i="20"/>
  <c r="B165" i="20"/>
  <c r="B164" i="20"/>
  <c r="B163" i="20"/>
  <c r="B162" i="20"/>
  <c r="B161" i="20"/>
  <c r="B160" i="20"/>
  <c r="B157" i="20" s="1"/>
  <c r="B159" i="20"/>
  <c r="I157" i="20"/>
  <c r="H157" i="20"/>
  <c r="G157" i="20"/>
  <c r="F157" i="20"/>
  <c r="E157" i="20"/>
  <c r="D157" i="20"/>
  <c r="C157" i="20"/>
  <c r="B154" i="20"/>
  <c r="B153" i="20"/>
  <c r="B152" i="20"/>
  <c r="B151" i="20"/>
  <c r="B150" i="20"/>
  <c r="B149" i="20"/>
  <c r="B148" i="20"/>
  <c r="B147" i="20"/>
  <c r="B146" i="20"/>
  <c r="B145" i="20"/>
  <c r="B144" i="20"/>
  <c r="B143" i="20"/>
  <c r="B142" i="20"/>
  <c r="B141" i="20"/>
  <c r="B140" i="20"/>
  <c r="B139" i="20"/>
  <c r="B138" i="20"/>
  <c r="B137" i="20"/>
  <c r="B136" i="20"/>
  <c r="B135" i="20"/>
  <c r="B134" i="20"/>
  <c r="B133" i="20"/>
  <c r="B132" i="20"/>
  <c r="B131" i="20"/>
  <c r="B130" i="20"/>
  <c r="B129" i="20"/>
  <c r="B128" i="20"/>
  <c r="B127" i="20"/>
  <c r="B126" i="20"/>
  <c r="B125" i="20"/>
  <c r="B124" i="20"/>
  <c r="B121" i="20" s="1"/>
  <c r="B123" i="20"/>
  <c r="I121" i="20"/>
  <c r="H121" i="20"/>
  <c r="G121" i="20"/>
  <c r="F121" i="20"/>
  <c r="E121" i="20"/>
  <c r="D121" i="20"/>
  <c r="C121" i="20"/>
  <c r="B118" i="20"/>
  <c r="B117" i="20"/>
  <c r="B116" i="20"/>
  <c r="B115" i="20"/>
  <c r="B114" i="20"/>
  <c r="B113" i="20"/>
  <c r="B112" i="20"/>
  <c r="B111" i="20"/>
  <c r="B110" i="20"/>
  <c r="B109" i="20"/>
  <c r="B108" i="20"/>
  <c r="B107" i="20"/>
  <c r="B106" i="20"/>
  <c r="B105" i="20"/>
  <c r="B104" i="20"/>
  <c r="B103" i="20"/>
  <c r="B102" i="20"/>
  <c r="B101" i="20"/>
  <c r="B100" i="20"/>
  <c r="B99" i="20"/>
  <c r="B98" i="20"/>
  <c r="B97" i="20"/>
  <c r="B96" i="20"/>
  <c r="B95" i="20"/>
  <c r="B94" i="20"/>
  <c r="B93" i="20"/>
  <c r="B92" i="20"/>
  <c r="B91" i="20"/>
  <c r="B90" i="20"/>
  <c r="B89" i="20"/>
  <c r="B88" i="20"/>
  <c r="B85" i="20" s="1"/>
  <c r="B87" i="20"/>
  <c r="I85" i="20"/>
  <c r="H85" i="20"/>
  <c r="G85" i="20"/>
  <c r="F85" i="20"/>
  <c r="E85" i="20"/>
  <c r="D85" i="20"/>
  <c r="C85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49" i="20" s="1"/>
  <c r="B51" i="20"/>
  <c r="I49" i="20"/>
  <c r="H49" i="20"/>
  <c r="G49" i="20"/>
  <c r="F49" i="20"/>
  <c r="E49" i="20"/>
  <c r="D49" i="20"/>
  <c r="C49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I13" i="20"/>
  <c r="H13" i="20"/>
  <c r="G13" i="20"/>
  <c r="F13" i="20"/>
  <c r="D13" i="20"/>
  <c r="C13" i="20"/>
  <c r="B13" i="20"/>
  <c r="B801" i="19"/>
  <c r="B800" i="19"/>
  <c r="B799" i="19"/>
  <c r="B798" i="19"/>
  <c r="B797" i="19"/>
  <c r="B796" i="19"/>
  <c r="B795" i="19"/>
  <c r="B794" i="19"/>
  <c r="B793" i="19"/>
  <c r="B792" i="19"/>
  <c r="B791" i="19"/>
  <c r="B790" i="19"/>
  <c r="B789" i="19"/>
  <c r="B788" i="19"/>
  <c r="B787" i="19"/>
  <c r="B786" i="19"/>
  <c r="B785" i="19"/>
  <c r="B784" i="19"/>
  <c r="B783" i="19"/>
  <c r="B782" i="19"/>
  <c r="B781" i="19"/>
  <c r="B780" i="19"/>
  <c r="B779" i="19"/>
  <c r="B778" i="19"/>
  <c r="B777" i="19"/>
  <c r="B776" i="19"/>
  <c r="B775" i="19"/>
  <c r="B774" i="19"/>
  <c r="B773" i="19"/>
  <c r="B772" i="19"/>
  <c r="B771" i="19"/>
  <c r="B770" i="19"/>
  <c r="B768" i="19" s="1"/>
  <c r="H768" i="19"/>
  <c r="G768" i="19"/>
  <c r="F768" i="19"/>
  <c r="E768" i="19"/>
  <c r="D768" i="19"/>
  <c r="C768" i="19"/>
  <c r="B765" i="19"/>
  <c r="B764" i="19"/>
  <c r="B763" i="19"/>
  <c r="B762" i="19"/>
  <c r="B761" i="19"/>
  <c r="B760" i="19"/>
  <c r="B759" i="19"/>
  <c r="B758" i="19"/>
  <c r="B757" i="19"/>
  <c r="B756" i="19"/>
  <c r="B755" i="19"/>
  <c r="B754" i="19"/>
  <c r="B753" i="19"/>
  <c r="B752" i="19"/>
  <c r="B751" i="19"/>
  <c r="B750" i="19"/>
  <c r="B749" i="19"/>
  <c r="B748" i="19"/>
  <c r="B747" i="19"/>
  <c r="B746" i="19"/>
  <c r="B745" i="19"/>
  <c r="B744" i="19"/>
  <c r="B743" i="19"/>
  <c r="B742" i="19"/>
  <c r="B741" i="19"/>
  <c r="B740" i="19"/>
  <c r="B739" i="19"/>
  <c r="B738" i="19"/>
  <c r="B737" i="19"/>
  <c r="B732" i="19" s="1"/>
  <c r="B736" i="19"/>
  <c r="B735" i="19"/>
  <c r="B734" i="19"/>
  <c r="H732" i="19"/>
  <c r="G732" i="19"/>
  <c r="F732" i="19"/>
  <c r="E732" i="19"/>
  <c r="D732" i="19"/>
  <c r="C732" i="19"/>
  <c r="B729" i="19"/>
  <c r="B728" i="19"/>
  <c r="B727" i="19"/>
  <c r="B726" i="19"/>
  <c r="B725" i="19"/>
  <c r="B724" i="19"/>
  <c r="B723" i="19"/>
  <c r="B722" i="19"/>
  <c r="B721" i="19"/>
  <c r="B720" i="19"/>
  <c r="B719" i="19"/>
  <c r="B718" i="19"/>
  <c r="B717" i="19"/>
  <c r="B716" i="19"/>
  <c r="B715" i="19"/>
  <c r="B714" i="19"/>
  <c r="B713" i="19"/>
  <c r="B712" i="19"/>
  <c r="B711" i="19"/>
  <c r="B710" i="19"/>
  <c r="B709" i="19"/>
  <c r="B708" i="19"/>
  <c r="B707" i="19"/>
  <c r="B706" i="19"/>
  <c r="B705" i="19"/>
  <c r="B704" i="19"/>
  <c r="B703" i="19"/>
  <c r="B702" i="19"/>
  <c r="B701" i="19"/>
  <c r="B700" i="19"/>
  <c r="B696" i="19" s="1"/>
  <c r="B699" i="19"/>
  <c r="B698" i="19"/>
  <c r="H696" i="19"/>
  <c r="G696" i="19"/>
  <c r="F696" i="19"/>
  <c r="E696" i="19"/>
  <c r="D696" i="19"/>
  <c r="C696" i="19"/>
  <c r="B693" i="19"/>
  <c r="B692" i="19"/>
  <c r="B691" i="19"/>
  <c r="B690" i="19"/>
  <c r="B689" i="19"/>
  <c r="B688" i="19"/>
  <c r="B687" i="19"/>
  <c r="B686" i="19"/>
  <c r="B685" i="19"/>
  <c r="B684" i="19"/>
  <c r="B683" i="19"/>
  <c r="B682" i="19"/>
  <c r="B681" i="19"/>
  <c r="B680" i="19"/>
  <c r="B679" i="19"/>
  <c r="B678" i="19"/>
  <c r="B677" i="19"/>
  <c r="B676" i="19"/>
  <c r="B675" i="19"/>
  <c r="B674" i="19"/>
  <c r="B673" i="19"/>
  <c r="B672" i="19"/>
  <c r="B671" i="19"/>
  <c r="B670" i="19"/>
  <c r="B669" i="19"/>
  <c r="B668" i="19"/>
  <c r="B667" i="19"/>
  <c r="B666" i="19"/>
  <c r="B665" i="19"/>
  <c r="B664" i="19"/>
  <c r="B663" i="19"/>
  <c r="B662" i="19"/>
  <c r="H660" i="19"/>
  <c r="G660" i="19"/>
  <c r="F660" i="19"/>
  <c r="E660" i="19"/>
  <c r="D660" i="19"/>
  <c r="C660" i="19"/>
  <c r="B660" i="19"/>
  <c r="B657" i="19"/>
  <c r="B656" i="19"/>
  <c r="B655" i="19"/>
  <c r="B654" i="19"/>
  <c r="B653" i="19"/>
  <c r="B652" i="19"/>
  <c r="B651" i="19"/>
  <c r="B650" i="19"/>
  <c r="B649" i="19"/>
  <c r="B648" i="19"/>
  <c r="B647" i="19"/>
  <c r="B646" i="19"/>
  <c r="B645" i="19"/>
  <c r="B644" i="19"/>
  <c r="B643" i="19"/>
  <c r="B642" i="19"/>
  <c r="B641" i="19"/>
  <c r="B640" i="19"/>
  <c r="B639" i="19"/>
  <c r="B638" i="19"/>
  <c r="B637" i="19"/>
  <c r="B636" i="19"/>
  <c r="B635" i="19"/>
  <c r="B634" i="19"/>
  <c r="B633" i="19"/>
  <c r="B632" i="19"/>
  <c r="B631" i="19"/>
  <c r="B630" i="19"/>
  <c r="B629" i="19"/>
  <c r="B628" i="19"/>
  <c r="B627" i="19"/>
  <c r="B626" i="19"/>
  <c r="B624" i="19" s="1"/>
  <c r="H624" i="19"/>
  <c r="G624" i="19"/>
  <c r="F624" i="19"/>
  <c r="E624" i="19"/>
  <c r="D624" i="19"/>
  <c r="C624" i="19"/>
  <c r="B621" i="19"/>
  <c r="B620" i="19"/>
  <c r="B619" i="19"/>
  <c r="B618" i="19"/>
  <c r="B617" i="19"/>
  <c r="B616" i="19"/>
  <c r="B615" i="19"/>
  <c r="B614" i="19"/>
  <c r="B613" i="19"/>
  <c r="B612" i="19"/>
  <c r="B611" i="19"/>
  <c r="B610" i="19"/>
  <c r="B609" i="19"/>
  <c r="B608" i="19"/>
  <c r="B607" i="19"/>
  <c r="B606" i="19"/>
  <c r="B605" i="19"/>
  <c r="B604" i="19"/>
  <c r="B603" i="19"/>
  <c r="B602" i="19"/>
  <c r="B601" i="19"/>
  <c r="B600" i="19"/>
  <c r="B599" i="19"/>
  <c r="B598" i="19"/>
  <c r="B597" i="19"/>
  <c r="B596" i="19"/>
  <c r="B595" i="19"/>
  <c r="B594" i="19"/>
  <c r="B593" i="19"/>
  <c r="B588" i="19" s="1"/>
  <c r="B592" i="19"/>
  <c r="B591" i="19"/>
  <c r="B590" i="19"/>
  <c r="H588" i="19"/>
  <c r="G588" i="19"/>
  <c r="F588" i="19"/>
  <c r="E588" i="19"/>
  <c r="D588" i="19"/>
  <c r="C588" i="19"/>
  <c r="B585" i="19"/>
  <c r="B584" i="19"/>
  <c r="B583" i="19"/>
  <c r="B582" i="19"/>
  <c r="B581" i="19"/>
  <c r="B580" i="19"/>
  <c r="B579" i="19"/>
  <c r="B578" i="19"/>
  <c r="B577" i="19"/>
  <c r="B576" i="19"/>
  <c r="B575" i="19"/>
  <c r="B574" i="19"/>
  <c r="B573" i="19"/>
  <c r="B572" i="19"/>
  <c r="B571" i="19"/>
  <c r="B570" i="19"/>
  <c r="B569" i="19"/>
  <c r="B568" i="19"/>
  <c r="B567" i="19"/>
  <c r="B566" i="19"/>
  <c r="B565" i="19"/>
  <c r="B564" i="19"/>
  <c r="B563" i="19"/>
  <c r="B562" i="19"/>
  <c r="B561" i="19"/>
  <c r="B560" i="19"/>
  <c r="B559" i="19"/>
  <c r="B558" i="19"/>
  <c r="B557" i="19"/>
  <c r="B556" i="19"/>
  <c r="B552" i="19" s="1"/>
  <c r="B555" i="19"/>
  <c r="B554" i="19"/>
  <c r="H552" i="19"/>
  <c r="G552" i="19"/>
  <c r="F552" i="19"/>
  <c r="E552" i="19"/>
  <c r="D552" i="19"/>
  <c r="C552" i="19"/>
  <c r="B549" i="19"/>
  <c r="B548" i="19"/>
  <c r="B547" i="19"/>
  <c r="B546" i="19"/>
  <c r="B545" i="19"/>
  <c r="B544" i="19"/>
  <c r="B543" i="19"/>
  <c r="B542" i="19"/>
  <c r="B541" i="19"/>
  <c r="B540" i="19"/>
  <c r="B539" i="19"/>
  <c r="B538" i="19"/>
  <c r="B537" i="19"/>
  <c r="B536" i="19"/>
  <c r="B535" i="19"/>
  <c r="B534" i="19"/>
  <c r="B533" i="19"/>
  <c r="B532" i="19"/>
  <c r="B531" i="19"/>
  <c r="B530" i="19"/>
  <c r="B529" i="19"/>
  <c r="B528" i="19"/>
  <c r="B527" i="19"/>
  <c r="B526" i="19"/>
  <c r="B525" i="19"/>
  <c r="B524" i="19"/>
  <c r="B523" i="19"/>
  <c r="B522" i="19"/>
  <c r="B521" i="19"/>
  <c r="B520" i="19"/>
  <c r="B519" i="19"/>
  <c r="B518" i="19"/>
  <c r="H516" i="19"/>
  <c r="G516" i="19"/>
  <c r="F516" i="19"/>
  <c r="E516" i="19"/>
  <c r="D516" i="19"/>
  <c r="C516" i="19"/>
  <c r="B516" i="19"/>
  <c r="B513" i="19"/>
  <c r="B512" i="19"/>
  <c r="B511" i="19"/>
  <c r="B510" i="19"/>
  <c r="B509" i="19"/>
  <c r="B508" i="19"/>
  <c r="B507" i="19"/>
  <c r="B506" i="19"/>
  <c r="B505" i="19"/>
  <c r="B504" i="19"/>
  <c r="B503" i="19"/>
  <c r="B502" i="19"/>
  <c r="B501" i="19"/>
  <c r="B500" i="19"/>
  <c r="B499" i="19"/>
  <c r="B498" i="19"/>
  <c r="B497" i="19"/>
  <c r="B496" i="19"/>
  <c r="B495" i="19"/>
  <c r="B494" i="19"/>
  <c r="B493" i="19"/>
  <c r="B492" i="19"/>
  <c r="B491" i="19"/>
  <c r="B490" i="19"/>
  <c r="B489" i="19"/>
  <c r="B488" i="19"/>
  <c r="B487" i="19"/>
  <c r="B486" i="19"/>
  <c r="B485" i="19"/>
  <c r="B484" i="19"/>
  <c r="B483" i="19"/>
  <c r="B482" i="19"/>
  <c r="B480" i="19" s="1"/>
  <c r="H480" i="19"/>
  <c r="G480" i="19"/>
  <c r="F480" i="19"/>
  <c r="E480" i="19"/>
  <c r="D480" i="19"/>
  <c r="C480" i="19"/>
  <c r="B477" i="19"/>
  <c r="B476" i="19"/>
  <c r="B475" i="19"/>
  <c r="B474" i="19"/>
  <c r="B473" i="19"/>
  <c r="B472" i="19"/>
  <c r="B471" i="19"/>
  <c r="B470" i="19"/>
  <c r="B469" i="19"/>
  <c r="B468" i="19"/>
  <c r="B467" i="19"/>
  <c r="B466" i="19"/>
  <c r="B465" i="19"/>
  <c r="B464" i="19"/>
  <c r="B463" i="19"/>
  <c r="B462" i="19"/>
  <c r="B461" i="19"/>
  <c r="B460" i="19"/>
  <c r="B459" i="19"/>
  <c r="B458" i="19"/>
  <c r="B457" i="19"/>
  <c r="B456" i="19"/>
  <c r="B455" i="19"/>
  <c r="B454" i="19"/>
  <c r="B453" i="19"/>
  <c r="B452" i="19"/>
  <c r="B451" i="19"/>
  <c r="B450" i="19"/>
  <c r="B449" i="19"/>
  <c r="B444" i="19" s="1"/>
  <c r="B448" i="19"/>
  <c r="B447" i="19"/>
  <c r="B446" i="19"/>
  <c r="H444" i="19"/>
  <c r="G444" i="19"/>
  <c r="F444" i="19"/>
  <c r="E444" i="19"/>
  <c r="D444" i="19"/>
  <c r="C444" i="19"/>
  <c r="B441" i="19"/>
  <c r="B440" i="19"/>
  <c r="B439" i="19"/>
  <c r="B438" i="19"/>
  <c r="B437" i="19"/>
  <c r="B436" i="19"/>
  <c r="B435" i="19"/>
  <c r="B434" i="19"/>
  <c r="B433" i="19"/>
  <c r="B432" i="19"/>
  <c r="B431" i="19"/>
  <c r="B430" i="19"/>
  <c r="B429" i="19"/>
  <c r="B428" i="19"/>
  <c r="B427" i="19"/>
  <c r="B426" i="19"/>
  <c r="B425" i="19"/>
  <c r="B424" i="19"/>
  <c r="B423" i="19"/>
  <c r="B422" i="19"/>
  <c r="B421" i="19"/>
  <c r="B420" i="19"/>
  <c r="B419" i="19"/>
  <c r="B418" i="19"/>
  <c r="B417" i="19"/>
  <c r="B416" i="19"/>
  <c r="B415" i="19"/>
  <c r="B414" i="19"/>
  <c r="B413" i="19"/>
  <c r="B412" i="19"/>
  <c r="B408" i="19" s="1"/>
  <c r="B411" i="19"/>
  <c r="B410" i="19"/>
  <c r="H408" i="19"/>
  <c r="G408" i="19"/>
  <c r="F408" i="19"/>
  <c r="E408" i="19"/>
  <c r="D408" i="19"/>
  <c r="C408" i="19"/>
  <c r="B405" i="19"/>
  <c r="B404" i="19"/>
  <c r="B403" i="19"/>
  <c r="B402" i="19"/>
  <c r="B401" i="19"/>
  <c r="B400" i="19"/>
  <c r="B399" i="19"/>
  <c r="B398" i="19"/>
  <c r="B397" i="19"/>
  <c r="B396" i="19"/>
  <c r="B395" i="19"/>
  <c r="B394" i="19"/>
  <c r="B393" i="19"/>
  <c r="B392" i="19"/>
  <c r="B391" i="19"/>
  <c r="B390" i="19"/>
  <c r="B389" i="19"/>
  <c r="B388" i="19"/>
  <c r="B387" i="19"/>
  <c r="B386" i="19"/>
  <c r="B385" i="19"/>
  <c r="B384" i="19"/>
  <c r="B383" i="19"/>
  <c r="B382" i="19"/>
  <c r="B381" i="19"/>
  <c r="B380" i="19"/>
  <c r="B379" i="19"/>
  <c r="B378" i="19"/>
  <c r="B377" i="19"/>
  <c r="B376" i="19"/>
  <c r="B375" i="19"/>
  <c r="B373" i="19" s="1"/>
  <c r="H373" i="19"/>
  <c r="G373" i="19"/>
  <c r="F373" i="19"/>
  <c r="E373" i="19"/>
  <c r="D373" i="19"/>
  <c r="C373" i="19"/>
  <c r="B370" i="19"/>
  <c r="B369" i="19"/>
  <c r="B368" i="19"/>
  <c r="B367" i="19"/>
  <c r="B366" i="19"/>
  <c r="B365" i="19"/>
  <c r="B364" i="19"/>
  <c r="B363" i="19"/>
  <c r="B362" i="19"/>
  <c r="B361" i="19"/>
  <c r="B360" i="19"/>
  <c r="B359" i="19"/>
  <c r="B358" i="19"/>
  <c r="B357" i="19"/>
  <c r="B356" i="19"/>
  <c r="B355" i="19"/>
  <c r="B354" i="19"/>
  <c r="B353" i="19"/>
  <c r="B352" i="19"/>
  <c r="B351" i="19"/>
  <c r="B350" i="19"/>
  <c r="B349" i="19"/>
  <c r="B348" i="19"/>
  <c r="B347" i="19"/>
  <c r="B346" i="19"/>
  <c r="B345" i="19"/>
  <c r="B344" i="19"/>
  <c r="B343" i="19"/>
  <c r="B342" i="19"/>
  <c r="B337" i="19" s="1"/>
  <c r="B341" i="19"/>
  <c r="B340" i="19"/>
  <c r="B339" i="19"/>
  <c r="H337" i="19"/>
  <c r="G337" i="19"/>
  <c r="F337" i="19"/>
  <c r="E337" i="19"/>
  <c r="D337" i="19"/>
  <c r="C337" i="19"/>
  <c r="B334" i="19"/>
  <c r="B333" i="19"/>
  <c r="B332" i="19"/>
  <c r="B331" i="19"/>
  <c r="B330" i="19"/>
  <c r="B329" i="19"/>
  <c r="B328" i="19"/>
  <c r="B327" i="19"/>
  <c r="B326" i="19"/>
  <c r="B325" i="19"/>
  <c r="B324" i="19"/>
  <c r="B323" i="19"/>
  <c r="B322" i="19"/>
  <c r="B321" i="19"/>
  <c r="B320" i="19"/>
  <c r="B319" i="19"/>
  <c r="B318" i="19"/>
  <c r="B317" i="19"/>
  <c r="B316" i="19"/>
  <c r="B315" i="19"/>
  <c r="B314" i="19"/>
  <c r="B313" i="19"/>
  <c r="B312" i="19"/>
  <c r="B311" i="19"/>
  <c r="B310" i="19"/>
  <c r="B309" i="19"/>
  <c r="B308" i="19"/>
  <c r="B307" i="19"/>
  <c r="B306" i="19"/>
  <c r="B305" i="19"/>
  <c r="B301" i="19" s="1"/>
  <c r="B304" i="19"/>
  <c r="B303" i="19"/>
  <c r="H301" i="19"/>
  <c r="G301" i="19"/>
  <c r="F301" i="19"/>
  <c r="E301" i="19"/>
  <c r="D301" i="19"/>
  <c r="C301" i="19"/>
  <c r="B298" i="19"/>
  <c r="B297" i="19"/>
  <c r="B296" i="19"/>
  <c r="B295" i="19"/>
  <c r="B294" i="19"/>
  <c r="B293" i="19"/>
  <c r="B292" i="19"/>
  <c r="B291" i="19"/>
  <c r="B290" i="19"/>
  <c r="B289" i="19"/>
  <c r="B288" i="19"/>
  <c r="B287" i="19"/>
  <c r="B286" i="19"/>
  <c r="B285" i="19"/>
  <c r="B284" i="19"/>
  <c r="B283" i="19"/>
  <c r="B282" i="19"/>
  <c r="B281" i="19"/>
  <c r="B280" i="19"/>
  <c r="B279" i="19"/>
  <c r="B278" i="19"/>
  <c r="B277" i="19"/>
  <c r="B276" i="19"/>
  <c r="B275" i="19"/>
  <c r="B274" i="19"/>
  <c r="B273" i="19"/>
  <c r="B272" i="19"/>
  <c r="B271" i="19"/>
  <c r="B270" i="19"/>
  <c r="B269" i="19"/>
  <c r="B268" i="19"/>
  <c r="B267" i="19"/>
  <c r="H265" i="19"/>
  <c r="G265" i="19"/>
  <c r="F265" i="19"/>
  <c r="E265" i="19"/>
  <c r="D265" i="19"/>
  <c r="C265" i="19"/>
  <c r="B265" i="19"/>
  <c r="B262" i="19"/>
  <c r="B261" i="19"/>
  <c r="B260" i="19"/>
  <c r="B259" i="19"/>
  <c r="B258" i="19"/>
  <c r="B257" i="19"/>
  <c r="B256" i="19"/>
  <c r="B255" i="19"/>
  <c r="B254" i="19"/>
  <c r="B253" i="19"/>
  <c r="B252" i="19"/>
  <c r="B251" i="19"/>
  <c r="B250" i="19"/>
  <c r="B249" i="19"/>
  <c r="B248" i="19"/>
  <c r="B247" i="19"/>
  <c r="B246" i="19"/>
  <c r="B245" i="19"/>
  <c r="B244" i="19"/>
  <c r="B243" i="19"/>
  <c r="B242" i="19"/>
  <c r="B241" i="19"/>
  <c r="B240" i="19"/>
  <c r="B239" i="19"/>
  <c r="B238" i="19"/>
  <c r="B237" i="19"/>
  <c r="B236" i="19"/>
  <c r="B235" i="19"/>
  <c r="B234" i="19"/>
  <c r="B233" i="19"/>
  <c r="B232" i="19"/>
  <c r="B231" i="19"/>
  <c r="B229" i="19" s="1"/>
  <c r="H229" i="19"/>
  <c r="G229" i="19"/>
  <c r="F229" i="19"/>
  <c r="E229" i="19"/>
  <c r="D229" i="19"/>
  <c r="C229" i="19"/>
  <c r="B226" i="19"/>
  <c r="B225" i="19"/>
  <c r="B224" i="19"/>
  <c r="B223" i="19"/>
  <c r="B222" i="19"/>
  <c r="B221" i="19"/>
  <c r="B220" i="19"/>
  <c r="B219" i="19"/>
  <c r="B218" i="19"/>
  <c r="B217" i="19"/>
  <c r="B216" i="19"/>
  <c r="B215" i="19"/>
  <c r="B214" i="19"/>
  <c r="B213" i="19"/>
  <c r="B212" i="19"/>
  <c r="B211" i="19"/>
  <c r="B210" i="19"/>
  <c r="B209" i="19"/>
  <c r="B208" i="19"/>
  <c r="B207" i="19"/>
  <c r="B206" i="19"/>
  <c r="B205" i="19"/>
  <c r="B204" i="19"/>
  <c r="B203" i="19"/>
  <c r="B202" i="19"/>
  <c r="B201" i="19"/>
  <c r="B200" i="19"/>
  <c r="B199" i="19"/>
  <c r="B198" i="19"/>
  <c r="B193" i="19" s="1"/>
  <c r="B197" i="19"/>
  <c r="B196" i="19"/>
  <c r="B195" i="19"/>
  <c r="H193" i="19"/>
  <c r="G193" i="19"/>
  <c r="F193" i="19"/>
  <c r="E193" i="19"/>
  <c r="D193" i="19"/>
  <c r="C193" i="19"/>
  <c r="B190" i="19"/>
  <c r="B189" i="19"/>
  <c r="B188" i="19"/>
  <c r="B187" i="19"/>
  <c r="B186" i="19"/>
  <c r="B185" i="19"/>
  <c r="B184" i="19"/>
  <c r="B183" i="19"/>
  <c r="B182" i="19"/>
  <c r="B181" i="19"/>
  <c r="B180" i="19"/>
  <c r="B179" i="19"/>
  <c r="B178" i="19"/>
  <c r="B177" i="19"/>
  <c r="B176" i="19"/>
  <c r="B175" i="19"/>
  <c r="B174" i="19"/>
  <c r="B173" i="19"/>
  <c r="B172" i="19"/>
  <c r="B171" i="19"/>
  <c r="B170" i="19"/>
  <c r="B169" i="19"/>
  <c r="B168" i="19"/>
  <c r="B167" i="19"/>
  <c r="B166" i="19"/>
  <c r="B165" i="19"/>
  <c r="B164" i="19"/>
  <c r="B163" i="19"/>
  <c r="B162" i="19"/>
  <c r="B161" i="19"/>
  <c r="B157" i="19" s="1"/>
  <c r="B160" i="19"/>
  <c r="B159" i="19"/>
  <c r="H157" i="19"/>
  <c r="G157" i="19"/>
  <c r="F157" i="19"/>
  <c r="E157" i="19"/>
  <c r="D157" i="19"/>
  <c r="C157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H121" i="19"/>
  <c r="G121" i="19"/>
  <c r="F121" i="19"/>
  <c r="E121" i="19"/>
  <c r="D121" i="19"/>
  <c r="C121" i="19"/>
  <c r="B121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5" i="19" s="1"/>
  <c r="H85" i="19"/>
  <c r="G85" i="19"/>
  <c r="F85" i="19"/>
  <c r="E85" i="19"/>
  <c r="D85" i="19"/>
  <c r="C85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49" i="19" s="1"/>
  <c r="B53" i="19"/>
  <c r="B52" i="19"/>
  <c r="B51" i="19"/>
  <c r="H49" i="19"/>
  <c r="G49" i="19"/>
  <c r="F49" i="19"/>
  <c r="E49" i="19"/>
  <c r="D49" i="19"/>
  <c r="C49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3" i="19" s="1"/>
  <c r="H13" i="19"/>
  <c r="G13" i="19"/>
  <c r="F13" i="19"/>
  <c r="E13" i="19"/>
  <c r="D13" i="19"/>
  <c r="C13" i="19"/>
  <c r="O14" i="11" l="1"/>
  <c r="N14" i="11"/>
  <c r="M14" i="11"/>
  <c r="K14" i="11"/>
  <c r="H14" i="11"/>
  <c r="F14" i="11"/>
  <c r="E14" i="11"/>
  <c r="D14" i="11"/>
  <c r="C14" i="11"/>
  <c r="B14" i="11"/>
  <c r="C10" i="10"/>
  <c r="B10" i="10"/>
  <c r="BW12" i="9" l="1"/>
  <c r="BV12" i="9"/>
  <c r="BT12" i="9"/>
  <c r="BS12" i="9"/>
  <c r="BQ12" i="9"/>
  <c r="BP12" i="9"/>
  <c r="BN12" i="9"/>
  <c r="BM12" i="9"/>
  <c r="BK12" i="9"/>
  <c r="BJ12" i="9"/>
  <c r="BH12" i="9"/>
  <c r="BG12" i="9"/>
  <c r="BE12" i="9"/>
  <c r="BD12" i="9"/>
  <c r="BB12" i="9"/>
  <c r="BA12" i="9"/>
  <c r="AY12" i="9"/>
  <c r="AX12" i="9"/>
  <c r="AV12" i="9"/>
  <c r="AU12" i="9"/>
  <c r="AS12" i="9"/>
  <c r="AR12" i="9"/>
  <c r="AP12" i="9"/>
  <c r="AO12" i="9"/>
  <c r="AM12" i="9"/>
  <c r="AL12" i="9"/>
  <c r="AJ12" i="9"/>
  <c r="AI12" i="9"/>
  <c r="AG12" i="9"/>
  <c r="AF12" i="9"/>
  <c r="AD12" i="9"/>
  <c r="AC12" i="9"/>
  <c r="AA12" i="9"/>
  <c r="Z12" i="9"/>
  <c r="X12" i="9"/>
  <c r="W12" i="9"/>
  <c r="V12" i="9"/>
  <c r="T12" i="9"/>
  <c r="S12" i="9"/>
  <c r="R12" i="9"/>
  <c r="P12" i="9"/>
  <c r="O12" i="9"/>
  <c r="N12" i="9"/>
  <c r="L12" i="9"/>
  <c r="K12" i="9"/>
  <c r="J12" i="9"/>
  <c r="H12" i="9"/>
  <c r="G12" i="9"/>
  <c r="F12" i="9"/>
  <c r="D12" i="9"/>
  <c r="C12" i="9"/>
  <c r="B12" i="9"/>
  <c r="C840" i="8"/>
  <c r="B840" i="8"/>
  <c r="C804" i="8"/>
  <c r="B804" i="8"/>
  <c r="C768" i="8"/>
  <c r="B768" i="8"/>
  <c r="C732" i="8"/>
  <c r="B732" i="8"/>
  <c r="C696" i="8"/>
  <c r="B696" i="8"/>
  <c r="C660" i="8"/>
  <c r="B660" i="8"/>
  <c r="C624" i="8"/>
  <c r="B624" i="8"/>
  <c r="C588" i="8"/>
  <c r="B588" i="8"/>
  <c r="C552" i="8"/>
  <c r="B552" i="8"/>
  <c r="C516" i="8"/>
  <c r="B516" i="8"/>
  <c r="C480" i="8"/>
  <c r="B480" i="8"/>
  <c r="C444" i="8"/>
  <c r="B444" i="8"/>
  <c r="C408" i="8"/>
  <c r="B408" i="8"/>
  <c r="C372" i="8"/>
  <c r="B372" i="8"/>
  <c r="C336" i="8"/>
  <c r="B336" i="8"/>
  <c r="C300" i="8"/>
  <c r="B300" i="8"/>
  <c r="C264" i="8"/>
  <c r="B264" i="8"/>
  <c r="C228" i="8"/>
  <c r="B228" i="8"/>
  <c r="E192" i="8"/>
  <c r="D192" i="8"/>
  <c r="C192" i="8"/>
  <c r="B192" i="8"/>
  <c r="E156" i="8"/>
  <c r="D156" i="8"/>
  <c r="C156" i="8"/>
  <c r="B156" i="8"/>
  <c r="E120" i="8"/>
  <c r="D120" i="8"/>
  <c r="C120" i="8"/>
  <c r="B120" i="8"/>
  <c r="E84" i="8"/>
  <c r="D84" i="8"/>
  <c r="C84" i="8"/>
  <c r="B84" i="8"/>
  <c r="E48" i="8"/>
  <c r="D48" i="8"/>
  <c r="C48" i="8"/>
  <c r="B48" i="8"/>
  <c r="E12" i="8"/>
  <c r="D12" i="8"/>
  <c r="C12" i="8"/>
  <c r="B12" i="8"/>
  <c r="E816" i="7"/>
  <c r="D816" i="7"/>
  <c r="C816" i="7"/>
  <c r="B816" i="7"/>
  <c r="E781" i="7"/>
  <c r="D781" i="7"/>
  <c r="C781" i="7"/>
  <c r="B781" i="7"/>
  <c r="E746" i="7"/>
  <c r="D746" i="7"/>
  <c r="C746" i="7"/>
  <c r="B746" i="7"/>
  <c r="E711" i="7"/>
  <c r="D711" i="7"/>
  <c r="C711" i="7"/>
  <c r="B711" i="7"/>
  <c r="E676" i="7"/>
  <c r="D676" i="7"/>
  <c r="C676" i="7"/>
  <c r="B676" i="7"/>
  <c r="E641" i="7"/>
  <c r="D641" i="7"/>
  <c r="C641" i="7"/>
  <c r="B641" i="7"/>
  <c r="E606" i="7"/>
  <c r="D606" i="7"/>
  <c r="C606" i="7"/>
  <c r="B606" i="7"/>
  <c r="E571" i="7"/>
  <c r="D571" i="7"/>
  <c r="C571" i="7"/>
  <c r="B571" i="7"/>
  <c r="E536" i="7"/>
  <c r="D536" i="7"/>
  <c r="C536" i="7"/>
  <c r="B536" i="7"/>
  <c r="E501" i="7"/>
  <c r="D501" i="7"/>
  <c r="C501" i="7"/>
  <c r="B501" i="7"/>
  <c r="E466" i="7"/>
  <c r="D466" i="7"/>
  <c r="C466" i="7"/>
  <c r="B466" i="7"/>
  <c r="E431" i="7"/>
  <c r="D431" i="7"/>
  <c r="C431" i="7"/>
  <c r="B431" i="7"/>
  <c r="E396" i="7"/>
  <c r="D396" i="7"/>
  <c r="C396" i="7"/>
  <c r="B396" i="7"/>
  <c r="E361" i="7"/>
  <c r="D361" i="7"/>
  <c r="C361" i="7"/>
  <c r="B361" i="7"/>
  <c r="E326" i="7"/>
  <c r="D326" i="7"/>
  <c r="C326" i="7"/>
  <c r="B326" i="7"/>
  <c r="E291" i="7"/>
  <c r="D291" i="7"/>
  <c r="C291" i="7"/>
  <c r="B291" i="7"/>
  <c r="E256" i="7"/>
  <c r="D256" i="7"/>
  <c r="C256" i="7"/>
  <c r="B256" i="7"/>
  <c r="E221" i="7"/>
  <c r="D221" i="7"/>
  <c r="C221" i="7"/>
  <c r="B221" i="7"/>
  <c r="E186" i="7"/>
  <c r="D186" i="7"/>
  <c r="C186" i="7"/>
  <c r="B186" i="7"/>
  <c r="E151" i="7"/>
  <c r="D151" i="7"/>
  <c r="C151" i="7"/>
  <c r="B151" i="7"/>
  <c r="E116" i="7"/>
  <c r="D116" i="7"/>
  <c r="C116" i="7"/>
  <c r="B116" i="7"/>
  <c r="E81" i="7"/>
  <c r="D81" i="7"/>
  <c r="C81" i="7"/>
  <c r="B81" i="7"/>
  <c r="E46" i="7"/>
  <c r="D46" i="7"/>
  <c r="C46" i="7"/>
  <c r="B46" i="7"/>
  <c r="E11" i="7"/>
  <c r="D11" i="7"/>
  <c r="C11" i="7"/>
  <c r="B11" i="7"/>
  <c r="G815" i="6" l="1"/>
  <c r="F815" i="6"/>
  <c r="E815" i="6"/>
  <c r="D815" i="6"/>
  <c r="C815" i="6"/>
  <c r="B815" i="6"/>
  <c r="G779" i="6"/>
  <c r="F779" i="6"/>
  <c r="E779" i="6"/>
  <c r="D779" i="6"/>
  <c r="C779" i="6"/>
  <c r="B779" i="6"/>
  <c r="G743" i="6"/>
  <c r="F743" i="6"/>
  <c r="E743" i="6"/>
  <c r="D743" i="6"/>
  <c r="C743" i="6"/>
  <c r="B743" i="6"/>
  <c r="G707" i="6"/>
  <c r="F707" i="6"/>
  <c r="E707" i="6"/>
  <c r="D707" i="6"/>
  <c r="C707" i="6"/>
  <c r="B707" i="6"/>
  <c r="G671" i="6"/>
  <c r="F671" i="6"/>
  <c r="E671" i="6"/>
  <c r="D671" i="6"/>
  <c r="C671" i="6"/>
  <c r="B671" i="6"/>
  <c r="G635" i="6"/>
  <c r="F635" i="6"/>
  <c r="E635" i="6"/>
  <c r="D635" i="6"/>
  <c r="C635" i="6"/>
  <c r="B635" i="6"/>
  <c r="G599" i="6"/>
  <c r="F599" i="6"/>
  <c r="E599" i="6"/>
  <c r="D599" i="6"/>
  <c r="C599" i="6"/>
  <c r="B599" i="6"/>
  <c r="G563" i="6"/>
  <c r="D563" i="6"/>
  <c r="C563" i="6"/>
  <c r="B563" i="6"/>
  <c r="D527" i="6"/>
  <c r="C527" i="6"/>
  <c r="B527" i="6"/>
  <c r="G490" i="6"/>
  <c r="D490" i="6"/>
  <c r="C490" i="6"/>
  <c r="B490" i="6"/>
  <c r="G453" i="6"/>
  <c r="D453" i="6"/>
  <c r="C453" i="6"/>
  <c r="B453" i="6"/>
  <c r="G416" i="6"/>
  <c r="D416" i="6"/>
  <c r="C416" i="6"/>
  <c r="B416" i="6"/>
  <c r="G379" i="6"/>
  <c r="D379" i="6"/>
  <c r="C379" i="6"/>
  <c r="B379" i="6"/>
  <c r="G342" i="6"/>
  <c r="D342" i="6"/>
  <c r="C342" i="6"/>
  <c r="B342" i="6"/>
  <c r="G305" i="6"/>
  <c r="D305" i="6"/>
  <c r="C305" i="6"/>
  <c r="B305" i="6"/>
  <c r="G268" i="6"/>
  <c r="D268" i="6"/>
  <c r="C268" i="6"/>
  <c r="B268" i="6"/>
  <c r="G231" i="6"/>
  <c r="D231" i="6"/>
  <c r="C231" i="6"/>
  <c r="B231" i="6"/>
  <c r="G195" i="6"/>
  <c r="D195" i="6"/>
  <c r="C195" i="6"/>
  <c r="B195" i="6"/>
  <c r="G158" i="6"/>
  <c r="D158" i="6"/>
  <c r="C158" i="6"/>
  <c r="B158" i="6"/>
  <c r="G121" i="6"/>
  <c r="D121" i="6"/>
  <c r="C121" i="6"/>
  <c r="B121" i="6"/>
  <c r="G84" i="6"/>
  <c r="C84" i="6"/>
  <c r="B84" i="6"/>
  <c r="G47" i="6"/>
  <c r="C47" i="6"/>
  <c r="B47" i="6"/>
  <c r="G11" i="6"/>
  <c r="C11" i="6"/>
  <c r="B11" i="6"/>
  <c r="B838" i="5" l="1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I805" i="5"/>
  <c r="H805" i="5"/>
  <c r="G805" i="5"/>
  <c r="F805" i="5"/>
  <c r="E805" i="5"/>
  <c r="D805" i="5"/>
  <c r="C805" i="5"/>
  <c r="B805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I769" i="5"/>
  <c r="H769" i="5"/>
  <c r="G769" i="5"/>
  <c r="F769" i="5"/>
  <c r="E769" i="5"/>
  <c r="D769" i="5"/>
  <c r="C769" i="5"/>
  <c r="B769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I733" i="5"/>
  <c r="H733" i="5"/>
  <c r="G733" i="5"/>
  <c r="F733" i="5"/>
  <c r="E733" i="5"/>
  <c r="D733" i="5"/>
  <c r="C733" i="5"/>
  <c r="B733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I697" i="5"/>
  <c r="H697" i="5"/>
  <c r="G697" i="5"/>
  <c r="F697" i="5"/>
  <c r="E697" i="5"/>
  <c r="D697" i="5"/>
  <c r="C697" i="5"/>
  <c r="B697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I661" i="5"/>
  <c r="H661" i="5"/>
  <c r="G661" i="5"/>
  <c r="F661" i="5"/>
  <c r="E661" i="5"/>
  <c r="D661" i="5"/>
  <c r="C661" i="5"/>
  <c r="B661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I625" i="5"/>
  <c r="H625" i="5"/>
  <c r="G625" i="5"/>
  <c r="F625" i="5"/>
  <c r="E625" i="5"/>
  <c r="D625" i="5"/>
  <c r="C625" i="5"/>
  <c r="B625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I589" i="5"/>
  <c r="H589" i="5"/>
  <c r="G589" i="5"/>
  <c r="F589" i="5"/>
  <c r="E589" i="5"/>
  <c r="D589" i="5"/>
  <c r="C589" i="5"/>
  <c r="B589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I553" i="5"/>
  <c r="H553" i="5"/>
  <c r="G553" i="5"/>
  <c r="F553" i="5"/>
  <c r="E553" i="5"/>
  <c r="D553" i="5"/>
  <c r="C553" i="5"/>
  <c r="B553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I517" i="5"/>
  <c r="H517" i="5"/>
  <c r="G517" i="5"/>
  <c r="F517" i="5"/>
  <c r="E517" i="5"/>
  <c r="D517" i="5"/>
  <c r="C517" i="5"/>
  <c r="B517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I481" i="5"/>
  <c r="H481" i="5"/>
  <c r="G481" i="5"/>
  <c r="F481" i="5"/>
  <c r="E481" i="5"/>
  <c r="D481" i="5"/>
  <c r="C481" i="5"/>
  <c r="B481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I445" i="5"/>
  <c r="H445" i="5"/>
  <c r="G445" i="5"/>
  <c r="F445" i="5"/>
  <c r="E445" i="5"/>
  <c r="D445" i="5"/>
  <c r="C445" i="5"/>
  <c r="B445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I409" i="5"/>
  <c r="H409" i="5"/>
  <c r="G409" i="5"/>
  <c r="F409" i="5"/>
  <c r="E409" i="5"/>
  <c r="D409" i="5"/>
  <c r="C409" i="5"/>
  <c r="B409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I373" i="5"/>
  <c r="H373" i="5"/>
  <c r="G373" i="5"/>
  <c r="F373" i="5"/>
  <c r="E373" i="5"/>
  <c r="D373" i="5"/>
  <c r="C373" i="5"/>
  <c r="B373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I337" i="5"/>
  <c r="H337" i="5"/>
  <c r="G337" i="5"/>
  <c r="F337" i="5"/>
  <c r="E337" i="5"/>
  <c r="D337" i="5"/>
  <c r="C337" i="5"/>
  <c r="B337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I301" i="5"/>
  <c r="H301" i="5"/>
  <c r="G301" i="5"/>
  <c r="F301" i="5"/>
  <c r="E301" i="5"/>
  <c r="D301" i="5"/>
  <c r="C301" i="5"/>
  <c r="B301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I265" i="5"/>
  <c r="H265" i="5"/>
  <c r="G265" i="5"/>
  <c r="F265" i="5"/>
  <c r="E265" i="5"/>
  <c r="D265" i="5"/>
  <c r="C265" i="5"/>
  <c r="B265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I229" i="5"/>
  <c r="H229" i="5"/>
  <c r="G229" i="5"/>
  <c r="F229" i="5"/>
  <c r="E229" i="5"/>
  <c r="D229" i="5"/>
  <c r="C229" i="5"/>
  <c r="B229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I193" i="5"/>
  <c r="H193" i="5"/>
  <c r="G193" i="5"/>
  <c r="F193" i="5"/>
  <c r="E193" i="5"/>
  <c r="D193" i="5"/>
  <c r="C193" i="5"/>
  <c r="B193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I157" i="5"/>
  <c r="H157" i="5"/>
  <c r="G157" i="5"/>
  <c r="F157" i="5"/>
  <c r="E157" i="5"/>
  <c r="D157" i="5"/>
  <c r="C157" i="5"/>
  <c r="B157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I121" i="5"/>
  <c r="H121" i="5"/>
  <c r="G121" i="5"/>
  <c r="F121" i="5"/>
  <c r="E121" i="5"/>
  <c r="D121" i="5"/>
  <c r="C121" i="5"/>
  <c r="B121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I85" i="5"/>
  <c r="H85" i="5"/>
  <c r="G85" i="5"/>
  <c r="F85" i="5"/>
  <c r="E85" i="5"/>
  <c r="D85" i="5"/>
  <c r="C85" i="5"/>
  <c r="B85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I49" i="5"/>
  <c r="H49" i="5"/>
  <c r="G49" i="5"/>
  <c r="F49" i="5"/>
  <c r="E49" i="5"/>
  <c r="D49" i="5"/>
  <c r="C49" i="5"/>
  <c r="B49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I13" i="5"/>
  <c r="H13" i="5"/>
  <c r="G13" i="5"/>
  <c r="F13" i="5"/>
  <c r="E13" i="5"/>
  <c r="D13" i="5"/>
  <c r="C13" i="5"/>
  <c r="B13" i="5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5" i="4" s="1"/>
  <c r="H805" i="4"/>
  <c r="G805" i="4"/>
  <c r="F805" i="4"/>
  <c r="E805" i="4"/>
  <c r="D805" i="4"/>
  <c r="C805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69" i="4" s="1"/>
  <c r="B773" i="4"/>
  <c r="B772" i="4"/>
  <c r="B771" i="4"/>
  <c r="H769" i="4"/>
  <c r="G769" i="4"/>
  <c r="F769" i="4"/>
  <c r="E769" i="4"/>
  <c r="D769" i="4"/>
  <c r="C769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3" i="4" s="1"/>
  <c r="B736" i="4"/>
  <c r="B735" i="4"/>
  <c r="H733" i="4"/>
  <c r="G733" i="4"/>
  <c r="F733" i="4"/>
  <c r="E733" i="4"/>
  <c r="D733" i="4"/>
  <c r="C733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H697" i="4"/>
  <c r="G697" i="4"/>
  <c r="F697" i="4"/>
  <c r="E697" i="4"/>
  <c r="D697" i="4"/>
  <c r="C697" i="4"/>
  <c r="B697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1" i="4" s="1"/>
  <c r="H661" i="4"/>
  <c r="G661" i="4"/>
  <c r="F661" i="4"/>
  <c r="E661" i="4"/>
  <c r="D661" i="4"/>
  <c r="C661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5" i="4" s="1"/>
  <c r="B629" i="4"/>
  <c r="B628" i="4"/>
  <c r="B627" i="4"/>
  <c r="H625" i="4"/>
  <c r="G625" i="4"/>
  <c r="F625" i="4"/>
  <c r="E625" i="4"/>
  <c r="D625" i="4"/>
  <c r="C625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89" i="4" s="1"/>
  <c r="B592" i="4"/>
  <c r="B591" i="4"/>
  <c r="H589" i="4"/>
  <c r="G589" i="4"/>
  <c r="F589" i="4"/>
  <c r="E589" i="4"/>
  <c r="D589" i="4"/>
  <c r="C589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H553" i="4"/>
  <c r="G553" i="4"/>
  <c r="F553" i="4"/>
  <c r="E553" i="4"/>
  <c r="D553" i="4"/>
  <c r="C553" i="4"/>
  <c r="B553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7" i="4" s="1"/>
  <c r="H517" i="4"/>
  <c r="G517" i="4"/>
  <c r="F517" i="4"/>
  <c r="E517" i="4"/>
  <c r="D517" i="4"/>
  <c r="C517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1" i="4" s="1"/>
  <c r="B485" i="4"/>
  <c r="B484" i="4"/>
  <c r="B483" i="4"/>
  <c r="H481" i="4"/>
  <c r="G481" i="4"/>
  <c r="F481" i="4"/>
  <c r="E481" i="4"/>
  <c r="D481" i="4"/>
  <c r="C481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5" i="4" s="1"/>
  <c r="B448" i="4"/>
  <c r="B447" i="4"/>
  <c r="H445" i="4"/>
  <c r="G445" i="4"/>
  <c r="F445" i="4"/>
  <c r="E445" i="4"/>
  <c r="D445" i="4"/>
  <c r="C445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H409" i="4"/>
  <c r="G409" i="4"/>
  <c r="F409" i="4"/>
  <c r="E409" i="4"/>
  <c r="D409" i="4"/>
  <c r="C409" i="4"/>
  <c r="B409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3" i="4" s="1"/>
  <c r="H373" i="4"/>
  <c r="G373" i="4"/>
  <c r="F373" i="4"/>
  <c r="E373" i="4"/>
  <c r="D373" i="4"/>
  <c r="C373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37" i="4" s="1"/>
  <c r="B341" i="4"/>
  <c r="B340" i="4"/>
  <c r="B339" i="4"/>
  <c r="H337" i="4"/>
  <c r="G337" i="4"/>
  <c r="F337" i="4"/>
  <c r="E337" i="4"/>
  <c r="D337" i="4"/>
  <c r="C337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1" i="4" s="1"/>
  <c r="B304" i="4"/>
  <c r="B303" i="4"/>
  <c r="H301" i="4"/>
  <c r="G301" i="4"/>
  <c r="F301" i="4"/>
  <c r="E301" i="4"/>
  <c r="D301" i="4"/>
  <c r="C301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H265" i="4"/>
  <c r="G265" i="4"/>
  <c r="F265" i="4"/>
  <c r="E265" i="4"/>
  <c r="D265" i="4"/>
  <c r="C265" i="4"/>
  <c r="B265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29" i="4" s="1"/>
  <c r="H229" i="4"/>
  <c r="G229" i="4"/>
  <c r="F229" i="4"/>
  <c r="E229" i="4"/>
  <c r="D229" i="4"/>
  <c r="C229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3" i="4" s="1"/>
  <c r="B197" i="4"/>
  <c r="B196" i="4"/>
  <c r="B195" i="4"/>
  <c r="H193" i="4"/>
  <c r="G193" i="4"/>
  <c r="F193" i="4"/>
  <c r="E193" i="4"/>
  <c r="D193" i="4"/>
  <c r="C193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7" i="4" s="1"/>
  <c r="H157" i="4"/>
  <c r="G157" i="4"/>
  <c r="F157" i="4"/>
  <c r="E157" i="4"/>
  <c r="D157" i="4"/>
  <c r="C157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H121" i="4"/>
  <c r="G121" i="4"/>
  <c r="F121" i="4"/>
  <c r="E121" i="4"/>
  <c r="D121" i="4"/>
  <c r="C121" i="4"/>
  <c r="B121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5" i="4" s="1"/>
  <c r="H85" i="4"/>
  <c r="G85" i="4"/>
  <c r="F85" i="4"/>
  <c r="E85" i="4"/>
  <c r="D85" i="4"/>
  <c r="C85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49" i="4" s="1"/>
  <c r="B53" i="4"/>
  <c r="B52" i="4"/>
  <c r="B51" i="4"/>
  <c r="H49" i="4"/>
  <c r="G49" i="4"/>
  <c r="F49" i="4"/>
  <c r="E49" i="4"/>
  <c r="D49" i="4"/>
  <c r="C49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3" i="4" s="1"/>
  <c r="B16" i="4"/>
  <c r="B15" i="4"/>
  <c r="H13" i="4"/>
  <c r="G13" i="4"/>
  <c r="F13" i="4"/>
  <c r="E13" i="4"/>
  <c r="D13" i="4"/>
  <c r="C13" i="4"/>
  <c r="E815" i="3" l="1"/>
  <c r="D815" i="3"/>
  <c r="C815" i="3"/>
  <c r="B815" i="3"/>
  <c r="E780" i="3"/>
  <c r="D780" i="3"/>
  <c r="C780" i="3"/>
  <c r="B780" i="3"/>
  <c r="E745" i="3"/>
  <c r="D745" i="3"/>
  <c r="C745" i="3"/>
  <c r="B745" i="3"/>
  <c r="E710" i="3"/>
  <c r="D710" i="3"/>
  <c r="C710" i="3"/>
  <c r="B710" i="3"/>
  <c r="E675" i="3"/>
  <c r="D675" i="3"/>
  <c r="C675" i="3"/>
  <c r="B675" i="3"/>
  <c r="E640" i="3"/>
  <c r="D640" i="3"/>
  <c r="C640" i="3"/>
  <c r="B640" i="3"/>
  <c r="E605" i="3"/>
  <c r="D605" i="3"/>
  <c r="C605" i="3"/>
  <c r="B605" i="3"/>
  <c r="E570" i="3"/>
  <c r="D570" i="3"/>
  <c r="C570" i="3"/>
  <c r="B570" i="3"/>
  <c r="E535" i="3"/>
  <c r="D535" i="3"/>
  <c r="C535" i="3"/>
  <c r="B535" i="3"/>
  <c r="E500" i="3"/>
  <c r="D500" i="3"/>
  <c r="C500" i="3"/>
  <c r="B500" i="3"/>
  <c r="E465" i="3"/>
  <c r="D465" i="3"/>
  <c r="C465" i="3"/>
  <c r="B465" i="3"/>
  <c r="E430" i="3"/>
  <c r="D430" i="3"/>
  <c r="C430" i="3"/>
  <c r="B430" i="3"/>
  <c r="E395" i="3"/>
  <c r="D395" i="3"/>
  <c r="C395" i="3"/>
  <c r="B395" i="3"/>
  <c r="E360" i="3"/>
  <c r="D360" i="3"/>
  <c r="C360" i="3"/>
  <c r="B360" i="3"/>
  <c r="E325" i="3"/>
  <c r="D325" i="3"/>
  <c r="C325" i="3"/>
  <c r="B325" i="3"/>
  <c r="E290" i="3"/>
  <c r="D290" i="3"/>
  <c r="C290" i="3"/>
  <c r="B290" i="3"/>
  <c r="E255" i="3"/>
  <c r="D255" i="3"/>
  <c r="C255" i="3"/>
  <c r="B255" i="3"/>
  <c r="E220" i="3"/>
  <c r="D220" i="3"/>
  <c r="C220" i="3"/>
  <c r="B220" i="3"/>
  <c r="E185" i="3"/>
  <c r="D185" i="3"/>
  <c r="C185" i="3"/>
  <c r="B185" i="3"/>
  <c r="E150" i="3"/>
  <c r="D150" i="3"/>
  <c r="C150" i="3"/>
  <c r="B150" i="3"/>
  <c r="E115" i="3"/>
  <c r="D115" i="3"/>
  <c r="C115" i="3"/>
  <c r="B115" i="3"/>
  <c r="E80" i="3"/>
  <c r="D80" i="3"/>
  <c r="C80" i="3"/>
  <c r="B80" i="3"/>
  <c r="E45" i="3"/>
  <c r="D45" i="3"/>
  <c r="C45" i="3"/>
  <c r="B45" i="3"/>
  <c r="E10" i="3"/>
  <c r="D10" i="3"/>
  <c r="C10" i="3"/>
  <c r="B10" i="3"/>
  <c r="V10" i="1" l="1"/>
  <c r="U10" i="1"/>
  <c r="T10" i="1" l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<sst xmlns="http://schemas.openxmlformats.org/spreadsheetml/2006/main" count="11894" uniqueCount="373">
  <si>
    <t>Valor de los créditos descontados por Fideicomisos Instituidos en Relación con la Agricultura</t>
  </si>
  <si>
    <t>Cuadro 10.15</t>
  </si>
  <si>
    <t>por dirección regional</t>
  </si>
  <si>
    <t>Millones de pesos</t>
  </si>
  <si>
    <t>Dirección regional</t>
  </si>
  <si>
    <t>Total</t>
  </si>
  <si>
    <t>a/ Comprende: Baja California, Baja California Sur, Sinaloa y Sonora.</t>
  </si>
  <si>
    <t>b/ Comprende: Coahuila de Zaragoza, Chihuahua, Durango, Nuevo León y Tamaulipas.</t>
  </si>
  <si>
    <t>c/ Comprende: Aguascalientes, Colima, Guanajuato, Jalisco, Michoacán de Ocampo, Nayarit, Querétaro, San Luis Potosí y Zacatecas.</t>
  </si>
  <si>
    <t>d/ Comprende: Ciudad de México, Guerrero, Hidalgo, México, Morelos, Oaxaca, Puebla, Tlaxcala y Veracruz de Ignacio de la Llave.</t>
  </si>
  <si>
    <t>e/ Comprende: Campeche, Chiapas, Quintana Roo, Tabasco y Yucatán.</t>
  </si>
  <si>
    <t>&amp;</t>
  </si>
  <si>
    <t>2018 P/</t>
  </si>
  <si>
    <t>Nota: El monto descontado incluye ministraciones otorgadas, financiamientos adicionales y ministraciones por tratamiento.</t>
  </si>
  <si>
    <r>
      <t xml:space="preserve">Fuente: BANXICO. FIRA. </t>
    </r>
    <r>
      <rPr>
        <i/>
        <sz val="7"/>
        <rFont val="Arial"/>
        <family val="2"/>
      </rPr>
      <t>Informe de Actividades</t>
    </r>
    <r>
      <rPr>
        <sz val="7"/>
        <rFont val="Arial"/>
        <family val="2"/>
      </rPr>
      <t xml:space="preserve"> (varios años).</t>
    </r>
  </si>
  <si>
    <t>Noroeste a/</t>
  </si>
  <si>
    <t>Norte b/</t>
  </si>
  <si>
    <t>Occidente c/</t>
  </si>
  <si>
    <t>Sur d/</t>
  </si>
  <si>
    <t>Sureste e/</t>
  </si>
  <si>
    <t>Años seleccionados de 1995 a 2018</t>
  </si>
  <si>
    <t>10. Agropecuario, aprovechamiento forestal y pesca</t>
  </si>
  <si>
    <t>10.15</t>
  </si>
  <si>
    <t xml:space="preserve">Valor de los créditos descontados por Fideicomisos Instituidos en Relación con la Agricultura por dirección regional
Años seleccionados de 1995 a 2018
Millones de pesos
</t>
  </si>
  <si>
    <t>Ganado sacrificado en los rastros municipales por entidad federativa según especie</t>
  </si>
  <si>
    <t>Cuadro 10.4</t>
  </si>
  <si>
    <t>Serie anual de 1995 a 2018</t>
  </si>
  <si>
    <t>Cabezas</t>
  </si>
  <si>
    <t>Entidad federativa</t>
  </si>
  <si>
    <t>Bovino</t>
  </si>
  <si>
    <t>Porcino</t>
  </si>
  <si>
    <t>Caprino</t>
  </si>
  <si>
    <t>Ovino</t>
  </si>
  <si>
    <t>Estados Unidos Mexicanos</t>
  </si>
  <si>
    <t>Aguascalientes</t>
  </si>
  <si>
    <t>Baja California</t>
  </si>
  <si>
    <t xml:space="preserve">Baja California Sur </t>
  </si>
  <si>
    <t>Campeche</t>
  </si>
  <si>
    <t>Coahuila de Zaragoza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</si>
  <si>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</si>
  <si>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</si>
  <si>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</si>
  <si>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</si>
  <si>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</si>
  <si>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</si>
  <si>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</si>
  <si>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</si>
  <si>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</si>
  <si>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</si>
  <si>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</si>
  <si>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</si>
  <si>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</si>
  <si>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</si>
  <si>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</si>
  <si>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</si>
  <si>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</si>
  <si>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</si>
  <si>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</si>
  <si>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</si>
  <si>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</si>
  <si>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</si>
  <si>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</si>
  <si>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</si>
  <si>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</si>
  <si>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</si>
  <si>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2008 R/</t>
  </si>
  <si>
    <t>2009 R/</t>
  </si>
  <si>
    <t>2010 R/</t>
  </si>
  <si>
    <t>2011 R/</t>
  </si>
  <si>
    <t>2012 R/</t>
  </si>
  <si>
    <t>2013 R/</t>
  </si>
  <si>
    <t>2014 R/</t>
  </si>
  <si>
    <r>
      <t xml:space="preserve">Fuente: INEGI. </t>
    </r>
    <r>
      <rPr>
        <i/>
        <sz val="6"/>
        <rFont val="Arial"/>
        <family val="2"/>
      </rPr>
      <t>Estadística de Sacrificio de Ganado en Rastros Municipales.</t>
    </r>
  </si>
  <si>
    <t>10.4</t>
  </si>
  <si>
    <t xml:space="preserve">Ganado sacrificado en los rastros municipales por entidad federativa según especie
Serie anual de 1995 a 2018
Cabezas
</t>
  </si>
  <si>
    <t xml:space="preserve">Volumen de la producción forestal maderable por entidad federativa </t>
  </si>
  <si>
    <t>Cuadro 10.7</t>
  </si>
  <si>
    <t>según grupo de productos</t>
  </si>
  <si>
    <t>Serie anual de 1995 a 2017</t>
  </si>
  <si>
    <t>Metros cúbicos rollo</t>
  </si>
  <si>
    <t>Entidad
federativa</t>
  </si>
  <si>
    <t>Escuadría</t>
  </si>
  <si>
    <t>Celulósicos</t>
  </si>
  <si>
    <t>Chapa y
triplay</t>
  </si>
  <si>
    <t>Postes,
pilotes y
morillos</t>
  </si>
  <si>
    <t>Combustibles a/</t>
  </si>
  <si>
    <t>Durmientes</t>
  </si>
  <si>
    <t>Baja California Sur</t>
  </si>
  <si>
    <t>Ciudad de México</t>
  </si>
  <si>
    <t>ND</t>
  </si>
  <si>
    <t>2017 P/</t>
  </si>
  <si>
    <t>a/ Comprende leña y carbón.</t>
  </si>
  <si>
    <r>
      <t xml:space="preserve">Fuente: SEMARNAT. </t>
    </r>
    <r>
      <rPr>
        <i/>
        <sz val="6"/>
        <rFont val="Arial"/>
        <family val="2"/>
      </rPr>
      <t>Anuario Estadístico de la Producción Forestal</t>
    </r>
    <r>
      <rPr>
        <sz val="6"/>
        <rFont val="Arial"/>
        <family val="2"/>
      </rPr>
      <t xml:space="preserve"> (varios años).</t>
    </r>
  </si>
  <si>
    <t>Cuadro 10.9</t>
  </si>
  <si>
    <t>según grupo de especies</t>
  </si>
  <si>
    <t>Pino</t>
  </si>
  <si>
    <t>Oyamel</t>
  </si>
  <si>
    <t>Otras
coníferas</t>
  </si>
  <si>
    <t>Encino</t>
  </si>
  <si>
    <t>Otras
latifo-
liadas</t>
  </si>
  <si>
    <t>Preciosas</t>
  </si>
  <si>
    <t>Comunes
tropicales</t>
  </si>
  <si>
    <t>10.7</t>
  </si>
  <si>
    <t>10.9</t>
  </si>
  <si>
    <t xml:space="preserve">Volumen de la producción forestal maderable por entidad federativa según grupo de productos
Serie anual de 1995 a 2017
Metros cúbicos rollo
</t>
  </si>
  <si>
    <t xml:space="preserve">Volumen de la producción forestal maderable por entidad federativa según grupo de especies
Serie anual de 1995 a 2017
Metros cúbicos rollo
</t>
  </si>
  <si>
    <t>Ganado sacrificado en rastros Tipo Inspección Federal por entidad federativa</t>
  </si>
  <si>
    <t>Cuadro 10.6</t>
  </si>
  <si>
    <t>según especie</t>
  </si>
  <si>
    <t>Equino</t>
  </si>
  <si>
    <t>Caprinio</t>
  </si>
  <si>
    <t>Aves</t>
  </si>
  <si>
    <t>Comarca Lagunera</t>
  </si>
  <si>
    <t>Fuente: SAGARPA. Servicio Nacional de Sanidad, Inocuidad y Calidad Agroalimentaria .</t>
  </si>
  <si>
    <t>10.6</t>
  </si>
  <si>
    <t xml:space="preserve">Ganado sacrificado en rastros Tipo Inspección Federal por entidad federativa según especie
Años seleccionados de 1995 a 2018
Cabezas
</t>
  </si>
  <si>
    <t>10.5</t>
  </si>
  <si>
    <t>10.16</t>
  </si>
  <si>
    <t>10.17</t>
  </si>
  <si>
    <t xml:space="preserve">Volumen de la producción de carne en canal en los rastros municipales </t>
  </si>
  <si>
    <t>Cuadro 10.5</t>
  </si>
  <si>
    <t>por entidad federativa según especie</t>
  </si>
  <si>
    <t>Toneladas</t>
  </si>
  <si>
    <t>NS</t>
  </si>
  <si>
    <t>Superficie agrícola asegurada y monto del seguro por entidad federativa</t>
  </si>
  <si>
    <t>Cuadro 10.16</t>
  </si>
  <si>
    <t>Superficie
agrícola
asegurada</t>
  </si>
  <si>
    <t>Suma asegu-
rada (Miles</t>
  </si>
  <si>
    <t>Superficie
agrícola
siniestrada</t>
  </si>
  <si>
    <t>Indemnización
neta (Miles</t>
  </si>
  <si>
    <t>de pesos)</t>
  </si>
  <si>
    <t>(ha)</t>
  </si>
  <si>
    <t>NA</t>
  </si>
  <si>
    <t>1999 a/</t>
  </si>
  <si>
    <t>2000 a/</t>
  </si>
  <si>
    <t>Nota: La información corresponde al Sistema Nacional de Aseguramiento Agropecuario, conformado en el seguro tradicional por las compañías privadas y los fondos</t>
  </si>
  <si>
    <t xml:space="preserve">          de aseguramiento y en donde AGROASEMEX participa como reaseguradora y agencia de desarrollo, canalizando el subsidio del Gobierno Federal como apoyo</t>
  </si>
  <si>
    <t xml:space="preserve">          a los productores que adquieren el seguro agropecuario. Además de la participación directa de las compañías privadas, los fondos de aseguramiento</t>
  </si>
  <si>
    <t xml:space="preserve">          y Agrosemex en el seguro catastrófico.</t>
  </si>
  <si>
    <t>a/ Las cifras negativas corresponden a cancelaciones o devoluciones de operaciones suscritas en el año anterior; así como a siniestros ocurridos.</t>
  </si>
  <si>
    <t>Fuente: AGROASEMEX, SA.</t>
  </si>
  <si>
    <t>Unidades ganaderas aseguradas y monto del seguro por entidad federativa</t>
  </si>
  <si>
    <t>Cuadro 10.17</t>
  </si>
  <si>
    <t>1997 a/</t>
  </si>
  <si>
    <t>2001 a/</t>
  </si>
  <si>
    <t>2018 P/ c/</t>
  </si>
  <si>
    <t>Unidades
aseguradas</t>
  </si>
  <si>
    <t>Unidades
siniestradas</t>
  </si>
  <si>
    <t>Unidades 
aseguradas</t>
  </si>
  <si>
    <t>Unidades</t>
  </si>
  <si>
    <t>Suma asegu-</t>
  </si>
  <si>
    <t xml:space="preserve">Unidades 
aseguradas 
</t>
  </si>
  <si>
    <t xml:space="preserve">Suma asegu-
rada (Miles
</t>
  </si>
  <si>
    <t>Aseguradas</t>
  </si>
  <si>
    <t>Rada (Miles</t>
  </si>
  <si>
    <t>(Cabezas)</t>
  </si>
  <si>
    <t>(Cabezas) b/</t>
  </si>
  <si>
    <t xml:space="preserve">              de aseguramiento y en donde AGROASEMEX participa como reaseguradora y agencia de desarrollo, canalizando el subsidio del Gobierno Federal como apoyo</t>
  </si>
  <si>
    <t xml:space="preserve">              a los productores que adquieren el seguro agropecuario. Además de la participación directa de las compañías privadas,  los fondos de aseguramiento y</t>
  </si>
  <si>
    <t xml:space="preserve">              Agrosemex en el seguro catastrófico. El registro de las unidades corresponde a las cabezas protegidas en los diferentes seguros contratados (transporte, radicación, etc.)</t>
  </si>
  <si>
    <t xml:space="preserve">              con vigencias que van desde un día hasta un año, y no a las existencias de las explotaciones. Las unidades se refieren al número de animales reportados en la totalidad</t>
  </si>
  <si>
    <t xml:space="preserve">              de las pólizas y constancias involucradas en los diferentes esquemas de seguros, por lo que un mismo animal puede estar reportado y asegurado en más</t>
  </si>
  <si>
    <t xml:space="preserve">             de una póliza o constancia.</t>
  </si>
  <si>
    <t>a/ Las cifras negativas corresponden a cancelaciones o devoluciones de operaciones suscritas en el año anterior.</t>
  </si>
  <si>
    <t>b/ El incremento en las unidades aseguradas se debe a una mayor promoción del seguro ganadero, en particular, el referido a las especies avícolas.</t>
  </si>
  <si>
    <t>c/ Se presentan las cifras que reportó la fuente, aun cuando las sumas de los parciales no coinciden con los totales.</t>
  </si>
  <si>
    <t xml:space="preserve">Volumen de la producción de carne en canal en los rastros municipales por entidad federativa según especie
Serie anual de 1995 a 2018
Toneladas
</t>
  </si>
  <si>
    <t xml:space="preserve">Superficie agrícola asegurada y monto del seguro por entidad federativa
Serie anual de 1995 a 2018
</t>
  </si>
  <si>
    <t xml:space="preserve">Unidades ganaderas aseguradas y monto del seguro por entidad federativa
Serie anual de 1995 a 2018
</t>
  </si>
  <si>
    <t>Existencias de ganado bovino y aves de corral</t>
  </si>
  <si>
    <t>Cuadro 10.1</t>
  </si>
  <si>
    <t>por entidad federativa</t>
  </si>
  <si>
    <t>Año censal 2017</t>
  </si>
  <si>
    <t>Aves de corral</t>
  </si>
  <si>
    <t>No distribuído geográficamente</t>
  </si>
  <si>
    <t>Nota: Cifras al 30 de septiembre de 2017.</t>
  </si>
  <si>
    <r>
      <t xml:space="preserve">Fuente: INEGI. </t>
    </r>
    <r>
      <rPr>
        <i/>
        <sz val="6"/>
        <rFont val="Arial"/>
        <family val="2"/>
      </rPr>
      <t xml:space="preserve">Encuesta Nacional Agropecuaria, 2017. </t>
    </r>
    <r>
      <rPr>
        <sz val="6"/>
        <rFont val="Arial"/>
        <family val="2"/>
      </rPr>
      <t>En: www.inegi.org.mx (5 de noviembre de 2018).</t>
    </r>
  </si>
  <si>
    <t>Existencias de ganado bovino por entidad federativa</t>
  </si>
  <si>
    <t>Cuadro 10.2</t>
  </si>
  <si>
    <t>según función y actividad zootécnica</t>
  </si>
  <si>
    <t>Existencias
de bovinos</t>
  </si>
  <si>
    <t>Vacas solo
para cría
de becerros</t>
  </si>
  <si>
    <t>Vacas
solo
para
produc-
ción de
leche</t>
  </si>
  <si>
    <t>Vacas
para
la cría
de becerros
y ordeña</t>
  </si>
  <si>
    <t>Reses
para
trabajo</t>
  </si>
  <si>
    <t>Vaquillas para reemplazo</t>
  </si>
  <si>
    <t>En engornda</t>
  </si>
  <si>
    <t>Semen-
tales</t>
  </si>
  <si>
    <t>En desa-
rrollo</t>
  </si>
  <si>
    <t>no cla-
sifica-
dos</t>
  </si>
  <si>
    <t>Edad
promedio
en el pri-
mer parto
(meses)</t>
  </si>
  <si>
    <t>Peso
promedio
de venta
(kg)</t>
  </si>
  <si>
    <t>Resto de entidades</t>
  </si>
  <si>
    <t>Principales características de las presas seleccionadas</t>
  </si>
  <si>
    <t>Cuadro 10.3</t>
  </si>
  <si>
    <t>Nombre
oficial</t>
  </si>
  <si>
    <t>Nombre
común</t>
  </si>
  <si>
    <t>Ubicación
(Entidad
federativa)</t>
  </si>
  <si>
    <t>Año de 
termi-
nación</t>
  </si>
  <si>
    <t>Uso a/</t>
  </si>
  <si>
    <r>
      <t>Capa-
cidad
total
(hm</t>
    </r>
    <r>
      <rPr>
        <vertAlign val="superscript"/>
        <sz val="6"/>
        <rFont val="Arial"/>
        <family val="2"/>
      </rPr>
      <t>3</t>
    </r>
    <r>
      <rPr>
        <sz val="6"/>
        <rFont val="Arial"/>
        <family val="2"/>
      </rPr>
      <t>) b/</t>
    </r>
  </si>
  <si>
    <r>
      <t>Volumen de
almacena-
miento
(hm</t>
    </r>
    <r>
      <rPr>
        <vertAlign val="superscript"/>
        <sz val="6"/>
        <rFont val="Arial"/>
        <family val="2"/>
      </rPr>
      <t>3</t>
    </r>
    <r>
      <rPr>
        <sz val="6"/>
        <rFont val="Arial"/>
        <family val="2"/>
      </rPr>
      <t>)</t>
    </r>
  </si>
  <si>
    <r>
      <t>Volumen
útil
(hm</t>
    </r>
    <r>
      <rPr>
        <vertAlign val="superscript"/>
        <sz val="6"/>
        <rFont val="Arial"/>
        <family val="2"/>
      </rPr>
      <t>3</t>
    </r>
    <r>
      <rPr>
        <sz val="6"/>
        <rFont val="Arial"/>
        <family val="2"/>
      </rPr>
      <t>) c/</t>
    </r>
  </si>
  <si>
    <t>1.</t>
  </si>
  <si>
    <t>Adolfo López Mateos</t>
  </si>
  <si>
    <t>El Humaya</t>
  </si>
  <si>
    <t>G, I</t>
  </si>
  <si>
    <t>2.</t>
  </si>
  <si>
    <t>Adolfo Ruiz Cortines</t>
  </si>
  <si>
    <t>Mocuzari</t>
  </si>
  <si>
    <t>G, I, A</t>
  </si>
  <si>
    <t>3.</t>
  </si>
  <si>
    <t>Álvaro Obregón</t>
  </si>
  <si>
    <t>El Oviachic</t>
  </si>
  <si>
    <t>4.</t>
  </si>
  <si>
    <t>Ángel Albino Corzo</t>
  </si>
  <si>
    <t>Peñitas</t>
  </si>
  <si>
    <t>G</t>
  </si>
  <si>
    <t>5.</t>
  </si>
  <si>
    <t>Ing. Carlos Ramírez Ulloa</t>
  </si>
  <si>
    <t>El Caracol</t>
  </si>
  <si>
    <t>6.</t>
  </si>
  <si>
    <t>Cuchillo - Solidaridad</t>
  </si>
  <si>
    <t>El Cuchillo</t>
  </si>
  <si>
    <t>I, A</t>
  </si>
  <si>
    <t>7.</t>
  </si>
  <si>
    <t>Dr. Belisario Domínguez</t>
  </si>
  <si>
    <t>La Angostura</t>
  </si>
  <si>
    <t>8.</t>
  </si>
  <si>
    <t>Gral. Vicente Guerrero</t>
  </si>
  <si>
    <t>Consumador de la Inde-</t>
  </si>
  <si>
    <t>pendencia Nacional</t>
  </si>
  <si>
    <t>Las Adjuntas</t>
  </si>
  <si>
    <t>9.</t>
  </si>
  <si>
    <t>Gustavo Díaz Ordaz</t>
  </si>
  <si>
    <t>Bacurato</t>
  </si>
  <si>
    <t>10.</t>
  </si>
  <si>
    <t>Infiernillo</t>
  </si>
  <si>
    <t>Guerrero - Michoacán</t>
  </si>
  <si>
    <t>de Ocampo</t>
  </si>
  <si>
    <t>G, C</t>
  </si>
  <si>
    <t>11.</t>
  </si>
  <si>
    <t>Ing. Fernando Hiriart</t>
  </si>
  <si>
    <t>Zimapán</t>
  </si>
  <si>
    <t xml:space="preserve">Hidalgo </t>
  </si>
  <si>
    <t>12.</t>
  </si>
  <si>
    <t>Internacional Falcón</t>
  </si>
  <si>
    <t>Falcón</t>
  </si>
  <si>
    <t>G, A, C</t>
  </si>
  <si>
    <t>13.</t>
  </si>
  <si>
    <t>Internacional La Amistad</t>
  </si>
  <si>
    <t>La Amistad</t>
  </si>
  <si>
    <t>G, I, A, C</t>
  </si>
  <si>
    <t>14.</t>
  </si>
  <si>
    <t>José López Portillo</t>
  </si>
  <si>
    <t>El Comedero</t>
  </si>
  <si>
    <t>15.</t>
  </si>
  <si>
    <t>La Boquilla</t>
  </si>
  <si>
    <t>Lago Toronto</t>
  </si>
  <si>
    <t>16.</t>
  </si>
  <si>
    <t>Lázaro Cárdenas</t>
  </si>
  <si>
    <t>El Palmito</t>
  </si>
  <si>
    <t>I, C</t>
  </si>
  <si>
    <t>17.</t>
  </si>
  <si>
    <t>Angostura</t>
  </si>
  <si>
    <t>18.</t>
  </si>
  <si>
    <t>Leonardo Rodríguez Alcaine</t>
  </si>
  <si>
    <t>El Cajón</t>
  </si>
  <si>
    <t>19.</t>
  </si>
  <si>
    <t>Luis Donaldo Colosio</t>
  </si>
  <si>
    <t>Huites</t>
  </si>
  <si>
    <t>20.</t>
  </si>
  <si>
    <t>Manuel Moreno Torres</t>
  </si>
  <si>
    <t>Chicoasén</t>
  </si>
  <si>
    <t>21.</t>
  </si>
  <si>
    <t>Ing. Marte R. Gómez</t>
  </si>
  <si>
    <t>El Azúcar</t>
  </si>
  <si>
    <t>I</t>
  </si>
  <si>
    <t>22.</t>
  </si>
  <si>
    <t>Miguel de la Madrid</t>
  </si>
  <si>
    <t>Cerro de Oro</t>
  </si>
  <si>
    <t>23.</t>
  </si>
  <si>
    <t>Miguel Hidalgo y Costilla</t>
  </si>
  <si>
    <t>El Mahone</t>
  </si>
  <si>
    <t>24.</t>
  </si>
  <si>
    <t>Netzahualcóyotl</t>
  </si>
  <si>
    <t>Malpaso</t>
  </si>
  <si>
    <t>G, I, C</t>
  </si>
  <si>
    <t>25.</t>
  </si>
  <si>
    <t>Plutarco Elías Calles</t>
  </si>
  <si>
    <t>El Novillo</t>
  </si>
  <si>
    <t>26.</t>
  </si>
  <si>
    <t>Presidente Benito Juárez</t>
  </si>
  <si>
    <t>El Marqués</t>
  </si>
  <si>
    <t>27.</t>
  </si>
  <si>
    <t>Presidente Miguel Alemán</t>
  </si>
  <si>
    <t>Temascal</t>
  </si>
  <si>
    <t>28.</t>
  </si>
  <si>
    <t>Aguamilpa Solidaridad</t>
  </si>
  <si>
    <t>Aguamilpa</t>
  </si>
  <si>
    <t>29.</t>
  </si>
  <si>
    <t>Solís</t>
  </si>
  <si>
    <t>30.</t>
  </si>
  <si>
    <t>Venustiano Carranza</t>
  </si>
  <si>
    <t>Don Martín</t>
  </si>
  <si>
    <t>I, A, C</t>
  </si>
  <si>
    <t>a/ G: Generación de energía eléctrica; I: Irrigación; A: Uso público; C: Control de avenidas.</t>
  </si>
  <si>
    <t>b/ Se refiere al Nivel de Aguas Máximas Ordinarias o de Operación.</t>
  </si>
  <si>
    <t>c/ Datos a 2017.</t>
  </si>
  <si>
    <r>
      <t xml:space="preserve">Fuente: CONAGUA. </t>
    </r>
    <r>
      <rPr>
        <i/>
        <sz val="6"/>
        <rFont val="Arial"/>
        <family val="2"/>
      </rPr>
      <t xml:space="preserve">Estadísticas del Agua en México </t>
    </r>
    <r>
      <rPr>
        <sz val="6"/>
        <rFont val="Arial"/>
        <family val="2"/>
      </rPr>
      <t>(varios años)</t>
    </r>
    <r>
      <rPr>
        <i/>
        <sz val="6"/>
        <rFont val="Arial"/>
        <family val="2"/>
      </rPr>
      <t>.</t>
    </r>
  </si>
  <si>
    <r>
      <t xml:space="preserve">             CONAGUA. </t>
    </r>
    <r>
      <rPr>
        <i/>
        <sz val="6"/>
        <rFont val="Arial"/>
        <family val="2"/>
      </rPr>
      <t>Atlas del Agua en México 2018.</t>
    </r>
    <r>
      <rPr>
        <sz val="6"/>
        <rFont val="Arial"/>
        <family val="2"/>
      </rPr>
      <t xml:space="preserve"> En: www.gob.mx/conagua (5 de marzo de 2019).</t>
    </r>
  </si>
  <si>
    <t xml:space="preserve">Valor de la producción forestal maderable por entidad federativa </t>
  </si>
  <si>
    <t>Cuadro 10.8</t>
  </si>
  <si>
    <t>Miles de pesos</t>
  </si>
  <si>
    <t>2016 P/</t>
  </si>
  <si>
    <r>
      <t xml:space="preserve">Fuente: SEMARNAT. </t>
    </r>
    <r>
      <rPr>
        <i/>
        <sz val="6"/>
        <rFont val="Arial"/>
        <family val="2"/>
      </rPr>
      <t>Anuario Estadístico de la Producción Forestal</t>
    </r>
    <r>
      <rPr>
        <sz val="6"/>
        <rFont val="Arial"/>
        <family val="2"/>
      </rPr>
      <t xml:space="preserve"> (varios años). </t>
    </r>
  </si>
  <si>
    <t>Cuadro 10.10</t>
  </si>
  <si>
    <t>Volumen y valor de la producción forestal no maderable por entidad federativa</t>
  </si>
  <si>
    <t>Cuadro 10.11</t>
  </si>
  <si>
    <t>Volumen</t>
  </si>
  <si>
    <t>Valor</t>
  </si>
  <si>
    <t>(t)</t>
  </si>
  <si>
    <t>(Miles de pesos)</t>
  </si>
  <si>
    <t xml:space="preserve">Volumen de la producción pesquera en peso desembarcado por entidad federativa </t>
  </si>
  <si>
    <t>Cuadro 10.12</t>
  </si>
  <si>
    <t>según destino</t>
  </si>
  <si>
    <t>Consumo humano</t>
  </si>
  <si>
    <t>Uso
industrial</t>
  </si>
  <si>
    <t>Directo</t>
  </si>
  <si>
    <t>Indirecto</t>
  </si>
  <si>
    <t xml:space="preserve">Volumen de la producción pesquera en peso vivo por entidad federativa </t>
  </si>
  <si>
    <t>Cuadro 10.13</t>
  </si>
  <si>
    <t>Valor de la producción pesquera en peso desembarcado por entidad federativa</t>
  </si>
  <si>
    <t>Cuadro 10.14</t>
  </si>
  <si>
    <t>10.1</t>
  </si>
  <si>
    <t>10.2</t>
  </si>
  <si>
    <t>10.3</t>
  </si>
  <si>
    <t xml:space="preserve">Existencias de ganado bovino y aves de corral por entidad federativa
Año censal 2017
Cabezas
</t>
  </si>
  <si>
    <t xml:space="preserve">Existencias de ganado bovino por entidad federativa según función y actividad zootécnica
Año censal 2017
Cabezas
</t>
  </si>
  <si>
    <t xml:space="preserve">Principales características de las presas seleccionadas
</t>
  </si>
  <si>
    <t>10.8</t>
  </si>
  <si>
    <t>10.10</t>
  </si>
  <si>
    <t>10.11</t>
  </si>
  <si>
    <t>10.12</t>
  </si>
  <si>
    <t>10.13</t>
  </si>
  <si>
    <t>10.14</t>
  </si>
  <si>
    <t>Serie anual de 1995 a 2016</t>
  </si>
  <si>
    <t>Nota: La información se refiere a resinas, gomas, ceras, rizomas, fibras, otros productos y tierra de monte.</t>
  </si>
  <si>
    <t xml:space="preserve">2012 P/ </t>
  </si>
  <si>
    <t xml:space="preserve">2013 P/ </t>
  </si>
  <si>
    <t>2014 P/</t>
  </si>
  <si>
    <t>2015 P/</t>
  </si>
  <si>
    <t>Nota: Comprende captura pesquera y acuacultura.</t>
  </si>
  <si>
    <r>
      <t xml:space="preserve">Fuente: Para 1995 a 1999: SEMARNAP. </t>
    </r>
    <r>
      <rPr>
        <i/>
        <sz val="6"/>
        <rFont val="Arial"/>
        <family val="2"/>
      </rPr>
      <t>Anuario Estadístico de Pesca</t>
    </r>
    <r>
      <rPr>
        <sz val="6"/>
        <rFont val="Arial"/>
        <family val="2"/>
      </rPr>
      <t xml:space="preserve"> (varios años). </t>
    </r>
  </si>
  <si>
    <r>
      <t xml:space="preserve">              Para 2000 a 2002: SAGARPA. CONAPESCA. </t>
    </r>
    <r>
      <rPr>
        <i/>
        <sz val="6"/>
        <rFont val="Arial"/>
        <family val="2"/>
      </rPr>
      <t>Anuario Estadístico de Pesca</t>
    </r>
    <r>
      <rPr>
        <sz val="6"/>
        <rFont val="Arial"/>
        <family val="2"/>
      </rPr>
      <t xml:space="preserve"> (varios años). </t>
    </r>
  </si>
  <si>
    <r>
      <t xml:space="preserve">              Para 2003 a 2017: SAGARPA. CONAPESCA. </t>
    </r>
    <r>
      <rPr>
        <i/>
        <sz val="6"/>
        <rFont val="Arial"/>
        <family val="2"/>
      </rPr>
      <t>Anuario Estadístico de Acuacultura y Pesca</t>
    </r>
    <r>
      <rPr>
        <sz val="6"/>
        <rFont val="Arial"/>
        <family val="2"/>
      </rPr>
      <t xml:space="preserve"> (varios años). Mazatlán, Sin., México. </t>
    </r>
  </si>
  <si>
    <r>
      <t xml:space="preserve">              </t>
    </r>
    <r>
      <rPr>
        <i/>
        <sz val="6"/>
        <rFont val="Arial"/>
        <family val="2"/>
      </rPr>
      <t/>
    </r>
  </si>
  <si>
    <t>2007 P/</t>
  </si>
  <si>
    <t>2012 P/</t>
  </si>
  <si>
    <t>2013 P/</t>
  </si>
  <si>
    <t>2003 a/</t>
  </si>
  <si>
    <t>2011 P/</t>
  </si>
  <si>
    <t>Distrito Federal</t>
  </si>
  <si>
    <t>Nota: Valor a precios de playa o primera mano. Comprende captura pesquera y acuacultura.</t>
  </si>
  <si>
    <t>a/ Se presentan las cifras que reportó la fuente, aun cuando las sumas de los parciales no coinciden con el total.</t>
  </si>
  <si>
    <r>
      <t xml:space="preserve">             Para 2000 a 2002: SAGARPA. CONAPESCA. </t>
    </r>
    <r>
      <rPr>
        <i/>
        <sz val="6"/>
        <rFont val="Arial"/>
        <family val="2"/>
      </rPr>
      <t>Anuario Estadístico de Pesca</t>
    </r>
    <r>
      <rPr>
        <sz val="6"/>
        <rFont val="Arial"/>
        <family val="2"/>
      </rPr>
      <t xml:space="preserve"> (varios años). </t>
    </r>
  </si>
  <si>
    <r>
      <t xml:space="preserve">             Para 2003 a 2017: SAGARPA. CONAPESCA. </t>
    </r>
    <r>
      <rPr>
        <i/>
        <sz val="6"/>
        <rFont val="Arial"/>
        <family val="2"/>
      </rPr>
      <t>Anuario Estadístico de Acuacultura y Pesca</t>
    </r>
    <r>
      <rPr>
        <sz val="6"/>
        <rFont val="Arial"/>
        <family val="2"/>
      </rPr>
      <t xml:space="preserve"> (varios años). Mazatlán, Sin., México. </t>
    </r>
  </si>
  <si>
    <t xml:space="preserve">Valor de la producción forestal maderable por entidad federativa según grupo de productos
Serie anual de 1995 a 2016
Miles de pesos
</t>
  </si>
  <si>
    <t xml:space="preserve">Valor de la producción forestal maderable por entidad federativa según grupo de especies
Serie anual de 1995 a 2016
Miles de pesos
</t>
  </si>
  <si>
    <t xml:space="preserve">Volumen y valor de la producción forestal no maderable por entidad federativa
Serie anual de 1995 a 2016
</t>
  </si>
  <si>
    <t xml:space="preserve">Volumen de la producción pesquera en peso desembarcado por entidad federativa según destino
Serie anual de 1995 a 2017
Toneladas
</t>
  </si>
  <si>
    <t xml:space="preserve">Volumen de la producción pesquera en peso vivo por entidad federativa según destino
Serie anual de 1995 a 2017
Toneladas
</t>
  </si>
  <si>
    <t xml:space="preserve">Valor de la producción pesquera en peso desembarcado por entidad federativa
Serie anual de 1995 a 2017
Miles de pesos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</si>
</sst>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-* #,##0.00_-;\-* #,##0.00_-;_-* &quot;-&quot;??_-;_-@_-"/>
    <numFmt numFmtId="164" formatCode="#\ \ ###\ \ ##0;\(#\ \ ###\ \ ##0\)"/>
    <numFmt numFmtId="165" formatCode="#\ \ ###\ \ ##0.0;\(#\ \ ###\ \ ##0.0\)"/>
    <numFmt numFmtId="166" formatCode="0.0"/>
    <numFmt numFmtId="167" formatCode="###,##0"/>
    <numFmt numFmtId="168" formatCode="###,##0.0"/>
    <numFmt numFmtId="169" formatCode="###,##0.00"/>
    <numFmt numFmtId="170" formatCode="#\ ###\ ###\ ##0"/>
    <numFmt numFmtId="171" formatCode="_-* #,##0.00\ [$€]_-;\-* #,##0.00\ [$€]_-;_-* &quot;-&quot;??\ [$€]_-;_-@_-"/>
    <numFmt numFmtId="172" formatCode="mmm\ /\ yyyy"/>
    <numFmt numFmtId="173" formatCode="0.00_ ;\-0.00\ "/>
    <numFmt numFmtId="174" formatCode="##0.0;\(##0.0\)"/>
    <numFmt numFmtId="175" formatCode="#\ ###\ ##0"/>
    <numFmt numFmtId="176" formatCode="#,##0;\(#,##0\)"/>
    <numFmt numFmtId="177" formatCode="###.0\ ###\ ##0"/>
    <numFmt numFmtId="178" formatCode="###\ ###\ ##0"/>
    <numFmt numFmtId="179" formatCode="#,##0.0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6.5"/>
      <name val="Arial"/>
      <family val="2"/>
    </font>
    <font>
      <u/>
      <sz val="13"/>
      <color indexed="12"/>
      <name val="Arial"/>
      <family val="2"/>
    </font>
    <font>
      <u/>
      <sz val="6.5"/>
      <name val="Arial"/>
      <family val="2"/>
    </font>
    <font>
      <u/>
      <sz val="11"/>
      <color theme="10"/>
      <name val="Calibri"/>
      <family val="2"/>
    </font>
    <font>
      <u/>
      <sz val="8"/>
      <name val="Arial"/>
      <family val="2"/>
    </font>
    <font>
      <sz val="6"/>
      <name val="Arial"/>
      <family val="2"/>
    </font>
    <font>
      <b/>
      <sz val="6.5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b/>
      <sz val="12"/>
      <name val="Helvetica"/>
      <family val="2"/>
    </font>
    <font>
      <sz val="7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2"/>
      <name val="Arial"/>
      <family val="2"/>
    </font>
    <font>
      <sz val="10"/>
      <name val="Courier"/>
      <family val="3"/>
    </font>
    <font>
      <sz val="9"/>
      <name val="Arial"/>
      <family val="2"/>
    </font>
    <font>
      <sz val="5"/>
      <name val="Arial"/>
      <family val="2"/>
    </font>
    <font>
      <i/>
      <sz val="7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12"/>
      <name val="Helv"/>
    </font>
    <font>
      <i/>
      <sz val="6"/>
      <name val="Arial"/>
      <family val="2"/>
    </font>
    <font>
      <b/>
      <sz val="6"/>
      <name val="Helv"/>
    </font>
    <font>
      <sz val="11"/>
      <name val="Arial"/>
      <family val="2"/>
    </font>
    <font>
      <sz val="12"/>
      <name val="Arial"/>
      <family val="2"/>
    </font>
    <font>
      <vertAlign val="superscript"/>
      <sz val="6"/>
      <name val="Arial"/>
      <family val="2"/>
    </font>
    <font>
      <b/>
      <vertAlign val="superscript"/>
      <sz val="7"/>
      <name val="Arial"/>
      <family val="2"/>
    </font>
    <font>
      <u/>
      <sz val="13"/>
      <color theme="10"/>
      <name val="Arial"/>
      <family val="2"/>
    </font>
    <font>
      <vertAlign val="superscript"/>
      <sz val="7"/>
      <name val="Arial"/>
      <family val="2"/>
    </font>
    <font>
      <sz val="6.5"/>
      <color rgb="FFFF0000"/>
      <name val="Arial"/>
      <family val="2"/>
    </font>
    <font>
      <vertAlign val="superscript"/>
      <sz val="6.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0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/>
    <xf numFmtId="167" fontId="15" fillId="0" borderId="0" applyFill="0" applyBorder="0" applyAlignment="0" applyProtection="0">
      <alignment horizontal="right"/>
      <protection locked="0"/>
    </xf>
    <xf numFmtId="168" fontId="15" fillId="0" borderId="0" applyFill="0" applyBorder="0" applyAlignment="0" applyProtection="0"/>
    <xf numFmtId="169" fontId="15" fillId="0" borderId="0" applyFill="0" applyBorder="0" applyAlignment="0" applyProtection="0">
      <alignment horizontal="right"/>
    </xf>
    <xf numFmtId="0" fontId="2" fillId="0" borderId="0" applyNumberFormat="0" applyFill="0" applyBorder="0" applyAlignment="0" applyProtection="0">
      <alignment horizontal="left" vertical="center"/>
    </xf>
    <xf numFmtId="0" fontId="13" fillId="0" borderId="0" applyNumberFormat="0" applyFill="0" applyBorder="0" applyProtection="0">
      <alignment horizontal="right"/>
    </xf>
    <xf numFmtId="0" fontId="13" fillId="0" borderId="0" applyNumberFormat="0" applyFill="0" applyBorder="0" applyProtection="0">
      <alignment horizontal="right"/>
    </xf>
    <xf numFmtId="0" fontId="13" fillId="0" borderId="0" applyNumberFormat="0" applyFill="0" applyBorder="0" applyProtection="0">
      <alignment horizontal="right"/>
    </xf>
    <xf numFmtId="0" fontId="15" fillId="0" borderId="0" applyNumberFormat="0" applyFill="0" applyBorder="0" applyProtection="0">
      <alignment horizontal="left" vertical="top"/>
    </xf>
    <xf numFmtId="0" fontId="15" fillId="0" borderId="0" applyNumberFormat="0" applyFill="0" applyBorder="0" applyProtection="0">
      <alignment horizontal="right" vertical="top"/>
    </xf>
    <xf numFmtId="0" fontId="15" fillId="0" borderId="0" applyNumberFormat="0" applyFill="0" applyBorder="0" applyProtection="0">
      <alignment horizontal="left" vertical="top"/>
    </xf>
    <xf numFmtId="0" fontId="15" fillId="0" borderId="0" applyNumberFormat="0" applyFill="0" applyBorder="0" applyProtection="0">
      <alignment horizontal="right" vertical="top"/>
    </xf>
    <xf numFmtId="171" fontId="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1" applyNumberFormat="0" applyFill="0" applyAlignment="0" applyProtection="0">
      <alignment vertical="top"/>
      <protection locked="0"/>
    </xf>
    <xf numFmtId="0" fontId="18" fillId="0" borderId="2" applyNumberFormat="0" applyFill="0" applyAlignment="0" applyProtection="0">
      <alignment vertical="top"/>
      <protection locked="0"/>
    </xf>
    <xf numFmtId="0" fontId="18" fillId="0" borderId="0" applyNumberFormat="0" applyFill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 applyNumberFormat="0" applyFill="0" applyBorder="0" applyProtection="0">
      <alignment horizontal="right" vertical="top"/>
      <protection locked="0"/>
    </xf>
    <xf numFmtId="164" fontId="14" fillId="0" borderId="0" applyFont="0" applyFill="0" applyBorder="0" applyProtection="0">
      <alignment horizontal="right"/>
    </xf>
    <xf numFmtId="172" fontId="14" fillId="0" borderId="0" applyFont="0" applyFill="0" applyBorder="0" applyProtection="0">
      <alignment horizontal="right"/>
    </xf>
    <xf numFmtId="164" fontId="14" fillId="0" borderId="0" applyFont="0" applyFill="0" applyBorder="0" applyProtection="0">
      <alignment horizontal="right"/>
    </xf>
    <xf numFmtId="173" fontId="14" fillId="0" borderId="0" applyFont="0" applyFill="0" applyBorder="0" applyProtection="0">
      <alignment horizontal="right"/>
    </xf>
    <xf numFmtId="165" fontId="14" fillId="0" borderId="0" applyFont="0" applyFill="0" applyBorder="0" applyProtection="0">
      <alignment horizontal="right"/>
    </xf>
    <xf numFmtId="166" fontId="14" fillId="0" borderId="0" applyFont="0" applyFill="0" applyBorder="0" applyProtection="0">
      <alignment horizontal="right"/>
    </xf>
    <xf numFmtId="174" fontId="14" fillId="0" borderId="0" applyFont="0" applyFill="0" applyBorder="0" applyProtection="0">
      <alignment horizontal="right"/>
    </xf>
    <xf numFmtId="174" fontId="14" fillId="0" borderId="0" applyFont="0" applyFill="0" applyBorder="0" applyProtection="0">
      <alignment horizontal="right"/>
    </xf>
    <xf numFmtId="174" fontId="14" fillId="0" borderId="0" applyFont="0" applyFill="0" applyBorder="0" applyProtection="0">
      <alignment horizontal="right"/>
    </xf>
    <xf numFmtId="0" fontId="1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0" fontId="21" fillId="0" borderId="0" applyNumberFormat="0" applyFill="0" applyBorder="0" applyAlignment="0" applyProtection="0"/>
    <xf numFmtId="0" fontId="13" fillId="0" borderId="0" applyNumberFormat="0" applyFill="0" applyBorder="0" applyProtection="0">
      <alignment horizontal="left"/>
    </xf>
    <xf numFmtId="0" fontId="13" fillId="0" borderId="0" applyNumberFormat="0" applyFill="0" applyBorder="0" applyProtection="0">
      <alignment horizontal="left"/>
    </xf>
    <xf numFmtId="0" fontId="13" fillId="0" borderId="0" applyNumberFormat="0" applyFill="0" applyBorder="0" applyProtection="0">
      <alignment horizontal="left"/>
    </xf>
    <xf numFmtId="170" fontId="13" fillId="0" borderId="0" applyNumberFormat="0" applyFill="0" applyBorder="0" applyProtection="0">
      <alignment horizontal="left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379">
    <xf numFmtId="0" fontId="0" fillId="0" borderId="0" xfId="0"/>
    <xf numFmtId="0" fontId="2" fillId="0" borderId="0" xfId="1" applyFont="1" applyBorder="1" applyAlignment="1" applyProtection="1"/>
    <xf numFmtId="0" fontId="3" fillId="0" borderId="0" xfId="1" applyFont="1" applyBorder="1" applyAlignment="1" applyProtection="1">
      <alignment vertical="top"/>
    </xf>
    <xf numFmtId="0" fontId="4" fillId="0" borderId="0" xfId="1" applyNumberFormat="1" applyFont="1" applyAlignment="1" applyProtection="1">
      <alignment horizontal="right" vertical="top"/>
    </xf>
    <xf numFmtId="0" fontId="6" fillId="0" borderId="0" xfId="2" applyNumberFormat="1" applyFont="1" applyAlignment="1" applyProtection="1">
      <alignment horizontal="right" vertical="top"/>
    </xf>
    <xf numFmtId="0" fontId="1" fillId="0" borderId="0" xfId="1" applyProtection="1"/>
    <xf numFmtId="0" fontId="3" fillId="0" borderId="0" xfId="1" applyFont="1" applyAlignment="1" applyProtection="1">
      <alignment vertical="top"/>
    </xf>
    <xf numFmtId="0" fontId="2" fillId="0" borderId="0" xfId="1" applyFont="1" applyBorder="1" applyAlignment="1" applyProtection="1">
      <alignment vertical="center"/>
    </xf>
    <xf numFmtId="0" fontId="1" fillId="0" borderId="0" xfId="1" applyFont="1" applyBorder="1" applyAlignment="1" applyProtection="1">
      <alignment vertical="top"/>
    </xf>
    <xf numFmtId="0" fontId="1" fillId="0" borderId="1" xfId="1" applyFont="1" applyBorder="1" applyAlignment="1" applyProtection="1">
      <alignment vertical="center"/>
    </xf>
    <xf numFmtId="0" fontId="1" fillId="0" borderId="0" xfId="1" applyFont="1" applyBorder="1" applyAlignment="1" applyProtection="1">
      <alignment vertical="center"/>
    </xf>
    <xf numFmtId="0" fontId="1" fillId="0" borderId="0" xfId="1" applyFont="1" applyAlignment="1" applyProtection="1">
      <alignment vertical="center"/>
    </xf>
    <xf numFmtId="0" fontId="1" fillId="0" borderId="2" xfId="1" applyFont="1" applyBorder="1" applyAlignment="1" applyProtection="1">
      <alignment vertical="center"/>
    </xf>
    <xf numFmtId="0" fontId="9" fillId="0" borderId="0" xfId="1" applyFont="1" applyAlignment="1" applyProtection="1">
      <alignment vertical="center"/>
    </xf>
    <xf numFmtId="0" fontId="10" fillId="0" borderId="0" xfId="1" applyFont="1" applyAlignment="1" applyProtection="1">
      <alignment vertical="center"/>
    </xf>
    <xf numFmtId="0" fontId="4" fillId="0" borderId="0" xfId="1" applyFont="1" applyAlignment="1" applyProtection="1">
      <alignment vertical="center"/>
    </xf>
    <xf numFmtId="0" fontId="11" fillId="0" borderId="0" xfId="4" applyAlignment="1" applyProtection="1">
      <alignment vertical="center"/>
    </xf>
    <xf numFmtId="0" fontId="15" fillId="0" borderId="0" xfId="1" applyNumberFormat="1" applyFont="1" applyAlignment="1" applyProtection="1"/>
    <xf numFmtId="0" fontId="15" fillId="0" borderId="0" xfId="1" applyFont="1" applyAlignment="1" applyProtection="1">
      <alignment vertical="center"/>
    </xf>
    <xf numFmtId="0" fontId="15" fillId="0" borderId="0" xfId="1" applyNumberFormat="1" applyFont="1" applyBorder="1" applyAlignment="1" applyProtection="1">
      <alignment vertical="center" wrapText="1"/>
    </xf>
    <xf numFmtId="0" fontId="15" fillId="0" borderId="0" xfId="1" applyFont="1" applyBorder="1" applyAlignment="1" applyProtection="1">
      <alignment horizontal="right" vertical="center"/>
    </xf>
    <xf numFmtId="0" fontId="15" fillId="0" borderId="1" xfId="1" applyFont="1" applyBorder="1" applyAlignment="1" applyProtection="1">
      <alignment vertical="center"/>
    </xf>
    <xf numFmtId="0" fontId="15" fillId="0" borderId="0" xfId="1" applyFont="1" applyBorder="1" applyAlignment="1" applyProtection="1">
      <alignment vertical="center"/>
    </xf>
    <xf numFmtId="0" fontId="15" fillId="0" borderId="2" xfId="1" applyFont="1" applyBorder="1" applyAlignment="1" applyProtection="1">
      <alignment vertical="center"/>
    </xf>
    <xf numFmtId="0" fontId="23" fillId="0" borderId="0" xfId="1" applyFont="1" applyBorder="1" applyAlignment="1" applyProtection="1">
      <alignment vertical="center"/>
    </xf>
    <xf numFmtId="3" fontId="23" fillId="0" borderId="0" xfId="1" applyNumberFormat="1" applyFont="1" applyBorder="1" applyAlignment="1" applyProtection="1">
      <alignment vertical="center"/>
    </xf>
    <xf numFmtId="0" fontId="15" fillId="0" borderId="0" xfId="1" applyNumberFormat="1" applyFont="1" applyBorder="1" applyAlignment="1" applyProtection="1">
      <alignment vertical="center"/>
    </xf>
    <xf numFmtId="3" fontId="15" fillId="0" borderId="0" xfId="1" applyNumberFormat="1" applyFont="1" applyBorder="1" applyAlignment="1" applyProtection="1">
      <alignment vertical="center"/>
    </xf>
    <xf numFmtId="0" fontId="15" fillId="0" borderId="0" xfId="1" applyNumberFormat="1" applyFont="1" applyFill="1" applyBorder="1" applyAlignment="1" applyProtection="1">
      <alignment vertical="center"/>
    </xf>
    <xf numFmtId="3" fontId="15" fillId="0" borderId="0" xfId="1" applyNumberFormat="1" applyFont="1" applyFill="1" applyBorder="1" applyAlignment="1" applyProtection="1">
      <alignment vertical="center"/>
    </xf>
    <xf numFmtId="49" fontId="15" fillId="2" borderId="0" xfId="0" applyNumberFormat="1" applyFont="1" applyFill="1" applyAlignment="1" applyProtection="1">
      <alignment horizontal="left" vertical="top"/>
    </xf>
    <xf numFmtId="0" fontId="15" fillId="2" borderId="0" xfId="0" applyFont="1" applyFill="1" applyAlignment="1" applyProtection="1">
      <alignment horizontal="left" vertical="top"/>
    </xf>
    <xf numFmtId="0" fontId="15" fillId="2" borderId="0" xfId="0" applyFont="1" applyFill="1" applyProtection="1"/>
    <xf numFmtId="49" fontId="2" fillId="3" borderId="0" xfId="50" applyNumberFormat="1" applyFont="1" applyFill="1" applyAlignment="1" applyProtection="1">
      <alignment horizontal="left" vertical="top"/>
    </xf>
    <xf numFmtId="49" fontId="8" fillId="2" borderId="0" xfId="3" applyNumberFormat="1" applyFont="1" applyFill="1" applyAlignment="1" applyProtection="1">
      <alignment horizontal="left" vertical="top"/>
    </xf>
    <xf numFmtId="0" fontId="15" fillId="2" borderId="0" xfId="3" applyFont="1" applyFill="1" applyAlignment="1" applyProtection="1">
      <alignment horizontal="left" vertical="top" wrapText="1"/>
    </xf>
    <xf numFmtId="0" fontId="2" fillId="0" borderId="0" xfId="25" applyFont="1" applyFill="1" applyBorder="1" applyAlignment="1" applyProtection="1"/>
    <xf numFmtId="0" fontId="24" fillId="0" borderId="0" xfId="25" applyFont="1" applyFill="1" applyBorder="1" applyAlignment="1" applyProtection="1">
      <alignment vertical="center"/>
    </xf>
    <xf numFmtId="0" fontId="8" fillId="0" borderId="0" xfId="51" applyFont="1" applyFill="1" applyAlignment="1" applyProtection="1">
      <alignment horizontal="right" vertical="top"/>
    </xf>
    <xf numFmtId="0" fontId="3" fillId="0" borderId="0" xfId="25" applyFont="1" applyFill="1" applyAlignment="1" applyProtection="1">
      <alignment vertical="top"/>
    </xf>
    <xf numFmtId="0" fontId="2" fillId="0" borderId="0" xfId="25" applyFont="1" applyFill="1" applyBorder="1" applyAlignment="1" applyProtection="1">
      <alignment vertical="center"/>
    </xf>
    <xf numFmtId="0" fontId="1" fillId="0" borderId="0" xfId="25" applyFont="1" applyFill="1" applyBorder="1" applyAlignment="1" applyProtection="1">
      <alignment vertical="top"/>
    </xf>
    <xf numFmtId="0" fontId="3" fillId="0" borderId="0" xfId="25" applyFont="1" applyFill="1" applyBorder="1" applyAlignment="1" applyProtection="1">
      <alignment vertical="top"/>
    </xf>
    <xf numFmtId="0" fontId="25" fillId="0" borderId="1" xfId="25" applyFont="1" applyFill="1" applyBorder="1" applyAlignment="1" applyProtection="1">
      <alignment horizontal="left"/>
    </xf>
    <xf numFmtId="0" fontId="1" fillId="0" borderId="0" xfId="25" applyFont="1" applyFill="1" applyProtection="1"/>
    <xf numFmtId="0" fontId="25" fillId="0" borderId="0" xfId="25" applyFont="1" applyFill="1" applyBorder="1" applyAlignment="1" applyProtection="1">
      <alignment horizontal="left"/>
    </xf>
    <xf numFmtId="0" fontId="9" fillId="0" borderId="0" xfId="25" applyNumberFormat="1" applyFont="1" applyFill="1" applyAlignment="1" applyProtection="1">
      <alignment horizontal="left" vertical="center" wrapText="1"/>
    </xf>
    <xf numFmtId="0" fontId="9" fillId="0" borderId="0" xfId="25" applyFont="1" applyFill="1" applyBorder="1" applyAlignment="1" applyProtection="1">
      <alignment horizontal="right" vertical="center"/>
    </xf>
    <xf numFmtId="0" fontId="9" fillId="0" borderId="0" xfId="25" applyFont="1" applyFill="1" applyProtection="1"/>
    <xf numFmtId="0" fontId="1" fillId="0" borderId="1" xfId="25" applyFont="1" applyFill="1" applyBorder="1" applyAlignment="1" applyProtection="1">
      <alignment horizontal="left"/>
    </xf>
    <xf numFmtId="0" fontId="1" fillId="0" borderId="0" xfId="25" applyFont="1" applyFill="1" applyBorder="1" applyAlignment="1" applyProtection="1">
      <alignment horizontal="left"/>
    </xf>
    <xf numFmtId="0" fontId="10" fillId="0" borderId="0" xfId="25" applyFont="1" applyFill="1" applyAlignment="1" applyProtection="1">
      <alignment horizontal="left" vertical="center"/>
    </xf>
    <xf numFmtId="3" fontId="10" fillId="0" borderId="0" xfId="25" applyNumberFormat="1" applyFont="1" applyFill="1" applyAlignment="1" applyProtection="1">
      <alignment horizontal="right" vertical="center"/>
    </xf>
    <xf numFmtId="0" fontId="4" fillId="0" borderId="0" xfId="25" applyFont="1" applyFill="1" applyAlignment="1" applyProtection="1">
      <alignment vertical="center"/>
    </xf>
    <xf numFmtId="0" fontId="4" fillId="0" borderId="0" xfId="25" applyFont="1" applyFill="1" applyAlignment="1" applyProtection="1">
      <alignment horizontal="left" vertical="center"/>
    </xf>
    <xf numFmtId="3" fontId="4" fillId="0" borderId="0" xfId="25" applyNumberFormat="1" applyFont="1" applyFill="1" applyAlignment="1" applyProtection="1">
      <alignment vertical="center"/>
    </xf>
    <xf numFmtId="3" fontId="4" fillId="0" borderId="0" xfId="25" applyNumberFormat="1" applyFont="1" applyFill="1" applyAlignment="1" applyProtection="1">
      <alignment horizontal="right" vertical="center"/>
    </xf>
    <xf numFmtId="0" fontId="4" fillId="4" borderId="0" xfId="25" applyFont="1" applyFill="1" applyAlignment="1" applyProtection="1">
      <alignment horizontal="left" vertical="center"/>
    </xf>
    <xf numFmtId="3" fontId="4" fillId="4" borderId="0" xfId="25" applyNumberFormat="1" applyFont="1" applyFill="1" applyAlignment="1" applyProtection="1">
      <alignment vertical="center"/>
    </xf>
    <xf numFmtId="3" fontId="4" fillId="4" borderId="0" xfId="25" applyNumberFormat="1" applyFont="1" applyFill="1" applyAlignment="1" applyProtection="1">
      <alignment horizontal="right" vertical="center"/>
    </xf>
    <xf numFmtId="37" fontId="4" fillId="0" borderId="0" xfId="25" applyNumberFormat="1" applyFont="1" applyFill="1" applyAlignment="1" applyProtection="1">
      <alignment vertical="center"/>
    </xf>
    <xf numFmtId="3" fontId="1" fillId="0" borderId="0" xfId="25" applyNumberFormat="1" applyFont="1" applyFill="1" applyBorder="1" applyAlignment="1" applyProtection="1">
      <alignment horizontal="left"/>
    </xf>
    <xf numFmtId="0" fontId="9" fillId="0" borderId="0" xfId="51" applyFont="1" applyFill="1" applyBorder="1" applyAlignment="1" applyProtection="1">
      <alignment vertical="center"/>
    </xf>
    <xf numFmtId="0" fontId="9" fillId="0" borderId="0" xfId="25" applyFont="1" applyFill="1" applyAlignment="1" applyProtection="1">
      <alignment vertical="center"/>
    </xf>
    <xf numFmtId="0" fontId="2" fillId="0" borderId="0" xfId="50" applyFont="1" applyBorder="1" applyAlignment="1" applyProtection="1"/>
    <xf numFmtId="0" fontId="3" fillId="0" borderId="0" xfId="50" applyFont="1" applyBorder="1" applyAlignment="1" applyProtection="1">
      <alignment vertical="top"/>
    </xf>
    <xf numFmtId="0" fontId="2" fillId="0" borderId="0" xfId="50" applyFont="1" applyBorder="1" applyAlignment="1" applyProtection="1">
      <alignment vertical="center"/>
    </xf>
    <xf numFmtId="0" fontId="3" fillId="0" borderId="0" xfId="50" applyFont="1" applyAlignment="1" applyProtection="1">
      <alignment vertical="top"/>
    </xf>
    <xf numFmtId="0" fontId="4" fillId="0" borderId="0" xfId="50" applyNumberFormat="1" applyFont="1" applyAlignment="1" applyProtection="1">
      <alignment horizontal="right" vertical="top"/>
    </xf>
    <xf numFmtId="0" fontId="1" fillId="0" borderId="0" xfId="50" applyFont="1" applyBorder="1" applyAlignment="1" applyProtection="1">
      <alignment vertical="top"/>
    </xf>
    <xf numFmtId="0" fontId="1" fillId="0" borderId="0" xfId="50" applyFont="1" applyBorder="1" applyAlignment="1" applyProtection="1">
      <alignment vertical="center"/>
    </xf>
    <xf numFmtId="0" fontId="1" fillId="0" borderId="1" xfId="50" applyFont="1" applyBorder="1" applyAlignment="1" applyProtection="1">
      <alignment vertical="center"/>
    </xf>
    <xf numFmtId="0" fontId="1" fillId="0" borderId="0" xfId="50" applyFont="1" applyAlignment="1" applyProtection="1">
      <alignment vertical="center"/>
    </xf>
    <xf numFmtId="0" fontId="9" fillId="0" borderId="0" xfId="50" applyNumberFormat="1" applyFont="1" applyBorder="1" applyAlignment="1" applyProtection="1">
      <alignment horizontal="right"/>
    </xf>
    <xf numFmtId="0" fontId="9" fillId="0" borderId="0" xfId="50" applyFont="1" applyAlignment="1" applyProtection="1">
      <alignment vertical="center"/>
    </xf>
    <xf numFmtId="0" fontId="10" fillId="0" borderId="0" xfId="50" applyFont="1" applyBorder="1" applyAlignment="1" applyProtection="1">
      <alignment horizontal="left" vertical="center"/>
    </xf>
    <xf numFmtId="0" fontId="4" fillId="0" borderId="0" xfId="50" applyFont="1" applyBorder="1" applyAlignment="1" applyProtection="1">
      <alignment vertical="center"/>
    </xf>
    <xf numFmtId="0" fontId="4" fillId="0" borderId="0" xfId="50" applyFont="1" applyAlignment="1" applyProtection="1">
      <alignment vertical="center"/>
    </xf>
    <xf numFmtId="0" fontId="10" fillId="0" borderId="0" xfId="50" applyFont="1" applyBorder="1" applyAlignment="1" applyProtection="1">
      <alignment vertical="center"/>
    </xf>
    <xf numFmtId="3" fontId="10" fillId="0" borderId="0" xfId="50" applyNumberFormat="1" applyFont="1" applyBorder="1" applyAlignment="1" applyProtection="1">
      <alignment vertical="center"/>
    </xf>
    <xf numFmtId="0" fontId="10" fillId="0" borderId="0" xfId="50" applyFont="1" applyAlignment="1" applyProtection="1">
      <alignment vertical="center"/>
    </xf>
    <xf numFmtId="3" fontId="4" fillId="0" borderId="0" xfId="50" applyNumberFormat="1" applyFont="1" applyBorder="1" applyAlignment="1" applyProtection="1">
      <alignment vertical="center"/>
    </xf>
    <xf numFmtId="3" fontId="4" fillId="0" borderId="0" xfId="50" applyNumberFormat="1" applyFont="1" applyBorder="1" applyAlignment="1" applyProtection="1">
      <alignment horizontal="right" vertical="center"/>
    </xf>
    <xf numFmtId="0" fontId="4" fillId="4" borderId="0" xfId="50" applyFont="1" applyFill="1" applyBorder="1" applyAlignment="1" applyProtection="1">
      <alignment vertical="center"/>
    </xf>
    <xf numFmtId="3" fontId="4" fillId="4" borderId="0" xfId="50" applyNumberFormat="1" applyFont="1" applyFill="1" applyBorder="1" applyAlignment="1" applyProtection="1">
      <alignment vertical="center"/>
    </xf>
    <xf numFmtId="3" fontId="4" fillId="4" borderId="0" xfId="50" applyNumberFormat="1" applyFont="1" applyFill="1" applyBorder="1" applyAlignment="1" applyProtection="1">
      <alignment horizontal="right" vertical="center"/>
    </xf>
    <xf numFmtId="0" fontId="4" fillId="0" borderId="0" xfId="50" applyFont="1" applyFill="1" applyBorder="1" applyAlignment="1" applyProtection="1">
      <alignment vertical="center"/>
    </xf>
    <xf numFmtId="3" fontId="4" fillId="0" borderId="0" xfId="50" applyNumberFormat="1" applyFont="1" applyFill="1" applyBorder="1" applyAlignment="1" applyProtection="1">
      <alignment vertical="center"/>
    </xf>
    <xf numFmtId="3" fontId="4" fillId="0" borderId="0" xfId="50" applyNumberFormat="1" applyFont="1" applyFill="1" applyBorder="1" applyAlignment="1" applyProtection="1">
      <alignment horizontal="right" vertical="center"/>
    </xf>
    <xf numFmtId="3" fontId="10" fillId="0" borderId="0" xfId="50" applyNumberFormat="1" applyFont="1" applyAlignment="1" applyProtection="1">
      <alignment vertical="center"/>
    </xf>
    <xf numFmtId="3" fontId="4" fillId="0" borderId="0" xfId="50" quotePrefix="1" applyNumberFormat="1" applyFont="1" applyBorder="1" applyAlignment="1" applyProtection="1">
      <alignment horizontal="right" vertical="center"/>
    </xf>
    <xf numFmtId="3" fontId="10" fillId="0" borderId="0" xfId="50" applyNumberFormat="1" applyFont="1" applyFill="1" applyBorder="1" applyAlignment="1" applyProtection="1">
      <alignment vertical="center"/>
    </xf>
    <xf numFmtId="0" fontId="4" fillId="0" borderId="0" xfId="1" applyFont="1" applyFill="1" applyAlignment="1" applyProtection="1">
      <alignment horizontal="left" vertical="center"/>
    </xf>
    <xf numFmtId="0" fontId="9" fillId="0" borderId="0" xfId="50" applyFont="1" applyAlignment="1" applyProtection="1">
      <alignment horizontal="right" vertical="center"/>
    </xf>
    <xf numFmtId="0" fontId="1" fillId="0" borderId="1" xfId="50" applyBorder="1" applyAlignment="1" applyProtection="1">
      <alignment vertical="center"/>
    </xf>
    <xf numFmtId="0" fontId="1" fillId="0" borderId="0" xfId="50" applyBorder="1" applyAlignment="1" applyProtection="1">
      <alignment vertical="center"/>
    </xf>
    <xf numFmtId="0" fontId="1" fillId="0" borderId="0" xfId="50" applyAlignment="1" applyProtection="1">
      <alignment vertical="center"/>
    </xf>
    <xf numFmtId="3" fontId="10" fillId="0" borderId="0" xfId="50" applyNumberFormat="1" applyFont="1" applyBorder="1" applyAlignment="1" applyProtection="1">
      <alignment horizontal="right" vertical="center"/>
    </xf>
    <xf numFmtId="0" fontId="4" fillId="0" borderId="0" xfId="50" applyFont="1" applyFill="1" applyAlignment="1" applyProtection="1">
      <alignment vertical="center"/>
    </xf>
    <xf numFmtId="3" fontId="4" fillId="4" borderId="0" xfId="50" applyNumberFormat="1" applyFont="1" applyFill="1" applyAlignment="1" applyProtection="1">
      <alignment vertical="center"/>
    </xf>
    <xf numFmtId="3" fontId="4" fillId="0" borderId="0" xfId="50" applyNumberFormat="1" applyFont="1" applyAlignment="1" applyProtection="1">
      <alignment vertical="center"/>
    </xf>
    <xf numFmtId="3" fontId="10" fillId="0" borderId="0" xfId="50" applyNumberFormat="1" applyFont="1" applyFill="1" applyBorder="1" applyAlignment="1" applyProtection="1">
      <alignment horizontal="right" vertical="center"/>
    </xf>
    <xf numFmtId="3" fontId="1" fillId="0" borderId="1" xfId="50" applyNumberFormat="1" applyFont="1" applyBorder="1" applyAlignment="1" applyProtection="1">
      <alignment horizontal="right" vertical="center"/>
    </xf>
    <xf numFmtId="3" fontId="1" fillId="0" borderId="0" xfId="50" applyNumberFormat="1" applyFont="1" applyBorder="1" applyAlignment="1" applyProtection="1">
      <alignment horizontal="right" vertical="center"/>
    </xf>
    <xf numFmtId="0" fontId="9" fillId="0" borderId="0" xfId="50" applyFont="1" applyProtection="1"/>
    <xf numFmtId="3" fontId="9" fillId="0" borderId="0" xfId="50" applyNumberFormat="1" applyFont="1" applyBorder="1" applyAlignment="1" applyProtection="1">
      <alignment horizontal="right" vertical="center"/>
    </xf>
    <xf numFmtId="0" fontId="2" fillId="0" borderId="0" xfId="1" applyNumberFormat="1" applyFont="1" applyBorder="1" applyAlignment="1" applyProtection="1"/>
    <xf numFmtId="0" fontId="8" fillId="0" borderId="0" xfId="51" applyNumberFormat="1" applyFont="1" applyAlignment="1" applyProtection="1">
      <alignment horizontal="right" vertical="top"/>
    </xf>
    <xf numFmtId="0" fontId="1" fillId="0" borderId="1" xfId="1" applyBorder="1" applyAlignment="1" applyProtection="1">
      <alignment vertical="center"/>
    </xf>
    <xf numFmtId="0" fontId="1" fillId="0" borderId="0" xfId="1" applyAlignment="1" applyProtection="1">
      <alignment vertical="center"/>
    </xf>
    <xf numFmtId="0" fontId="1" fillId="0" borderId="0" xfId="1" applyBorder="1" applyAlignment="1" applyProtection="1">
      <alignment vertical="center"/>
    </xf>
    <xf numFmtId="0" fontId="9" fillId="0" borderId="0" xfId="1" applyNumberFormat="1" applyFont="1" applyBorder="1" applyAlignment="1" applyProtection="1">
      <alignment vertical="center"/>
    </xf>
    <xf numFmtId="0" fontId="9" fillId="0" borderId="0" xfId="1" applyFont="1" applyBorder="1" applyAlignment="1" applyProtection="1">
      <alignment horizontal="right"/>
    </xf>
    <xf numFmtId="0" fontId="10" fillId="0" borderId="0" xfId="1" applyFont="1" applyBorder="1" applyAlignment="1" applyProtection="1">
      <alignment horizontal="left" vertical="center"/>
    </xf>
    <xf numFmtId="175" fontId="10" fillId="0" borderId="0" xfId="1" applyNumberFormat="1" applyFont="1" applyBorder="1" applyAlignment="1" applyProtection="1">
      <alignment horizontal="right" vertical="center"/>
    </xf>
    <xf numFmtId="0" fontId="10" fillId="0" borderId="0" xfId="1" applyFont="1" applyBorder="1" applyAlignment="1" applyProtection="1">
      <alignment vertical="center"/>
    </xf>
    <xf numFmtId="0" fontId="10" fillId="0" borderId="0" xfId="1" applyFont="1" applyAlignment="1" applyProtection="1">
      <alignment horizontal="right" vertical="center"/>
    </xf>
    <xf numFmtId="0" fontId="4" fillId="0" borderId="0" xfId="1" applyFont="1" applyBorder="1" applyAlignment="1" applyProtection="1">
      <alignment vertical="center"/>
    </xf>
    <xf numFmtId="175" fontId="4" fillId="0" borderId="0" xfId="1" applyNumberFormat="1" applyFont="1" applyBorder="1" applyAlignment="1" applyProtection="1">
      <alignment horizontal="right" vertical="center"/>
    </xf>
    <xf numFmtId="0" fontId="4" fillId="0" borderId="0" xfId="1" applyFont="1" applyAlignment="1" applyProtection="1">
      <alignment horizontal="right" vertical="center"/>
    </xf>
    <xf numFmtId="0" fontId="4" fillId="4" borderId="0" xfId="1" applyFont="1" applyFill="1" applyBorder="1" applyAlignment="1" applyProtection="1">
      <alignment vertical="center"/>
    </xf>
    <xf numFmtId="175" fontId="4" fillId="4" borderId="0" xfId="1" applyNumberFormat="1" applyFont="1" applyFill="1" applyBorder="1" applyAlignment="1" applyProtection="1">
      <alignment horizontal="right" vertical="center"/>
    </xf>
    <xf numFmtId="0" fontId="4" fillId="4" borderId="0" xfId="1" applyFont="1" applyFill="1" applyAlignment="1" applyProtection="1">
      <alignment horizontal="right" vertical="center"/>
    </xf>
    <xf numFmtId="175" fontId="10" fillId="0" borderId="0" xfId="1" applyNumberFormat="1" applyFont="1" applyFill="1" applyBorder="1" applyAlignment="1" applyProtection="1">
      <alignment horizontal="right" vertical="center"/>
    </xf>
    <xf numFmtId="0" fontId="4" fillId="0" borderId="0" xfId="1" applyFont="1" applyFill="1" applyBorder="1" applyAlignment="1" applyProtection="1">
      <alignment vertical="center"/>
    </xf>
    <xf numFmtId="175" fontId="4" fillId="0" borderId="0" xfId="1" applyNumberFormat="1" applyFont="1" applyFill="1" applyBorder="1" applyAlignment="1" applyProtection="1">
      <alignment horizontal="right" vertical="center"/>
    </xf>
    <xf numFmtId="175" fontId="4" fillId="0" borderId="0" xfId="1" applyNumberFormat="1" applyFont="1" applyBorder="1" applyAlignment="1" applyProtection="1">
      <alignment vertical="center"/>
    </xf>
    <xf numFmtId="175" fontId="4" fillId="0" borderId="0" xfId="1" applyNumberFormat="1" applyFont="1" applyAlignment="1" applyProtection="1">
      <alignment vertical="center"/>
    </xf>
    <xf numFmtId="175" fontId="4" fillId="4" borderId="0" xfId="1" applyNumberFormat="1" applyFont="1" applyFill="1" applyBorder="1" applyAlignment="1" applyProtection="1">
      <alignment vertical="center"/>
    </xf>
    <xf numFmtId="175" fontId="4" fillId="4" borderId="0" xfId="1" applyNumberFormat="1" applyFont="1" applyFill="1" applyAlignment="1" applyProtection="1">
      <alignment vertical="center"/>
    </xf>
    <xf numFmtId="175" fontId="4" fillId="0" borderId="0" xfId="1" applyNumberFormat="1" applyFont="1" applyFill="1" applyBorder="1" applyAlignment="1" applyProtection="1">
      <alignment vertical="center"/>
    </xf>
    <xf numFmtId="175" fontId="4" fillId="0" borderId="0" xfId="1" applyNumberFormat="1" applyFont="1" applyFill="1" applyAlignment="1" applyProtection="1">
      <alignment vertical="center"/>
    </xf>
    <xf numFmtId="3" fontId="4" fillId="0" borderId="0" xfId="1" applyNumberFormat="1" applyFont="1" applyFill="1" applyAlignment="1" applyProtection="1">
      <alignment horizontal="right" vertical="center"/>
    </xf>
    <xf numFmtId="0" fontId="10" fillId="0" borderId="0" xfId="1" applyFont="1" applyFill="1" applyAlignment="1" applyProtection="1">
      <alignment horizontal="left" vertical="center"/>
    </xf>
    <xf numFmtId="3" fontId="4" fillId="0" borderId="0" xfId="1" applyNumberFormat="1" applyFont="1" applyFill="1" applyAlignment="1" applyProtection="1">
      <alignment vertical="center"/>
    </xf>
    <xf numFmtId="0" fontId="10" fillId="0" borderId="0" xfId="1" applyFont="1" applyAlignment="1" applyProtection="1">
      <alignment horizontal="left" vertical="center"/>
    </xf>
    <xf numFmtId="3" fontId="10" fillId="0" borderId="0" xfId="1" applyNumberFormat="1" applyFont="1" applyAlignment="1" applyProtection="1">
      <alignment vertical="center"/>
    </xf>
    <xf numFmtId="0" fontId="4" fillId="4" borderId="0" xfId="1" applyFont="1" applyFill="1" applyAlignment="1" applyProtection="1">
      <alignment horizontal="left" vertical="center"/>
    </xf>
    <xf numFmtId="0" fontId="4" fillId="4" borderId="0" xfId="1" applyFont="1" applyFill="1" applyBorder="1" applyAlignment="1" applyProtection="1">
      <alignment horizontal="left" vertical="center"/>
    </xf>
    <xf numFmtId="0" fontId="10" fillId="0" borderId="0" xfId="1" applyFont="1" applyFill="1" applyBorder="1" applyAlignment="1" applyProtection="1">
      <alignment horizontal="left" vertical="center"/>
    </xf>
    <xf numFmtId="3" fontId="10" fillId="0" borderId="0" xfId="1" applyNumberFormat="1" applyFont="1" applyAlignment="1" applyProtection="1">
      <alignment horizontal="right" vertical="center"/>
    </xf>
    <xf numFmtId="3" fontId="4" fillId="0" borderId="0" xfId="1" applyNumberFormat="1" applyFont="1" applyAlignment="1" applyProtection="1">
      <alignment vertical="center"/>
    </xf>
    <xf numFmtId="3" fontId="4" fillId="4" borderId="0" xfId="1" applyNumberFormat="1" applyFont="1" applyFill="1" applyAlignment="1" applyProtection="1">
      <alignment vertical="center"/>
    </xf>
    <xf numFmtId="3" fontId="4" fillId="4" borderId="0" xfId="1" applyNumberFormat="1" applyFont="1" applyFill="1" applyAlignment="1" applyProtection="1">
      <alignment horizontal="right" vertical="center"/>
    </xf>
    <xf numFmtId="0" fontId="9" fillId="0" borderId="0" xfId="1" applyFont="1" applyBorder="1" applyAlignment="1" applyProtection="1">
      <alignment vertical="center"/>
    </xf>
    <xf numFmtId="0" fontId="8" fillId="0" borderId="0" xfId="51" applyNumberFormat="1" applyFont="1" applyFill="1" applyAlignment="1" applyProtection="1">
      <alignment horizontal="right" vertical="top"/>
    </xf>
    <xf numFmtId="0" fontId="1" fillId="0" borderId="1" xfId="25" applyFont="1" applyFill="1" applyBorder="1" applyAlignment="1" applyProtection="1">
      <alignment vertical="center"/>
    </xf>
    <xf numFmtId="0" fontId="1" fillId="0" borderId="0" xfId="25" applyFont="1" applyFill="1" applyAlignment="1" applyProtection="1">
      <alignment vertical="center"/>
    </xf>
    <xf numFmtId="0" fontId="1" fillId="0" borderId="0" xfId="25" applyFont="1" applyFill="1" applyBorder="1" applyAlignment="1" applyProtection="1">
      <alignment vertical="center"/>
    </xf>
    <xf numFmtId="37" fontId="27" fillId="0" borderId="1" xfId="25" applyNumberFormat="1" applyFont="1" applyFill="1" applyBorder="1" applyProtection="1"/>
    <xf numFmtId="37" fontId="1" fillId="0" borderId="0" xfId="25" applyNumberFormat="1" applyFont="1" applyFill="1" applyProtection="1"/>
    <xf numFmtId="0" fontId="10" fillId="0" borderId="0" xfId="25" applyFont="1" applyFill="1" applyBorder="1" applyAlignment="1" applyProtection="1">
      <alignment horizontal="left" vertical="center"/>
    </xf>
    <xf numFmtId="3" fontId="10" fillId="0" borderId="0" xfId="25" applyNumberFormat="1" applyFont="1" applyFill="1" applyBorder="1" applyAlignment="1" applyProtection="1">
      <alignment horizontal="right" vertical="center"/>
    </xf>
    <xf numFmtId="0" fontId="10" fillId="0" borderId="0" xfId="25" applyFont="1" applyFill="1" applyBorder="1" applyAlignment="1" applyProtection="1">
      <alignment vertical="center"/>
    </xf>
    <xf numFmtId="0" fontId="10" fillId="0" borderId="0" xfId="25" applyFont="1" applyFill="1" applyAlignment="1" applyProtection="1">
      <alignment vertical="center"/>
    </xf>
    <xf numFmtId="0" fontId="4" fillId="0" borderId="0" xfId="25" applyFont="1" applyFill="1" applyBorder="1" applyAlignment="1" applyProtection="1">
      <alignment vertical="center"/>
    </xf>
    <xf numFmtId="3" fontId="4" fillId="0" borderId="0" xfId="25" applyNumberFormat="1" applyFont="1" applyFill="1" applyBorder="1" applyAlignment="1" applyProtection="1">
      <alignment horizontal="right" vertical="center"/>
    </xf>
    <xf numFmtId="0" fontId="4" fillId="4" borderId="0" xfId="25" applyFont="1" applyFill="1" applyBorder="1" applyAlignment="1" applyProtection="1">
      <alignment vertical="center"/>
    </xf>
    <xf numFmtId="3" fontId="4" fillId="4" borderId="0" xfId="25" applyNumberFormat="1" applyFont="1" applyFill="1" applyBorder="1" applyAlignment="1" applyProtection="1">
      <alignment horizontal="right" vertical="center"/>
    </xf>
    <xf numFmtId="3" fontId="10" fillId="0" borderId="0" xfId="25" applyNumberFormat="1" applyFont="1" applyFill="1" applyAlignment="1" applyProtection="1">
      <alignment vertical="center"/>
    </xf>
    <xf numFmtId="0" fontId="9" fillId="0" borderId="0" xfId="1" applyFont="1" applyProtection="1"/>
    <xf numFmtId="175" fontId="10" fillId="0" borderId="0" xfId="1" applyNumberFormat="1" applyFont="1" applyAlignment="1" applyProtection="1">
      <alignment vertical="center"/>
    </xf>
    <xf numFmtId="175" fontId="4" fillId="0" borderId="0" xfId="1" applyNumberFormat="1" applyFont="1" applyAlignment="1" applyProtection="1">
      <alignment horizontal="right" vertical="center"/>
    </xf>
    <xf numFmtId="175" fontId="10" fillId="0" borderId="0" xfId="1" applyNumberFormat="1" applyFont="1" applyAlignment="1" applyProtection="1">
      <alignment horizontal="right" vertical="center"/>
    </xf>
    <xf numFmtId="175" fontId="4" fillId="4" borderId="0" xfId="1" applyNumberFormat="1" applyFont="1" applyFill="1" applyAlignment="1" applyProtection="1">
      <alignment horizontal="right" vertical="center"/>
    </xf>
    <xf numFmtId="175" fontId="4" fillId="0" borderId="0" xfId="1" applyNumberFormat="1" applyFont="1" applyFill="1" applyAlignment="1" applyProtection="1">
      <alignment horizontal="right" vertical="center"/>
    </xf>
    <xf numFmtId="0" fontId="4" fillId="0" borderId="0" xfId="1" applyFont="1" applyFill="1" applyAlignment="1" applyProtection="1">
      <alignment vertical="center"/>
    </xf>
    <xf numFmtId="175" fontId="10" fillId="0" borderId="0" xfId="50" applyNumberFormat="1" applyFont="1" applyAlignment="1" applyProtection="1">
      <alignment vertical="center"/>
    </xf>
    <xf numFmtId="175" fontId="4" fillId="0" borderId="0" xfId="50" applyNumberFormat="1" applyFont="1" applyFill="1" applyAlignment="1" applyProtection="1">
      <alignment vertical="center"/>
    </xf>
    <xf numFmtId="175" fontId="4" fillId="4" borderId="0" xfId="50" applyNumberFormat="1" applyFont="1" applyFill="1" applyAlignment="1" applyProtection="1">
      <alignment vertical="center"/>
    </xf>
    <xf numFmtId="175" fontId="4" fillId="0" borderId="0" xfId="50" applyNumberFormat="1" applyFont="1" applyFill="1" applyAlignment="1" applyProtection="1">
      <alignment horizontal="right" vertical="center"/>
    </xf>
    <xf numFmtId="0" fontId="9" fillId="0" borderId="0" xfId="1" applyFont="1" applyBorder="1" applyAlignment="1" applyProtection="1"/>
    <xf numFmtId="0" fontId="3" fillId="0" borderId="0" xfId="50" applyNumberFormat="1" applyFont="1" applyAlignment="1" applyProtection="1">
      <alignment horizontal="right" vertical="top"/>
    </xf>
    <xf numFmtId="0" fontId="8" fillId="0" borderId="0" xfId="2" applyNumberFormat="1" applyFont="1" applyAlignment="1" applyProtection="1">
      <alignment horizontal="right" vertical="top"/>
    </xf>
    <xf numFmtId="0" fontId="0" fillId="0" borderId="0" xfId="0" applyProtection="1"/>
    <xf numFmtId="0" fontId="8" fillId="0" borderId="0" xfId="3" applyFont="1" applyAlignment="1" applyProtection="1">
      <alignment horizontal="right"/>
    </xf>
    <xf numFmtId="0" fontId="1" fillId="0" borderId="0" xfId="50" applyFont="1" applyProtection="1"/>
    <xf numFmtId="0" fontId="9" fillId="0" borderId="1" xfId="50" applyFont="1" applyBorder="1" applyAlignment="1" applyProtection="1">
      <alignment horizontal="centerContinuous" vertical="center"/>
    </xf>
    <xf numFmtId="0" fontId="9" fillId="0" borderId="1" xfId="50" applyNumberFormat="1" applyFont="1" applyBorder="1" applyAlignment="1" applyProtection="1">
      <alignment horizontal="centerContinuous" vertical="center"/>
    </xf>
    <xf numFmtId="0" fontId="9" fillId="0" borderId="0" xfId="50" applyFont="1" applyBorder="1" applyAlignment="1" applyProtection="1">
      <alignment horizontal="center" vertical="center"/>
    </xf>
    <xf numFmtId="0" fontId="9" fillId="0" borderId="0" xfId="50" applyFont="1" applyBorder="1" applyAlignment="1" applyProtection="1">
      <alignment horizontal="centerContinuous" vertical="center"/>
    </xf>
    <xf numFmtId="0" fontId="9" fillId="0" borderId="0" xfId="50" applyNumberFormat="1" applyFont="1" applyBorder="1" applyAlignment="1" applyProtection="1">
      <alignment horizontal="right" vertical="center"/>
    </xf>
    <xf numFmtId="37" fontId="10" fillId="0" borderId="0" xfId="50" applyNumberFormat="1" applyFont="1" applyAlignment="1" applyProtection="1">
      <alignment horizontal="right" vertical="center"/>
    </xf>
    <xf numFmtId="176" fontId="10" fillId="0" borderId="0" xfId="50" applyNumberFormat="1" applyFont="1" applyAlignment="1" applyProtection="1">
      <alignment horizontal="right" vertical="center"/>
    </xf>
    <xf numFmtId="3" fontId="10" fillId="0" borderId="0" xfId="50" applyNumberFormat="1" applyFont="1" applyAlignment="1" applyProtection="1">
      <alignment horizontal="right" vertical="center"/>
    </xf>
    <xf numFmtId="37" fontId="4" fillId="0" borderId="0" xfId="50" applyNumberFormat="1" applyFont="1" applyAlignment="1" applyProtection="1">
      <alignment horizontal="right" vertical="center"/>
    </xf>
    <xf numFmtId="3" fontId="4" fillId="0" borderId="0" xfId="50" applyNumberFormat="1" applyFont="1" applyAlignment="1" applyProtection="1">
      <alignment horizontal="right" vertical="center"/>
    </xf>
    <xf numFmtId="37" fontId="4" fillId="4" borderId="0" xfId="50" applyNumberFormat="1" applyFont="1" applyFill="1" applyAlignment="1" applyProtection="1">
      <alignment horizontal="right" vertical="center"/>
    </xf>
    <xf numFmtId="3" fontId="4" fillId="4" borderId="0" xfId="50" applyNumberFormat="1" applyFont="1" applyFill="1" applyAlignment="1" applyProtection="1">
      <alignment horizontal="right" vertical="center"/>
    </xf>
    <xf numFmtId="0" fontId="1" fillId="0" borderId="1" xfId="50" applyFont="1" applyBorder="1" applyProtection="1"/>
    <xf numFmtId="0" fontId="1" fillId="0" borderId="0" xfId="50" applyFont="1" applyBorder="1" applyProtection="1"/>
    <xf numFmtId="0" fontId="9" fillId="0" borderId="0" xfId="50" applyNumberFormat="1" applyFont="1" applyBorder="1" applyAlignment="1" applyProtection="1">
      <alignment vertical="center"/>
    </xf>
    <xf numFmtId="164" fontId="28" fillId="0" borderId="0" xfId="25" applyNumberFormat="1" applyFont="1" applyAlignment="1" applyProtection="1">
      <alignment horizontal="left" vertical="top"/>
    </xf>
    <xf numFmtId="0" fontId="8" fillId="0" borderId="0" xfId="3" applyFont="1" applyAlignment="1" applyProtection="1">
      <alignment horizontal="right" vertical="top"/>
    </xf>
    <xf numFmtId="0" fontId="9" fillId="0" borderId="0" xfId="50" applyFont="1" applyBorder="1" applyAlignment="1" applyProtection="1">
      <alignment horizontal="right" vertical="center"/>
    </xf>
    <xf numFmtId="0" fontId="8" fillId="0" borderId="0" xfId="3" applyNumberFormat="1" applyFont="1" applyAlignment="1" applyProtection="1">
      <alignment horizontal="right" vertical="top"/>
    </xf>
    <xf numFmtId="0" fontId="9" fillId="0" borderId="0" xfId="1" applyFont="1" applyBorder="1" applyAlignment="1" applyProtection="1">
      <alignment horizontal="right" vertical="center"/>
    </xf>
    <xf numFmtId="0" fontId="9" fillId="0" borderId="0" xfId="50" applyFont="1" applyBorder="1" applyAlignment="1" applyProtection="1">
      <alignment horizontal="right" vertical="top" wrapText="1"/>
    </xf>
    <xf numFmtId="0" fontId="9" fillId="0" borderId="0" xfId="50" applyFont="1" applyBorder="1" applyAlignment="1" applyProtection="1">
      <alignment horizontal="right" vertical="top"/>
    </xf>
    <xf numFmtId="0" fontId="9" fillId="0" borderId="0" xfId="50" applyFont="1" applyBorder="1" applyAlignment="1" applyProtection="1">
      <alignment vertical="center"/>
    </xf>
    <xf numFmtId="0" fontId="2" fillId="0" borderId="0" xfId="52" applyFont="1" applyBorder="1" applyAlignment="1" applyProtection="1"/>
    <xf numFmtId="0" fontId="29" fillId="0" borderId="0" xfId="53" applyFont="1" applyBorder="1" applyProtection="1"/>
    <xf numFmtId="0" fontId="29" fillId="0" borderId="0" xfId="53" applyFont="1" applyProtection="1"/>
    <xf numFmtId="49" fontId="29" fillId="0" borderId="0" xfId="53" applyNumberFormat="1" applyFont="1" applyProtection="1"/>
    <xf numFmtId="0" fontId="3" fillId="0" borderId="0" xfId="53" applyFont="1" applyBorder="1" applyAlignment="1" applyProtection="1">
      <alignment horizontal="right" vertical="center"/>
    </xf>
    <xf numFmtId="0" fontId="1" fillId="0" borderId="0" xfId="52" applyFont="1" applyBorder="1" applyAlignment="1" applyProtection="1"/>
    <xf numFmtId="0" fontId="29" fillId="0" borderId="1" xfId="53" applyFont="1" applyBorder="1" applyProtection="1"/>
    <xf numFmtId="0" fontId="29" fillId="0" borderId="2" xfId="53" applyFont="1" applyBorder="1" applyProtection="1"/>
    <xf numFmtId="0" fontId="9" fillId="0" borderId="0" xfId="53" applyFont="1" applyBorder="1" applyAlignment="1" applyProtection="1">
      <alignment horizontal="right" vertical="center"/>
    </xf>
    <xf numFmtId="0" fontId="1" fillId="0" borderId="0" xfId="53" applyFont="1" applyProtection="1"/>
    <xf numFmtId="49" fontId="1" fillId="0" borderId="0" xfId="53" applyNumberFormat="1" applyFont="1" applyProtection="1"/>
    <xf numFmtId="0" fontId="10" fillId="0" borderId="0" xfId="53" applyFont="1" applyBorder="1" applyAlignment="1" applyProtection="1">
      <alignment vertical="center"/>
    </xf>
    <xf numFmtId="3" fontId="10" fillId="0" borderId="0" xfId="53" applyNumberFormat="1" applyFont="1" applyBorder="1" applyAlignment="1" applyProtection="1">
      <alignment vertical="center"/>
    </xf>
    <xf numFmtId="0" fontId="4" fillId="0" borderId="0" xfId="52" applyFont="1" applyBorder="1" applyAlignment="1" applyProtection="1">
      <alignment vertical="center"/>
    </xf>
    <xf numFmtId="3" fontId="4" fillId="0" borderId="0" xfId="52" applyNumberFormat="1" applyFont="1" applyBorder="1" applyAlignment="1" applyProtection="1">
      <alignment vertical="center"/>
    </xf>
    <xf numFmtId="3" fontId="4" fillId="0" borderId="0" xfId="52" applyNumberFormat="1" applyFont="1" applyBorder="1" applyAlignment="1" applyProtection="1">
      <alignment horizontal="right" vertical="center"/>
    </xf>
    <xf numFmtId="0" fontId="4" fillId="4" borderId="0" xfId="52" applyFont="1" applyFill="1" applyBorder="1" applyAlignment="1" applyProtection="1">
      <alignment vertical="center"/>
    </xf>
    <xf numFmtId="3" fontId="4" fillId="4" borderId="0" xfId="52" applyNumberFormat="1" applyFont="1" applyFill="1" applyBorder="1" applyAlignment="1" applyProtection="1">
      <alignment vertical="center"/>
    </xf>
    <xf numFmtId="0" fontId="4" fillId="0" borderId="0" xfId="52" applyFont="1" applyFill="1" applyBorder="1" applyAlignment="1" applyProtection="1">
      <alignment vertical="center"/>
    </xf>
    <xf numFmtId="3" fontId="4" fillId="0" borderId="0" xfId="52" applyNumberFormat="1" applyFont="1" applyFill="1" applyBorder="1" applyAlignment="1" applyProtection="1">
      <alignment vertical="center"/>
    </xf>
    <xf numFmtId="3" fontId="4" fillId="4" borderId="0" xfId="52" applyNumberFormat="1" applyFont="1" applyFill="1" applyBorder="1" applyAlignment="1" applyProtection="1">
      <alignment horizontal="right" vertical="center"/>
    </xf>
    <xf numFmtId="3" fontId="4" fillId="0" borderId="0" xfId="52" applyNumberFormat="1" applyFont="1" applyFill="1" applyBorder="1" applyAlignment="1" applyProtection="1">
      <alignment horizontal="right" vertical="center"/>
    </xf>
    <xf numFmtId="0" fontId="4" fillId="0" borderId="1" xfId="53" applyFont="1" applyBorder="1" applyProtection="1"/>
    <xf numFmtId="0" fontId="4" fillId="0" borderId="2" xfId="53" applyFont="1" applyBorder="1" applyProtection="1"/>
    <xf numFmtId="3" fontId="9" fillId="0" borderId="0" xfId="53" applyNumberFormat="1" applyFont="1" applyFill="1" applyBorder="1" applyAlignment="1" applyProtection="1">
      <alignment horizontal="left" vertical="center"/>
    </xf>
    <xf numFmtId="0" fontId="4" fillId="0" borderId="0" xfId="53" applyFont="1" applyBorder="1" applyProtection="1"/>
    <xf numFmtId="3" fontId="9" fillId="0" borderId="0" xfId="55" applyNumberFormat="1" applyFont="1" applyFill="1" applyBorder="1" applyAlignment="1" applyProtection="1">
      <alignment vertical="center"/>
    </xf>
    <xf numFmtId="3" fontId="28" fillId="0" borderId="0" xfId="53" applyNumberFormat="1" applyFont="1" applyFill="1" applyBorder="1" applyProtection="1"/>
    <xf numFmtId="177" fontId="28" fillId="0" borderId="0" xfId="53" applyNumberFormat="1" applyFont="1" applyBorder="1" applyProtection="1"/>
    <xf numFmtId="178" fontId="29" fillId="0" borderId="0" xfId="53" applyNumberFormat="1" applyFont="1" applyAlignment="1" applyProtection="1">
      <alignment horizontal="right"/>
    </xf>
    <xf numFmtId="178" fontId="29" fillId="0" borderId="0" xfId="53" applyNumberFormat="1" applyFont="1" applyProtection="1"/>
    <xf numFmtId="0" fontId="29" fillId="0" borderId="0" xfId="53" applyNumberFormat="1" applyFont="1" applyProtection="1"/>
    <xf numFmtId="178" fontId="28" fillId="0" borderId="0" xfId="53" applyNumberFormat="1" applyFont="1" applyProtection="1"/>
    <xf numFmtId="3" fontId="20" fillId="0" borderId="0" xfId="53" applyNumberFormat="1" applyFont="1" applyFill="1" applyBorder="1" applyProtection="1"/>
    <xf numFmtId="177" fontId="29" fillId="0" borderId="0" xfId="53" applyNumberFormat="1" applyFont="1" applyBorder="1" applyProtection="1"/>
    <xf numFmtId="3" fontId="29" fillId="0" borderId="0" xfId="53" applyNumberFormat="1" applyFont="1" applyProtection="1"/>
    <xf numFmtId="49" fontId="29" fillId="0" borderId="0" xfId="53" applyNumberFormat="1" applyFont="1" applyAlignment="1" applyProtection="1">
      <alignment horizontal="right"/>
    </xf>
    <xf numFmtId="0" fontId="9" fillId="0" borderId="0" xfId="53" applyNumberFormat="1" applyFont="1" applyBorder="1" applyAlignment="1" applyProtection="1">
      <alignment horizontal="left" vertical="center" wrapText="1"/>
    </xf>
    <xf numFmtId="0" fontId="9" fillId="0" borderId="0" xfId="53" applyFont="1" applyBorder="1" applyAlignment="1" applyProtection="1">
      <alignment horizontal="right" vertical="top" wrapText="1"/>
    </xf>
    <xf numFmtId="0" fontId="9" fillId="0" borderId="0" xfId="53" applyFont="1" applyBorder="1" applyAlignment="1" applyProtection="1">
      <alignment horizontal="center" vertical="center" wrapText="1"/>
    </xf>
    <xf numFmtId="179" fontId="10" fillId="0" borderId="0" xfId="53" applyNumberFormat="1" applyFont="1" applyBorder="1" applyAlignment="1" applyProtection="1">
      <alignment vertical="center"/>
    </xf>
    <xf numFmtId="179" fontId="4" fillId="0" borderId="0" xfId="52" applyNumberFormat="1" applyFont="1" applyBorder="1" applyAlignment="1" applyProtection="1">
      <alignment horizontal="right" vertical="center"/>
    </xf>
    <xf numFmtId="179" fontId="4" fillId="4" borderId="0" xfId="52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Border="1" applyAlignment="1" applyProtection="1">
      <alignment horizontal="left"/>
    </xf>
    <xf numFmtId="0" fontId="15" fillId="0" borderId="0" xfId="1" applyFont="1" applyProtection="1"/>
    <xf numFmtId="0" fontId="15" fillId="0" borderId="0" xfId="1" applyFont="1" applyBorder="1" applyProtection="1"/>
    <xf numFmtId="0" fontId="15" fillId="0" borderId="0" xfId="1" applyNumberFormat="1" applyFont="1" applyBorder="1" applyAlignment="1" applyProtection="1">
      <alignment horizontal="left"/>
    </xf>
    <xf numFmtId="0" fontId="15" fillId="0" borderId="0" xfId="1" applyFont="1" applyBorder="1" applyAlignment="1" applyProtection="1">
      <alignment horizontal="left"/>
    </xf>
    <xf numFmtId="0" fontId="23" fillId="0" borderId="0" xfId="1" applyNumberFormat="1" applyFont="1" applyBorder="1" applyProtection="1"/>
    <xf numFmtId="0" fontId="15" fillId="0" borderId="1" xfId="1" applyFont="1" applyBorder="1" applyProtection="1"/>
    <xf numFmtId="0" fontId="15" fillId="0" borderId="1" xfId="1" applyFont="1" applyBorder="1" applyAlignment="1" applyProtection="1">
      <alignment horizontal="left"/>
    </xf>
    <xf numFmtId="0" fontId="15" fillId="0" borderId="2" xfId="1" applyFont="1" applyBorder="1" applyAlignment="1" applyProtection="1">
      <alignment horizontal="left"/>
    </xf>
    <xf numFmtId="0" fontId="23" fillId="0" borderId="2" xfId="1" applyNumberFormat="1" applyFont="1" applyBorder="1" applyProtection="1"/>
    <xf numFmtId="0" fontId="21" fillId="0" borderId="0" xfId="1" applyNumberFormat="1" applyFont="1" applyBorder="1" applyProtection="1"/>
    <xf numFmtId="0" fontId="9" fillId="0" borderId="0" xfId="1" applyNumberFormat="1" applyFont="1" applyBorder="1" applyAlignment="1" applyProtection="1">
      <alignment horizontal="left" vertical="top" wrapText="1"/>
    </xf>
    <xf numFmtId="0" fontId="9" fillId="0" borderId="1" xfId="1" applyFont="1" applyBorder="1" applyAlignment="1" applyProtection="1">
      <alignment horizontal="left"/>
    </xf>
    <xf numFmtId="0" fontId="9" fillId="0" borderId="1" xfId="1" applyFont="1" applyBorder="1" applyProtection="1"/>
    <xf numFmtId="0" fontId="9" fillId="0" borderId="1" xfId="1" applyNumberFormat="1" applyFont="1" applyBorder="1" applyProtection="1"/>
    <xf numFmtId="0" fontId="9" fillId="0" borderId="1" xfId="1" applyNumberFormat="1" applyFont="1" applyBorder="1" applyAlignment="1" applyProtection="1">
      <alignment horizontal="right"/>
    </xf>
    <xf numFmtId="0" fontId="9" fillId="0" borderId="0" xfId="1" applyNumberFormat="1" applyFont="1" applyBorder="1" applyProtection="1"/>
    <xf numFmtId="0" fontId="9" fillId="0" borderId="0" xfId="1" applyFont="1" applyBorder="1" applyAlignment="1" applyProtection="1">
      <alignment horizontal="left"/>
    </xf>
    <xf numFmtId="0" fontId="9" fillId="0" borderId="0" xfId="1" applyFont="1" applyBorder="1" applyProtection="1"/>
    <xf numFmtId="0" fontId="9" fillId="0" borderId="0" xfId="1" applyFont="1" applyAlignment="1" applyProtection="1">
      <alignment horizontal="left"/>
    </xf>
    <xf numFmtId="0" fontId="9" fillId="0" borderId="0" xfId="1" applyNumberFormat="1" applyFont="1" applyBorder="1" applyAlignment="1" applyProtection="1">
      <alignment horizontal="right"/>
    </xf>
    <xf numFmtId="0" fontId="9" fillId="0" borderId="0" xfId="1" quotePrefix="1" applyNumberFormat="1" applyFont="1" applyFill="1" applyBorder="1" applyAlignment="1" applyProtection="1">
      <alignment horizontal="left"/>
    </xf>
    <xf numFmtId="0" fontId="9" fillId="0" borderId="0" xfId="1" applyNumberFormat="1" applyFont="1" applyFill="1" applyBorder="1" applyAlignment="1" applyProtection="1"/>
    <xf numFmtId="0" fontId="9" fillId="0" borderId="0" xfId="1" applyNumberFormat="1" applyFont="1" applyFill="1" applyBorder="1" applyProtection="1"/>
    <xf numFmtId="0" fontId="9" fillId="0" borderId="0" xfId="1" applyFont="1" applyFill="1" applyAlignment="1" applyProtection="1">
      <alignment horizontal="left"/>
    </xf>
    <xf numFmtId="175" fontId="9" fillId="0" borderId="0" xfId="1" applyNumberFormat="1" applyFont="1" applyFill="1" applyBorder="1" applyAlignment="1" applyProtection="1">
      <alignment horizontal="right"/>
    </xf>
    <xf numFmtId="0" fontId="9" fillId="0" borderId="0" xfId="1" applyNumberFormat="1" applyFont="1" applyBorder="1" applyAlignment="1" applyProtection="1"/>
    <xf numFmtId="0" fontId="9" fillId="4" borderId="0" xfId="1" quotePrefix="1" applyNumberFormat="1" applyFont="1" applyFill="1" applyBorder="1" applyAlignment="1" applyProtection="1">
      <alignment horizontal="left"/>
    </xf>
    <xf numFmtId="0" fontId="9" fillId="4" borderId="0" xfId="1" applyNumberFormat="1" applyFont="1" applyFill="1" applyBorder="1" applyAlignment="1" applyProtection="1"/>
    <xf numFmtId="0" fontId="9" fillId="4" borderId="0" xfId="1" applyNumberFormat="1" applyFont="1" applyFill="1" applyBorder="1" applyProtection="1"/>
    <xf numFmtId="0" fontId="9" fillId="4" borderId="0" xfId="1" applyFont="1" applyFill="1" applyAlignment="1" applyProtection="1">
      <alignment horizontal="left"/>
    </xf>
    <xf numFmtId="175" fontId="9" fillId="4" borderId="0" xfId="1" applyNumberFormat="1" applyFont="1" applyFill="1" applyBorder="1" applyAlignment="1" applyProtection="1">
      <alignment horizontal="right"/>
    </xf>
    <xf numFmtId="0" fontId="9" fillId="0" borderId="0" xfId="1" applyNumberFormat="1" applyFont="1" applyFill="1" applyBorder="1" applyAlignment="1" applyProtection="1">
      <alignment horizontal="left"/>
    </xf>
    <xf numFmtId="0" fontId="9" fillId="4" borderId="0" xfId="1" applyFont="1" applyFill="1" applyProtection="1"/>
    <xf numFmtId="0" fontId="9" fillId="4" borderId="0" xfId="1" applyFont="1" applyFill="1" applyAlignment="1" applyProtection="1">
      <alignment horizontal="right"/>
    </xf>
    <xf numFmtId="0" fontId="1" fillId="0" borderId="0" xfId="1" applyFont="1" applyBorder="1" applyProtection="1"/>
    <xf numFmtId="0" fontId="9" fillId="0" borderId="0" xfId="1" applyFont="1" applyFill="1" applyProtection="1"/>
    <xf numFmtId="0" fontId="9" fillId="5" borderId="0" xfId="1" applyNumberFormat="1" applyFont="1" applyFill="1" applyBorder="1" applyAlignment="1" applyProtection="1"/>
    <xf numFmtId="0" fontId="9" fillId="0" borderId="1" xfId="1" applyNumberFormat="1" applyFont="1" applyBorder="1" applyAlignment="1" applyProtection="1"/>
    <xf numFmtId="175" fontId="9" fillId="0" borderId="1" xfId="1" applyNumberFormat="1" applyFont="1" applyBorder="1" applyProtection="1"/>
    <xf numFmtId="175" fontId="9" fillId="0" borderId="0" xfId="1" applyNumberFormat="1" applyFont="1" applyBorder="1" applyProtection="1"/>
    <xf numFmtId="0" fontId="9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0" fontId="1" fillId="0" borderId="0" xfId="1" applyFont="1" applyProtection="1"/>
    <xf numFmtId="0" fontId="9" fillId="0" borderId="0" xfId="50" applyNumberFormat="1" applyFont="1" applyBorder="1" applyAlignment="1" applyProtection="1"/>
    <xf numFmtId="0" fontId="2" fillId="0" borderId="0" xfId="25" applyFont="1" applyBorder="1" applyAlignment="1" applyProtection="1"/>
    <xf numFmtId="0" fontId="2" fillId="0" borderId="0" xfId="25" applyFont="1" applyBorder="1" applyAlignment="1" applyProtection="1">
      <alignment vertical="center"/>
    </xf>
    <xf numFmtId="0" fontId="1" fillId="0" borderId="0" xfId="25" applyFont="1" applyBorder="1" applyAlignment="1" applyProtection="1">
      <alignment vertical="center"/>
    </xf>
    <xf numFmtId="3" fontId="10" fillId="0" borderId="0" xfId="25" applyNumberFormat="1" applyFont="1" applyBorder="1" applyAlignment="1" applyProtection="1">
      <alignment horizontal="right" vertical="center"/>
    </xf>
    <xf numFmtId="3" fontId="31" fillId="0" borderId="0" xfId="25" applyNumberFormat="1" applyFont="1" applyBorder="1" applyAlignment="1" applyProtection="1">
      <alignment horizontal="right" vertical="center"/>
    </xf>
    <xf numFmtId="3" fontId="4" fillId="0" borderId="0" xfId="25" applyNumberFormat="1" applyFont="1" applyBorder="1" applyAlignment="1" applyProtection="1">
      <alignment horizontal="right" vertical="center"/>
    </xf>
    <xf numFmtId="3" fontId="4" fillId="0" borderId="0" xfId="25" quotePrefix="1" applyNumberFormat="1" applyFont="1" applyBorder="1" applyAlignment="1" applyProtection="1">
      <alignment horizontal="right" vertical="center"/>
    </xf>
    <xf numFmtId="3" fontId="4" fillId="4" borderId="0" xfId="25" quotePrefix="1" applyNumberFormat="1" applyFont="1" applyFill="1" applyBorder="1" applyAlignment="1" applyProtection="1">
      <alignment horizontal="right" vertical="center"/>
    </xf>
    <xf numFmtId="3" fontId="4" fillId="0" borderId="0" xfId="25" quotePrefix="1" applyNumberFormat="1" applyFont="1" applyFill="1" applyBorder="1" applyAlignment="1" applyProtection="1">
      <alignment horizontal="right" vertical="center"/>
    </xf>
    <xf numFmtId="3" fontId="4" fillId="0" borderId="0" xfId="25" applyNumberFormat="1" applyFont="1" applyBorder="1" applyAlignment="1" applyProtection="1">
      <alignment vertical="center"/>
    </xf>
    <xf numFmtId="3" fontId="4" fillId="0" borderId="0" xfId="25" applyNumberFormat="1" applyFont="1" applyAlignment="1" applyProtection="1">
      <alignment vertical="center"/>
    </xf>
    <xf numFmtId="3" fontId="4" fillId="4" borderId="0" xfId="25" applyNumberFormat="1" applyFont="1" applyFill="1" applyBorder="1" applyAlignment="1" applyProtection="1">
      <alignment vertical="center"/>
    </xf>
    <xf numFmtId="0" fontId="1" fillId="0" borderId="0" xfId="25" applyAlignment="1" applyProtection="1">
      <alignment vertical="center"/>
    </xf>
    <xf numFmtId="0" fontId="9" fillId="0" borderId="0" xfId="25" applyFont="1" applyAlignment="1" applyProtection="1">
      <alignment horizontal="right" vertical="center"/>
    </xf>
    <xf numFmtId="0" fontId="1" fillId="0" borderId="1" xfId="25" applyBorder="1" applyAlignment="1" applyProtection="1">
      <alignment vertical="center"/>
    </xf>
    <xf numFmtId="0" fontId="10" fillId="0" borderId="0" xfId="25" applyFont="1" applyAlignment="1" applyProtection="1">
      <alignment vertical="center"/>
    </xf>
    <xf numFmtId="170" fontId="4" fillId="0" borderId="0" xfId="25" applyNumberFormat="1" applyFont="1" applyFill="1" applyBorder="1" applyAlignment="1" applyProtection="1">
      <alignment horizontal="right"/>
    </xf>
    <xf numFmtId="170" fontId="4" fillId="4" borderId="0" xfId="25" applyNumberFormat="1" applyFont="1" applyFill="1" applyBorder="1" applyAlignment="1" applyProtection="1">
      <alignment horizontal="right"/>
    </xf>
    <xf numFmtId="0" fontId="10" fillId="0" borderId="0" xfId="50" applyFont="1" applyAlignment="1" applyProtection="1">
      <alignment horizontal="left" vertical="center"/>
    </xf>
    <xf numFmtId="0" fontId="3" fillId="0" borderId="0" xfId="50" applyFont="1" applyFill="1" applyAlignment="1" applyProtection="1">
      <alignment vertical="top"/>
    </xf>
    <xf numFmtId="0" fontId="1" fillId="0" borderId="0" xfId="50" applyFill="1" applyBorder="1" applyAlignment="1" applyProtection="1">
      <alignment vertical="center"/>
    </xf>
    <xf numFmtId="0" fontId="1" fillId="0" borderId="0" xfId="50" applyFill="1" applyAlignment="1" applyProtection="1">
      <alignment vertical="center"/>
    </xf>
    <xf numFmtId="0" fontId="9" fillId="0" borderId="0" xfId="50" applyFont="1" applyFill="1" applyAlignment="1" applyProtection="1">
      <alignment vertical="center"/>
    </xf>
    <xf numFmtId="0" fontId="10" fillId="0" borderId="0" xfId="50" applyFont="1" applyFill="1" applyAlignment="1" applyProtection="1">
      <alignment vertical="center"/>
    </xf>
    <xf numFmtId="0" fontId="24" fillId="0" borderId="0" xfId="50" applyFont="1" applyBorder="1" applyAlignment="1" applyProtection="1">
      <alignment vertical="top"/>
    </xf>
    <xf numFmtId="0" fontId="1" fillId="0" borderId="0" xfId="50" applyProtection="1"/>
    <xf numFmtId="0" fontId="1" fillId="0" borderId="0" xfId="50" applyFill="1" applyProtection="1"/>
    <xf numFmtId="3" fontId="10" fillId="0" borderId="0" xfId="50" applyNumberFormat="1" applyFont="1" applyFill="1" applyAlignment="1" applyProtection="1">
      <alignment vertical="center"/>
    </xf>
    <xf numFmtId="0" fontId="3" fillId="0" borderId="0" xfId="25" applyFont="1" applyAlignment="1" applyProtection="1">
      <alignment vertical="top"/>
    </xf>
    <xf numFmtId="0" fontId="4" fillId="0" borderId="0" xfId="25" applyFont="1" applyAlignment="1" applyProtection="1">
      <alignment horizontal="right" vertical="center"/>
    </xf>
    <xf numFmtId="0" fontId="1" fillId="0" borderId="0" xfId="25" applyBorder="1" applyAlignment="1" applyProtection="1">
      <alignment vertical="center"/>
    </xf>
    <xf numFmtId="0" fontId="9" fillId="0" borderId="0" xfId="25" applyFont="1" applyAlignment="1" applyProtection="1">
      <alignment vertical="top"/>
    </xf>
    <xf numFmtId="0" fontId="9" fillId="0" borderId="0" xfId="25" applyFont="1" applyBorder="1" applyAlignment="1" applyProtection="1">
      <alignment horizontal="right" vertical="top"/>
    </xf>
    <xf numFmtId="0" fontId="10" fillId="0" borderId="0" xfId="25" applyFont="1" applyBorder="1" applyAlignment="1" applyProtection="1">
      <alignment horizontal="left" vertical="center"/>
    </xf>
    <xf numFmtId="3" fontId="10" fillId="0" borderId="0" xfId="25" applyNumberFormat="1" applyFont="1" applyAlignment="1" applyProtection="1">
      <alignment vertical="center"/>
    </xf>
    <xf numFmtId="0" fontId="10" fillId="0" borderId="0" xfId="25" applyFont="1" applyBorder="1" applyAlignment="1" applyProtection="1">
      <alignment vertical="center"/>
    </xf>
    <xf numFmtId="0" fontId="4" fillId="0" borderId="0" xfId="25" applyFont="1" applyBorder="1" applyAlignment="1" applyProtection="1">
      <alignment vertical="center"/>
    </xf>
    <xf numFmtId="0" fontId="4" fillId="0" borderId="0" xfId="25" applyFont="1" applyAlignment="1" applyProtection="1">
      <alignment vertical="center"/>
    </xf>
    <xf numFmtId="0" fontId="34" fillId="6" borderId="0" xfId="25" applyFont="1" applyFill="1" applyAlignment="1" applyProtection="1">
      <alignment vertical="center"/>
    </xf>
    <xf numFmtId="0" fontId="4" fillId="6" borderId="0" xfId="25" applyFont="1" applyFill="1" applyAlignment="1" applyProtection="1">
      <alignment vertical="center"/>
    </xf>
    <xf numFmtId="3" fontId="4" fillId="0" borderId="0" xfId="25" applyNumberFormat="1" applyFont="1" applyFill="1" applyBorder="1" applyAlignment="1" applyProtection="1">
      <alignment vertical="center"/>
    </xf>
    <xf numFmtId="0" fontId="9" fillId="0" borderId="0" xfId="25" applyFont="1" applyAlignment="1" applyProtection="1">
      <alignment vertical="center"/>
    </xf>
    <xf numFmtId="0" fontId="11" fillId="0" borderId="0" xfId="58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3" fillId="0" borderId="0" xfId="25" applyFont="1" applyBorder="1" applyAlignment="1" applyProtection="1">
      <alignment vertical="top"/>
    </xf>
    <xf numFmtId="0" fontId="4" fillId="0" borderId="0" xfId="25" applyFont="1" applyBorder="1" applyAlignment="1" applyProtection="1">
      <alignment horizontal="right" vertical="center"/>
    </xf>
    <xf numFmtId="0" fontId="1" fillId="0" borderId="0" xfId="25" applyFill="1" applyAlignment="1" applyProtection="1">
      <alignment vertical="center"/>
    </xf>
    <xf numFmtId="0" fontId="9" fillId="0" borderId="0" xfId="25" applyFont="1" applyBorder="1" applyAlignment="1" applyProtection="1">
      <alignment vertical="center"/>
    </xf>
    <xf numFmtId="0" fontId="9" fillId="0" borderId="0" xfId="25" applyFont="1" applyBorder="1" applyAlignment="1" applyProtection="1">
      <alignment horizontal="right" vertical="center"/>
    </xf>
    <xf numFmtId="3" fontId="33" fillId="4" borderId="0" xfId="25" applyNumberFormat="1" applyFont="1" applyFill="1" applyAlignment="1" applyProtection="1">
      <alignment horizontal="right" vertical="center"/>
    </xf>
    <xf numFmtId="3" fontId="35" fillId="4" borderId="0" xfId="25" applyNumberFormat="1" applyFont="1" applyFill="1" applyAlignment="1" applyProtection="1">
      <alignment horizontal="right" vertical="center"/>
    </xf>
    <xf numFmtId="3" fontId="35" fillId="4" borderId="0" xfId="25" applyNumberFormat="1" applyFont="1" applyFill="1" applyBorder="1" applyAlignment="1" applyProtection="1">
      <alignment horizontal="right" vertical="center"/>
    </xf>
    <xf numFmtId="0" fontId="4" fillId="0" borderId="0" xfId="59" applyFont="1" applyAlignment="1" applyProtection="1">
      <alignment vertical="center"/>
    </xf>
    <xf numFmtId="0" fontId="11" fillId="0" borderId="0" xfId="58" applyFont="1" applyAlignment="1" applyProtection="1">
      <alignment vertical="center"/>
    </xf>
    <xf numFmtId="0" fontId="3" fillId="0" borderId="0" xfId="25" applyNumberFormat="1" applyFont="1" applyAlignment="1" applyProtection="1">
      <alignment horizontal="right" vertical="top"/>
    </xf>
    <xf numFmtId="0" fontId="4" fillId="0" borderId="0" xfId="25" applyNumberFormat="1" applyFont="1" applyAlignment="1" applyProtection="1">
      <alignment horizontal="right" vertical="top"/>
    </xf>
    <xf numFmtId="0" fontId="9" fillId="0" borderId="0" xfId="25" applyNumberFormat="1" applyFont="1" applyBorder="1" applyAlignment="1" applyProtection="1">
      <alignment vertical="center"/>
    </xf>
    <xf numFmtId="3" fontId="1" fillId="0" borderId="1" xfId="25" applyNumberFormat="1" applyFont="1" applyBorder="1" applyAlignment="1" applyProtection="1">
      <alignment horizontal="right" vertical="center"/>
    </xf>
    <xf numFmtId="0" fontId="4" fillId="0" borderId="1" xfId="25" applyFont="1" applyFill="1" applyBorder="1" applyAlignment="1" applyProtection="1">
      <alignment vertical="center"/>
    </xf>
    <xf numFmtId="0" fontId="11" fillId="0" borderId="0" xfId="58" applyFont="1" applyFill="1" applyAlignment="1" applyProtection="1">
      <alignment vertical="center"/>
    </xf>
    <xf numFmtId="0" fontId="8" fillId="0" borderId="0" xfId="3" applyFont="1" applyAlignment="1" applyProtection="1">
      <alignment horizontal="right" vertical="center"/>
    </xf>
    <xf numFmtId="0" fontId="9" fillId="0" borderId="1" xfId="53" applyFont="1" applyBorder="1" applyAlignment="1" applyProtection="1">
      <alignment horizontal="center" wrapText="1"/>
    </xf>
    <xf numFmtId="0" fontId="9" fillId="0" borderId="0" xfId="53" applyFont="1" applyBorder="1" applyAlignment="1" applyProtection="1">
      <alignment horizontal="right" vertical="top" wrapText="1"/>
    </xf>
    <xf numFmtId="0" fontId="9" fillId="0" borderId="2" xfId="53" applyFont="1" applyBorder="1" applyAlignment="1" applyProtection="1">
      <alignment horizontal="right" vertical="top" wrapText="1"/>
    </xf>
    <xf numFmtId="0" fontId="9" fillId="0" borderId="0" xfId="53" applyNumberFormat="1" applyFont="1" applyBorder="1" applyAlignment="1" applyProtection="1">
      <alignment horizontal="left" vertical="center" wrapText="1"/>
    </xf>
    <xf numFmtId="0" fontId="9" fillId="0" borderId="0" xfId="1" applyNumberFormat="1" applyFont="1" applyBorder="1" applyAlignment="1" applyProtection="1">
      <alignment horizontal="right" vertical="top" wrapText="1"/>
    </xf>
    <xf numFmtId="0" fontId="9" fillId="0" borderId="0" xfId="1" applyNumberFormat="1" applyFont="1" applyBorder="1" applyAlignment="1" applyProtection="1">
      <alignment horizontal="left" vertical="top" wrapText="1"/>
    </xf>
    <xf numFmtId="0" fontId="9" fillId="0" borderId="0" xfId="1" applyNumberFormat="1" applyFont="1" applyBorder="1" applyAlignment="1" applyProtection="1">
      <alignment vertical="top" wrapText="1"/>
    </xf>
    <xf numFmtId="0" fontId="8" fillId="0" borderId="0" xfId="3" applyFont="1" applyAlignment="1" applyProtection="1">
      <alignment horizontal="right" vertical="top"/>
    </xf>
    <xf numFmtId="0" fontId="9" fillId="0" borderId="0" xfId="50" applyNumberFormat="1" applyFont="1" applyBorder="1" applyAlignment="1" applyProtection="1">
      <alignment vertical="center" wrapText="1"/>
    </xf>
    <xf numFmtId="0" fontId="9" fillId="0" borderId="0" xfId="50" applyFont="1" applyBorder="1" applyAlignment="1" applyProtection="1">
      <alignment vertical="center" wrapText="1"/>
    </xf>
    <xf numFmtId="0" fontId="9" fillId="0" borderId="0" xfId="50" applyFont="1" applyBorder="1" applyAlignment="1" applyProtection="1">
      <alignment horizontal="right" vertical="center" wrapText="1"/>
    </xf>
    <xf numFmtId="0" fontId="9" fillId="0" borderId="0" xfId="50" applyFont="1" applyBorder="1" applyAlignment="1" applyProtection="1">
      <alignment horizontal="right" vertical="center"/>
    </xf>
    <xf numFmtId="0" fontId="9" fillId="0" borderId="0" xfId="25" applyNumberFormat="1" applyFont="1" applyBorder="1" applyAlignment="1" applyProtection="1">
      <alignment vertical="center" wrapText="1"/>
    </xf>
    <xf numFmtId="0" fontId="9" fillId="0" borderId="0" xfId="25" applyFont="1" applyBorder="1" applyAlignment="1" applyProtection="1">
      <alignment vertical="center" wrapText="1"/>
    </xf>
    <xf numFmtId="0" fontId="9" fillId="0" borderId="1" xfId="25" applyFont="1" applyBorder="1" applyAlignment="1" applyProtection="1">
      <alignment horizontal="center" vertical="top"/>
    </xf>
    <xf numFmtId="0" fontId="9" fillId="0" borderId="0" xfId="25" applyFont="1" applyBorder="1" applyAlignment="1" applyProtection="1">
      <alignment horizontal="right" vertical="top" wrapText="1"/>
    </xf>
    <xf numFmtId="0" fontId="9" fillId="0" borderId="0" xfId="25" applyFont="1" applyBorder="1" applyAlignment="1" applyProtection="1">
      <alignment horizontal="right" vertical="top"/>
    </xf>
    <xf numFmtId="0" fontId="9" fillId="0" borderId="0" xfId="25" applyFont="1" applyBorder="1" applyAlignment="1" applyProtection="1">
      <alignment vertical="center"/>
    </xf>
    <xf numFmtId="0" fontId="9" fillId="0" borderId="1" xfId="25" applyFont="1" applyBorder="1" applyAlignment="1" applyProtection="1">
      <alignment horizontal="center" vertical="center"/>
    </xf>
    <xf numFmtId="0" fontId="9" fillId="0" borderId="0" xfId="25" applyFont="1" applyBorder="1" applyAlignment="1" applyProtection="1">
      <alignment horizontal="right" vertical="center" wrapText="1"/>
    </xf>
    <xf numFmtId="0" fontId="9" fillId="0" borderId="0" xfId="25" applyFont="1" applyBorder="1" applyAlignment="1" applyProtection="1">
      <alignment horizontal="right" vertical="center"/>
    </xf>
    <xf numFmtId="0" fontId="8" fillId="0" borderId="0" xfId="3" applyNumberFormat="1" applyFont="1" applyAlignment="1" applyProtection="1">
      <alignment horizontal="right" vertical="top"/>
    </xf>
    <xf numFmtId="0" fontId="9" fillId="0" borderId="0" xfId="1" applyNumberFormat="1" applyFont="1" applyBorder="1" applyAlignment="1" applyProtection="1">
      <alignment vertical="center" wrapText="1"/>
    </xf>
    <xf numFmtId="0" fontId="9" fillId="0" borderId="0" xfId="1" applyFont="1" applyBorder="1" applyAlignment="1" applyProtection="1">
      <alignment vertical="center" wrapText="1"/>
    </xf>
    <xf numFmtId="0" fontId="9" fillId="0" borderId="0" xfId="1" applyFont="1" applyBorder="1" applyAlignment="1" applyProtection="1">
      <alignment horizontal="right" vertical="center" wrapText="1"/>
    </xf>
    <xf numFmtId="0" fontId="9" fillId="0" borderId="0" xfId="1" applyFont="1" applyBorder="1" applyAlignment="1" applyProtection="1">
      <alignment horizontal="right" vertical="center"/>
    </xf>
    <xf numFmtId="0" fontId="9" fillId="0" borderId="1" xfId="50" applyFont="1" applyBorder="1" applyAlignment="1" applyProtection="1">
      <alignment horizontal="center" vertical="center"/>
    </xf>
    <xf numFmtId="0" fontId="9" fillId="0" borderId="0" xfId="50" applyFont="1" applyBorder="1" applyAlignment="1" applyProtection="1">
      <alignment vertical="center"/>
    </xf>
    <xf numFmtId="0" fontId="9" fillId="0" borderId="0" xfId="50" applyFont="1" applyBorder="1" applyAlignment="1" applyProtection="1">
      <alignment horizontal="right" vertical="top" wrapText="1"/>
    </xf>
    <xf numFmtId="0" fontId="9" fillId="0" borderId="0" xfId="50" applyFont="1" applyBorder="1" applyAlignment="1" applyProtection="1">
      <alignment horizontal="right" vertical="top"/>
    </xf>
  </cellXfs>
  <cellStyles count="60">
    <cellStyle name="Base 0 dec" xfId="6"/>
    <cellStyle name="Base 1 dec" xfId="7"/>
    <cellStyle name="Base 2 dec" xfId="8"/>
    <cellStyle name="Capitulo" xfId="9"/>
    <cellStyle name="Cuadro" xfId="10"/>
    <cellStyle name="Cuadro 2" xfId="11"/>
    <cellStyle name="Cuadro_CAP8_SAM_CAP8a" xfId="12"/>
    <cellStyle name="Descripciones" xfId="13"/>
    <cellStyle name="Enc. der" xfId="14"/>
    <cellStyle name="Enc. izq" xfId="15"/>
    <cellStyle name="Etiqueta" xfId="16"/>
    <cellStyle name="Euro" xfId="17"/>
    <cellStyle name="Hipervínculo" xfId="3" builtinId="8"/>
    <cellStyle name="Hipervínculo 2" xfId="2"/>
    <cellStyle name="Hipervínculo 2 2" xfId="18"/>
    <cellStyle name="Hipervínculo 3" xfId="19"/>
    <cellStyle name="Hipervínculo 3 2" xfId="57"/>
    <cellStyle name="Hipervínculo 4" xfId="20"/>
    <cellStyle name="Hipervínculo 4 2" xfId="58"/>
    <cellStyle name="Hipervínculo 5" xfId="51"/>
    <cellStyle name="Hipervínculo 6" xfId="4"/>
    <cellStyle name="Linea Inferior" xfId="21"/>
    <cellStyle name="Linea Superior" xfId="22"/>
    <cellStyle name="Linea Tipo" xfId="23"/>
    <cellStyle name="Millares 2" xfId="49"/>
    <cellStyle name="No-definido" xfId="24"/>
    <cellStyle name="Normal" xfId="0" builtinId="0"/>
    <cellStyle name="Normal 10" xfId="50"/>
    <cellStyle name="Normal 10 2" xfId="54"/>
    <cellStyle name="Normal 11 2" xfId="59"/>
    <cellStyle name="Normal 12" xfId="48"/>
    <cellStyle name="Normal 2" xfId="1"/>
    <cellStyle name="Normal 2 2" xfId="25"/>
    <cellStyle name="Normal 2_12 cuadros nuevos (18 mayo 2012)" xfId="26"/>
    <cellStyle name="Normal 3" xfId="27"/>
    <cellStyle name="Normal 4" xfId="28"/>
    <cellStyle name="Normal 5" xfId="5"/>
    <cellStyle name="Normal 5 2" xfId="56"/>
    <cellStyle name="Normal 9 2 3" xfId="52"/>
    <cellStyle name="Normal_Libro1" xfId="53"/>
    <cellStyle name="Normal_Libro2" xfId="55"/>
    <cellStyle name="Num. cuadro" xfId="29"/>
    <cellStyle name="Numero" xfId="30"/>
    <cellStyle name="Numero 2" xfId="31"/>
    <cellStyle name="Numero 3" xfId="32"/>
    <cellStyle name="Numero_SAM_CAP5" xfId="33"/>
    <cellStyle name="Numerod" xfId="34"/>
    <cellStyle name="Numerod 2" xfId="35"/>
    <cellStyle name="Numerod 3" xfId="36"/>
    <cellStyle name="Numerod 4" xfId="37"/>
    <cellStyle name="Numerod_CAP4" xfId="38"/>
    <cellStyle name="Pie" xfId="39"/>
    <cellStyle name="Separador" xfId="40"/>
    <cellStyle name="Separador 2" xfId="41"/>
    <cellStyle name="Separador 3" xfId="42"/>
    <cellStyle name="Separador_2.5.2 y gráf. 2.5.2.1" xfId="43"/>
    <cellStyle name="Titulo" xfId="44"/>
    <cellStyle name="Titulo 2" xfId="45"/>
    <cellStyle name="Titulo 2_actualizaciones_SAM_2012" xfId="46"/>
    <cellStyle name="Titulo_2.5.2 y gráf. 2.5.2.1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conapesca.sagarpa.gob.mx/wb/cona/anuario_2012_zip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onapesca.sagarpa.gob.mx/wb/cona/anuario_2012_zip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conapesca.sagarpa.gob.mx/wb/cona/anuario_2012_zip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fira.gob.mx/InfEspDtoXML/TemasUsuario.jsp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inegi.org.mx/est/contenidos/Proyectos/registros/economicas/ganado/default.asp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inegi.org.mx/est/contenidos/Proyectos/registros/economicas/ganado/default.asp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showGridLines="0" showRowColHeaders="0" tabSelected="1" zoomScale="130" zoomScaleNormal="130" workbookViewId="0">
      <pane ySplit="2" topLeftCell="A3" activePane="bottomLeft" state="frozen"/>
      <selection pane="bottomLeft"/>
    </sheetView>
  </sheetViews>
  <sheetFormatPr baseColWidth="10" defaultColWidth="0" defaultRowHeight="9" customHeight="1" zeroHeight="1" x14ac:dyDescent="0.15"/>
  <cols>
    <col min="1" max="1" width="5.7109375" style="30" customWidth="1"/>
    <col min="2" max="2" width="70.7109375" style="31" customWidth="1"/>
    <col min="3" max="16384" width="11.42578125" style="32" hidden="1"/>
  </cols>
  <sheetData>
    <row r="1" spans="1:2" x14ac:dyDescent="0.15"/>
    <row r="2" spans="1:2" ht="12.75" x14ac:dyDescent="0.15">
      <c r="A2" s="33" t="s">
        <v>21</v>
      </c>
    </row>
    <row r="3" spans="1:2" ht="12.75" x14ac:dyDescent="0.15">
      <c r="A3" s="33"/>
    </row>
    <row r="4" spans="1:2" ht="36" x14ac:dyDescent="0.15">
      <c r="A4" s="34" t="s">
        <v>334</v>
      </c>
      <c r="B4" s="35" t="s">
        <v>337</v>
      </c>
    </row>
    <row r="5" spans="1:2" ht="36" x14ac:dyDescent="0.15">
      <c r="A5" s="34" t="s">
        <v>335</v>
      </c>
      <c r="B5" s="35" t="s">
        <v>338</v>
      </c>
    </row>
    <row r="6" spans="1:2" ht="27" x14ac:dyDescent="0.15">
      <c r="A6" s="34" t="s">
        <v>336</v>
      </c>
      <c r="B6" s="35" t="s">
        <v>339</v>
      </c>
    </row>
    <row r="7" spans="1:2" ht="36" x14ac:dyDescent="0.15">
      <c r="A7" s="34" t="s">
        <v>73</v>
      </c>
      <c r="B7" s="35" t="s">
        <v>74</v>
      </c>
    </row>
    <row r="8" spans="1:2" ht="36" x14ac:dyDescent="0.15">
      <c r="A8" s="34" t="s">
        <v>116</v>
      </c>
      <c r="B8" s="35" t="s">
        <v>166</v>
      </c>
    </row>
    <row r="9" spans="1:2" ht="36" x14ac:dyDescent="0.15">
      <c r="A9" s="34" t="s">
        <v>114</v>
      </c>
      <c r="B9" s="35" t="s">
        <v>115</v>
      </c>
    </row>
    <row r="10" spans="1:2" ht="36" x14ac:dyDescent="0.15">
      <c r="A10" s="34" t="s">
        <v>102</v>
      </c>
      <c r="B10" s="35" t="s">
        <v>104</v>
      </c>
    </row>
    <row r="11" spans="1:2" ht="36" x14ac:dyDescent="0.15">
      <c r="A11" s="34" t="s">
        <v>340</v>
      </c>
      <c r="B11" s="35" t="s">
        <v>367</v>
      </c>
    </row>
    <row r="12" spans="1:2" ht="36" x14ac:dyDescent="0.15">
      <c r="A12" s="34" t="s">
        <v>103</v>
      </c>
      <c r="B12" s="35" t="s">
        <v>105</v>
      </c>
    </row>
    <row r="13" spans="1:2" ht="36" x14ac:dyDescent="0.15">
      <c r="A13" s="34" t="s">
        <v>341</v>
      </c>
      <c r="B13" s="35" t="s">
        <v>368</v>
      </c>
    </row>
    <row r="14" spans="1:2" ht="27" x14ac:dyDescent="0.15">
      <c r="A14" s="34" t="s">
        <v>342</v>
      </c>
      <c r="B14" s="35" t="s">
        <v>369</v>
      </c>
    </row>
    <row r="15" spans="1:2" ht="36" x14ac:dyDescent="0.15">
      <c r="A15" s="34" t="s">
        <v>343</v>
      </c>
      <c r="B15" s="35" t="s">
        <v>370</v>
      </c>
    </row>
    <row r="16" spans="1:2" ht="36" x14ac:dyDescent="0.15">
      <c r="A16" s="34" t="s">
        <v>344</v>
      </c>
      <c r="B16" s="35" t="s">
        <v>371</v>
      </c>
    </row>
    <row r="17" spans="1:2" ht="36" x14ac:dyDescent="0.15">
      <c r="A17" s="34" t="s">
        <v>345</v>
      </c>
      <c r="B17" s="35" t="s">
        <v>372</v>
      </c>
    </row>
    <row r="18" spans="1:2" ht="45" x14ac:dyDescent="0.15">
      <c r="A18" s="34" t="s">
        <v>22</v>
      </c>
      <c r="B18" s="35" t="s">
        <v>23</v>
      </c>
    </row>
    <row r="19" spans="1:2" ht="27" x14ac:dyDescent="0.15">
      <c r="A19" s="34" t="s">
        <v>117</v>
      </c>
      <c r="B19" s="35" t="s">
        <v>167</v>
      </c>
    </row>
    <row r="20" spans="1:2" ht="27" x14ac:dyDescent="0.15">
      <c r="A20" s="34" t="s">
        <v>118</v>
      </c>
      <c r="B20" s="35" t="s">
        <v>168</v>
      </c>
    </row>
    <row r="21" spans="1:2" ht="9" hidden="1" customHeight="1" x14ac:dyDescent="0.15"/>
    <row r="22" spans="1:2" ht="9" hidden="1" customHeight="1" x14ac:dyDescent="0.15"/>
    <row r="23" spans="1:2" ht="9" hidden="1" customHeight="1" x14ac:dyDescent="0.15"/>
    <row r="24" spans="1:2" ht="9" hidden="1" customHeight="1" x14ac:dyDescent="0.15"/>
    <row r="25" spans="1:2" ht="9" hidden="1" customHeight="1" x14ac:dyDescent="0.15"/>
    <row r="26" spans="1:2" ht="9" hidden="1" customHeight="1" x14ac:dyDescent="0.15"/>
    <row r="27" spans="1:2" ht="9" hidden="1" customHeight="1" x14ac:dyDescent="0.15"/>
    <row r="28" spans="1:2" ht="9" hidden="1" customHeight="1" x14ac:dyDescent="0.15"/>
    <row r="29" spans="1:2" ht="9" hidden="1" customHeight="1" x14ac:dyDescent="0.15"/>
    <row r="30" spans="1:2" ht="9" hidden="1" customHeight="1" x14ac:dyDescent="0.15"/>
    <row r="31" spans="1:2" ht="9" hidden="1" customHeight="1" x14ac:dyDescent="0.15"/>
    <row r="32" spans="1:2" ht="9" hidden="1" customHeight="1" x14ac:dyDescent="0.15"/>
    <row r="33" ht="9" hidden="1" customHeight="1" x14ac:dyDescent="0.15"/>
    <row r="34" ht="9" hidden="1" customHeight="1" x14ac:dyDescent="0.15"/>
    <row r="35" ht="9" hidden="1" customHeight="1" x14ac:dyDescent="0.15"/>
    <row r="36" ht="9" hidden="1" customHeight="1" x14ac:dyDescent="0.15"/>
    <row r="37" ht="9" hidden="1" customHeight="1" x14ac:dyDescent="0.15"/>
    <row r="38" ht="9" hidden="1" customHeight="1" x14ac:dyDescent="0.15"/>
    <row r="39" ht="9" hidden="1" customHeight="1" x14ac:dyDescent="0.15"/>
    <row r="40" ht="9" hidden="1" customHeight="1" x14ac:dyDescent="0.15"/>
    <row r="41" ht="9" hidden="1" customHeight="1" x14ac:dyDescent="0.15"/>
    <row r="42" ht="9" hidden="1" customHeight="1" x14ac:dyDescent="0.15"/>
    <row r="43" ht="9" hidden="1" customHeight="1" x14ac:dyDescent="0.15"/>
    <row r="44" ht="9" hidden="1" customHeight="1" x14ac:dyDescent="0.15"/>
    <row r="45" ht="9" hidden="1" customHeight="1" x14ac:dyDescent="0.15"/>
    <row r="46" ht="9" hidden="1" customHeight="1" x14ac:dyDescent="0.15"/>
    <row r="47" ht="9" hidden="1" customHeight="1" x14ac:dyDescent="0.15"/>
    <row r="48" ht="9" hidden="1" customHeight="1" x14ac:dyDescent="0.15"/>
    <row r="49" ht="9" hidden="1" customHeight="1" x14ac:dyDescent="0.15"/>
    <row r="50" ht="9" hidden="1" customHeight="1" x14ac:dyDescent="0.15"/>
    <row r="51" ht="9" hidden="1" customHeight="1" x14ac:dyDescent="0.15"/>
    <row r="52" ht="9" hidden="1" customHeight="1" x14ac:dyDescent="0.15"/>
    <row r="53" ht="9" hidden="1" customHeight="1" x14ac:dyDescent="0.15"/>
    <row r="54" ht="9" hidden="1" customHeight="1" x14ac:dyDescent="0.15"/>
    <row r="55" ht="9" hidden="1" customHeight="1" x14ac:dyDescent="0.15"/>
    <row r="56" ht="9" hidden="1" customHeight="1" x14ac:dyDescent="0.15"/>
    <row r="57" ht="9" hidden="1" customHeight="1" x14ac:dyDescent="0.15"/>
    <row r="58" ht="9" hidden="1" customHeight="1" x14ac:dyDescent="0.15"/>
    <row r="59" ht="9" hidden="1" customHeight="1" x14ac:dyDescent="0.15"/>
    <row r="60" ht="9" hidden="1" customHeight="1" x14ac:dyDescent="0.15"/>
    <row r="61" ht="9" hidden="1" customHeight="1" x14ac:dyDescent="0.15"/>
    <row r="62" ht="9" hidden="1" customHeight="1" x14ac:dyDescent="0.15"/>
    <row r="63" ht="9" hidden="1" customHeight="1" x14ac:dyDescent="0.15"/>
    <row r="64" ht="9" hidden="1" customHeight="1" x14ac:dyDescent="0.15"/>
  </sheetData>
  <sheetProtection sheet="1" objects="1" scenarios="1"/>
  <hyperlinks>
    <hyperlink ref="A20:B20" location="'10.17'!A1" display="10.17"/>
    <hyperlink ref="A4:B4" location="'10.1'!A1" display="10.1"/>
    <hyperlink ref="A10:B10" location="'10.7'!A1" display="10.7"/>
    <hyperlink ref="A12:B12" location="'10.9'!A1" display="10.9"/>
    <hyperlink ref="A9:B9" location="'10.6'!A1" display="10.6"/>
    <hyperlink ref="A8:B8" location="'10.5'!A1" display="10.5"/>
    <hyperlink ref="A18:B19" location="'10.15'!A1" display="10.15"/>
    <hyperlink ref="A19:B19" location="'10.16'!A1" display="10.16"/>
    <hyperlink ref="A5:B7" location="'10.4'!A1" display="10.4"/>
    <hyperlink ref="A11:B11" location="'10.8'!A1" display="10.8"/>
    <hyperlink ref="A13:B17" location="'10.4'!A1" display="10.4"/>
    <hyperlink ref="A5:B5" location="'10.2'!A1" display="10.2"/>
    <hyperlink ref="A6:B6" location="'10.3'!A1" display="10.3"/>
    <hyperlink ref="A13:B13" location="'10.10'!A1" display="10.10"/>
    <hyperlink ref="A14:B14" location="'10.11'!A1" display="10.11"/>
    <hyperlink ref="A15:B15" location="'10.12'!A1" display="10.12"/>
    <hyperlink ref="A16:B16" location="'10.13'!A1" display="10.13"/>
    <hyperlink ref="A17:B17" location="'10.14'!A1" display="10.14"/>
  </hyperlinks>
  <printOptions horizontalCentered="1" verticalCentered="1"/>
  <pageMargins left="0.19685039370078741" right="0.19685039370078741" top="0.39370078740157483" bottom="0.19685039370078741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0"/>
  <sheetViews>
    <sheetView showGridLines="0" showRowColHeaders="0" zoomScale="130" zoomScaleNormal="130" workbookViewId="0">
      <pane xSplit="1" ySplit="10" topLeftCell="B11" activePane="bottomRight" state="frozen"/>
      <selection activeCell="H1" sqref="H1"/>
      <selection pane="topRight" activeCell="H1" sqref="H1"/>
      <selection pane="bottomLeft" activeCell="H1" sqref="H1"/>
      <selection pane="bottomRight"/>
    </sheetView>
  </sheetViews>
  <sheetFormatPr baseColWidth="10" defaultColWidth="0" defaultRowHeight="11.25" customHeight="1" zeroHeight="1" x14ac:dyDescent="0.25"/>
  <cols>
    <col min="1" max="1" width="17.5703125" style="96" customWidth="1"/>
    <col min="2" max="2" width="11.140625" style="96" customWidth="1"/>
    <col min="3" max="6" width="9" style="96" customWidth="1"/>
    <col min="7" max="7" width="9.42578125" style="96" customWidth="1"/>
    <col min="8" max="8" width="9" style="96" customWidth="1"/>
    <col min="9" max="9" width="9.42578125" style="96" customWidth="1"/>
    <col min="10" max="10" width="0.85546875" style="96" customWidth="1"/>
    <col min="11" max="11" width="0.85546875" style="96" hidden="1" customWidth="1"/>
    <col min="12" max="18" width="5.28515625" style="96" hidden="1" customWidth="1"/>
    <col min="19" max="26" width="4.42578125" style="96" hidden="1" customWidth="1"/>
    <col min="27" max="16384" width="9.42578125" style="96" hidden="1"/>
  </cols>
  <sheetData>
    <row r="1" spans="1:26" s="67" customFormat="1" ht="12" customHeight="1" x14ac:dyDescent="0.2">
      <c r="A1" s="64" t="s">
        <v>75</v>
      </c>
      <c r="B1" s="65"/>
      <c r="C1" s="65"/>
      <c r="D1" s="65"/>
      <c r="E1" s="65"/>
      <c r="F1" s="65"/>
      <c r="G1" s="65"/>
      <c r="H1" s="65"/>
      <c r="I1" s="193" t="s">
        <v>93</v>
      </c>
      <c r="J1" s="66"/>
    </row>
    <row r="2" spans="1:26" s="67" customFormat="1" ht="12" customHeight="1" x14ac:dyDescent="0.2">
      <c r="A2" s="64" t="s">
        <v>94</v>
      </c>
      <c r="B2" s="65"/>
      <c r="C2" s="65"/>
      <c r="D2" s="65"/>
      <c r="E2" s="65"/>
      <c r="F2" s="65"/>
      <c r="G2" s="65"/>
      <c r="H2" s="65"/>
      <c r="I2" s="68"/>
      <c r="J2" s="66"/>
    </row>
    <row r="3" spans="1:26" s="67" customFormat="1" ht="12" customHeight="1" x14ac:dyDescent="0.25">
      <c r="A3" s="66" t="s">
        <v>78</v>
      </c>
      <c r="B3" s="65"/>
      <c r="C3" s="65"/>
      <c r="D3" s="65"/>
      <c r="E3" s="65"/>
      <c r="F3" s="65"/>
      <c r="G3" s="65"/>
      <c r="H3" s="65"/>
      <c r="I3" s="65"/>
      <c r="J3" s="66"/>
    </row>
    <row r="4" spans="1:26" s="67" customFormat="1" ht="12" customHeight="1" x14ac:dyDescent="0.25">
      <c r="A4" s="69" t="s">
        <v>79</v>
      </c>
      <c r="B4" s="65"/>
      <c r="C4" s="65"/>
      <c r="D4" s="65"/>
      <c r="E4" s="65"/>
      <c r="F4" s="65"/>
      <c r="G4" s="65"/>
      <c r="H4" s="65"/>
      <c r="I4" s="65"/>
      <c r="J4" s="70"/>
    </row>
    <row r="5" spans="1:26" ht="3" customHeight="1" x14ac:dyDescent="0.25">
      <c r="A5" s="94"/>
      <c r="B5" s="94"/>
      <c r="C5" s="94"/>
      <c r="D5" s="94"/>
      <c r="E5" s="94"/>
      <c r="F5" s="94"/>
      <c r="G5" s="94"/>
      <c r="H5" s="94"/>
      <c r="I5" s="94"/>
      <c r="J5" s="95"/>
      <c r="K5" s="95"/>
    </row>
    <row r="6" spans="1:26" ht="3" customHeight="1" x14ac:dyDescent="0.25">
      <c r="A6" s="95"/>
      <c r="B6" s="95"/>
      <c r="C6" s="95"/>
      <c r="D6" s="95"/>
      <c r="E6" s="95"/>
      <c r="F6" s="95"/>
      <c r="G6" s="95"/>
      <c r="H6" s="95"/>
      <c r="I6" s="95"/>
    </row>
    <row r="7" spans="1:26" s="74" customFormat="1" ht="8.65" customHeight="1" x14ac:dyDescent="0.25">
      <c r="A7" s="357" t="s">
        <v>80</v>
      </c>
      <c r="B7" s="194" t="s">
        <v>5</v>
      </c>
      <c r="C7" s="194" t="s">
        <v>95</v>
      </c>
      <c r="D7" s="194" t="s">
        <v>96</v>
      </c>
      <c r="E7" s="359" t="s">
        <v>97</v>
      </c>
      <c r="F7" s="194" t="s">
        <v>98</v>
      </c>
      <c r="G7" s="359" t="s">
        <v>99</v>
      </c>
      <c r="H7" s="194" t="s">
        <v>100</v>
      </c>
      <c r="I7" s="359" t="s">
        <v>101</v>
      </c>
    </row>
    <row r="8" spans="1:26" s="74" customFormat="1" ht="8.65" customHeight="1" x14ac:dyDescent="0.25">
      <c r="A8" s="358"/>
      <c r="B8" s="194"/>
      <c r="C8" s="194"/>
      <c r="D8" s="194"/>
      <c r="E8" s="360"/>
      <c r="F8" s="194"/>
      <c r="G8" s="360"/>
      <c r="H8" s="194"/>
      <c r="I8" s="360"/>
    </row>
    <row r="9" spans="1:26" s="74" customFormat="1" ht="8.65" customHeight="1" x14ac:dyDescent="0.25">
      <c r="A9" s="358"/>
      <c r="B9" s="194"/>
      <c r="C9" s="194"/>
      <c r="D9" s="194"/>
      <c r="E9" s="194"/>
      <c r="F9" s="194"/>
      <c r="G9" s="360"/>
      <c r="H9" s="194"/>
      <c r="I9" s="194"/>
    </row>
    <row r="10" spans="1:26" ht="3" customHeight="1" x14ac:dyDescent="0.25">
      <c r="A10" s="94"/>
      <c r="B10" s="94"/>
      <c r="C10" s="94"/>
      <c r="D10" s="94"/>
      <c r="E10" s="94"/>
      <c r="F10" s="94"/>
      <c r="G10" s="94"/>
      <c r="H10" s="94"/>
      <c r="I10" s="94"/>
    </row>
    <row r="11" spans="1:26" ht="3" customHeight="1" x14ac:dyDescent="0.25">
      <c r="A11" s="95"/>
      <c r="B11" s="95"/>
      <c r="C11" s="95"/>
      <c r="D11" s="95"/>
      <c r="E11" s="95"/>
      <c r="F11" s="95"/>
      <c r="G11" s="95"/>
      <c r="H11" s="95"/>
      <c r="I11" s="95"/>
    </row>
    <row r="12" spans="1:26" s="77" customFormat="1" ht="9" customHeight="1" x14ac:dyDescent="0.25">
      <c r="A12" s="75">
        <v>1995</v>
      </c>
      <c r="B12" s="76"/>
      <c r="C12" s="76"/>
      <c r="D12" s="76"/>
      <c r="E12" s="76"/>
      <c r="F12" s="76"/>
      <c r="G12" s="76"/>
      <c r="H12" s="76"/>
      <c r="I12" s="76"/>
    </row>
    <row r="13" spans="1:26" s="80" customFormat="1" ht="9" customHeight="1" x14ac:dyDescent="0.25">
      <c r="A13" s="78" t="s">
        <v>33</v>
      </c>
      <c r="B13" s="97">
        <f t="shared" ref="B13:I13" si="0">SUM(B15:B46)</f>
        <v>6302417</v>
      </c>
      <c r="C13" s="97">
        <f t="shared" si="0"/>
        <v>5351723</v>
      </c>
      <c r="D13" s="97">
        <f t="shared" si="0"/>
        <v>162860</v>
      </c>
      <c r="E13" s="97">
        <f t="shared" si="0"/>
        <v>49772</v>
      </c>
      <c r="F13" s="97">
        <f t="shared" si="0"/>
        <v>462225</v>
      </c>
      <c r="G13" s="97">
        <f t="shared" si="0"/>
        <v>74103</v>
      </c>
      <c r="H13" s="97">
        <f t="shared" si="0"/>
        <v>33493</v>
      </c>
      <c r="I13" s="97">
        <f t="shared" si="0"/>
        <v>168241</v>
      </c>
      <c r="S13" s="89"/>
      <c r="T13" s="89"/>
      <c r="U13" s="89"/>
      <c r="V13" s="89"/>
      <c r="W13" s="89"/>
      <c r="X13" s="89"/>
      <c r="Y13" s="89"/>
      <c r="Z13" s="89"/>
    </row>
    <row r="14" spans="1:26" s="80" customFormat="1" ht="3.95" customHeight="1" x14ac:dyDescent="0.25">
      <c r="A14" s="75"/>
      <c r="B14" s="97"/>
      <c r="C14" s="97"/>
      <c r="D14" s="97"/>
      <c r="E14" s="97"/>
      <c r="F14" s="97"/>
      <c r="G14" s="97"/>
      <c r="H14" s="97"/>
      <c r="I14" s="97"/>
      <c r="S14" s="89"/>
      <c r="T14" s="89"/>
      <c r="U14" s="89"/>
      <c r="V14" s="89"/>
      <c r="W14" s="89"/>
      <c r="X14" s="89"/>
      <c r="Y14" s="89"/>
      <c r="Z14" s="89"/>
    </row>
    <row r="15" spans="1:26" s="77" customFormat="1" ht="9" customHeight="1" x14ac:dyDescent="0.25">
      <c r="A15" s="76" t="s">
        <v>34</v>
      </c>
      <c r="B15" s="82">
        <f t="shared" ref="B15:B46" si="1">SUM(C15:I15)</f>
        <v>3946</v>
      </c>
      <c r="C15" s="82">
        <v>0</v>
      </c>
      <c r="D15" s="82">
        <v>0</v>
      </c>
      <c r="E15" s="82">
        <v>2</v>
      </c>
      <c r="F15" s="82">
        <v>1626</v>
      </c>
      <c r="G15" s="82">
        <v>2318</v>
      </c>
      <c r="H15" s="82">
        <v>0</v>
      </c>
      <c r="I15" s="82">
        <v>0</v>
      </c>
      <c r="S15" s="89"/>
      <c r="T15" s="89"/>
      <c r="U15" s="89"/>
      <c r="V15" s="89"/>
      <c r="W15" s="89"/>
      <c r="X15" s="89"/>
      <c r="Y15" s="89"/>
      <c r="Z15" s="89"/>
    </row>
    <row r="16" spans="1:26" s="77" customFormat="1" ht="9" customHeight="1" x14ac:dyDescent="0.25">
      <c r="A16" s="76" t="s">
        <v>35</v>
      </c>
      <c r="B16" s="82">
        <f t="shared" si="1"/>
        <v>5016</v>
      </c>
      <c r="C16" s="82">
        <v>4385</v>
      </c>
      <c r="D16" s="82">
        <v>0</v>
      </c>
      <c r="E16" s="82">
        <v>60</v>
      </c>
      <c r="F16" s="82">
        <v>246</v>
      </c>
      <c r="G16" s="82">
        <v>325</v>
      </c>
      <c r="H16" s="82">
        <v>0</v>
      </c>
      <c r="I16" s="82">
        <v>0</v>
      </c>
      <c r="S16" s="89"/>
      <c r="T16" s="89"/>
      <c r="U16" s="89"/>
      <c r="V16" s="89"/>
      <c r="W16" s="89"/>
      <c r="X16" s="89"/>
      <c r="Y16" s="89"/>
      <c r="Z16" s="89"/>
    </row>
    <row r="17" spans="1:26" s="77" customFormat="1" ht="9" customHeight="1" x14ac:dyDescent="0.25">
      <c r="A17" s="76" t="s">
        <v>87</v>
      </c>
      <c r="B17" s="82">
        <f t="shared" si="1"/>
        <v>6385</v>
      </c>
      <c r="C17" s="82">
        <v>0</v>
      </c>
      <c r="D17" s="82">
        <v>0</v>
      </c>
      <c r="E17" s="82">
        <v>0</v>
      </c>
      <c r="F17" s="82">
        <v>0</v>
      </c>
      <c r="G17" s="82">
        <v>0</v>
      </c>
      <c r="H17" s="82">
        <v>0</v>
      </c>
      <c r="I17" s="82">
        <v>6385</v>
      </c>
      <c r="S17" s="89"/>
      <c r="T17" s="89"/>
      <c r="U17" s="89"/>
      <c r="V17" s="89"/>
      <c r="W17" s="89"/>
      <c r="X17" s="89"/>
      <c r="Y17" s="89"/>
      <c r="Z17" s="89"/>
    </row>
    <row r="18" spans="1:26" s="77" customFormat="1" ht="9" customHeight="1" x14ac:dyDescent="0.25">
      <c r="A18" s="83" t="s">
        <v>37</v>
      </c>
      <c r="B18" s="85">
        <f t="shared" si="1"/>
        <v>36989</v>
      </c>
      <c r="C18" s="85">
        <v>0</v>
      </c>
      <c r="D18" s="85">
        <v>0</v>
      </c>
      <c r="E18" s="85">
        <v>0</v>
      </c>
      <c r="F18" s="85">
        <v>0</v>
      </c>
      <c r="G18" s="85">
        <v>0</v>
      </c>
      <c r="H18" s="85">
        <v>2361</v>
      </c>
      <c r="I18" s="85">
        <v>34628</v>
      </c>
      <c r="S18" s="89"/>
      <c r="T18" s="89"/>
      <c r="U18" s="89"/>
      <c r="V18" s="89"/>
      <c r="W18" s="89"/>
      <c r="X18" s="89"/>
      <c r="Y18" s="89"/>
      <c r="Z18" s="89"/>
    </row>
    <row r="19" spans="1:26" s="77" customFormat="1" ht="9" customHeight="1" x14ac:dyDescent="0.25">
      <c r="A19" s="76" t="s">
        <v>38</v>
      </c>
      <c r="B19" s="82">
        <f t="shared" si="1"/>
        <v>5413</v>
      </c>
      <c r="C19" s="82">
        <v>1286</v>
      </c>
      <c r="D19" s="82">
        <v>700</v>
      </c>
      <c r="E19" s="82">
        <v>136</v>
      </c>
      <c r="F19" s="82">
        <v>42</v>
      </c>
      <c r="G19" s="82">
        <v>3249</v>
      </c>
      <c r="H19" s="82">
        <v>0</v>
      </c>
      <c r="I19" s="82">
        <v>0</v>
      </c>
      <c r="S19" s="89"/>
      <c r="T19" s="89"/>
      <c r="U19" s="89"/>
      <c r="V19" s="89"/>
      <c r="W19" s="89"/>
      <c r="X19" s="89"/>
      <c r="Y19" s="89"/>
      <c r="Z19" s="89"/>
    </row>
    <row r="20" spans="1:26" s="77" customFormat="1" ht="9" customHeight="1" x14ac:dyDescent="0.25">
      <c r="A20" s="76" t="s">
        <v>39</v>
      </c>
      <c r="B20" s="82">
        <f t="shared" si="1"/>
        <v>436</v>
      </c>
      <c r="C20" s="82">
        <v>198</v>
      </c>
      <c r="D20" s="82">
        <v>0</v>
      </c>
      <c r="E20" s="82">
        <v>10</v>
      </c>
      <c r="F20" s="82">
        <v>98</v>
      </c>
      <c r="G20" s="82">
        <v>69</v>
      </c>
      <c r="H20" s="82">
        <v>5</v>
      </c>
      <c r="I20" s="82">
        <v>56</v>
      </c>
      <c r="S20" s="89"/>
      <c r="T20" s="89"/>
      <c r="U20" s="89"/>
      <c r="V20" s="89"/>
      <c r="W20" s="89"/>
      <c r="X20" s="89"/>
      <c r="Y20" s="89"/>
      <c r="Z20" s="89"/>
    </row>
    <row r="21" spans="1:26" s="77" customFormat="1" ht="9" customHeight="1" x14ac:dyDescent="0.25">
      <c r="A21" s="76" t="s">
        <v>40</v>
      </c>
      <c r="B21" s="82">
        <f t="shared" si="1"/>
        <v>35575</v>
      </c>
      <c r="C21" s="82">
        <v>13079</v>
      </c>
      <c r="D21" s="82">
        <v>0</v>
      </c>
      <c r="E21" s="82">
        <v>11801</v>
      </c>
      <c r="F21" s="82">
        <v>0</v>
      </c>
      <c r="G21" s="82">
        <v>0</v>
      </c>
      <c r="H21" s="82">
        <v>10497</v>
      </c>
      <c r="I21" s="82">
        <v>198</v>
      </c>
      <c r="S21" s="89"/>
      <c r="T21" s="89"/>
      <c r="U21" s="89"/>
      <c r="V21" s="89"/>
      <c r="W21" s="89"/>
      <c r="X21" s="89"/>
      <c r="Y21" s="89"/>
      <c r="Z21" s="89"/>
    </row>
    <row r="22" spans="1:26" s="77" customFormat="1" ht="9" customHeight="1" x14ac:dyDescent="0.25">
      <c r="A22" s="83" t="s">
        <v>41</v>
      </c>
      <c r="B22" s="85">
        <f t="shared" si="1"/>
        <v>1293053</v>
      </c>
      <c r="C22" s="85">
        <v>1188588</v>
      </c>
      <c r="D22" s="85">
        <v>0</v>
      </c>
      <c r="E22" s="85">
        <v>0</v>
      </c>
      <c r="F22" s="85">
        <v>104465</v>
      </c>
      <c r="G22" s="85">
        <v>0</v>
      </c>
      <c r="H22" s="85">
        <v>0</v>
      </c>
      <c r="I22" s="85">
        <v>0</v>
      </c>
      <c r="S22" s="89"/>
      <c r="T22" s="89"/>
      <c r="U22" s="89"/>
      <c r="V22" s="89"/>
      <c r="W22" s="89"/>
      <c r="X22" s="89"/>
      <c r="Y22" s="89"/>
      <c r="Z22" s="89"/>
    </row>
    <row r="23" spans="1:26" s="77" customFormat="1" ht="9" customHeight="1" x14ac:dyDescent="0.25">
      <c r="A23" s="76" t="s">
        <v>88</v>
      </c>
      <c r="B23" s="82">
        <f t="shared" si="1"/>
        <v>5952</v>
      </c>
      <c r="C23" s="82">
        <v>1305</v>
      </c>
      <c r="D23" s="82">
        <v>4647</v>
      </c>
      <c r="E23" s="82">
        <v>0</v>
      </c>
      <c r="F23" s="82">
        <v>0</v>
      </c>
      <c r="G23" s="82">
        <v>0</v>
      </c>
      <c r="H23" s="82">
        <v>0</v>
      </c>
      <c r="I23" s="82">
        <v>0</v>
      </c>
      <c r="S23" s="89"/>
      <c r="T23" s="89"/>
      <c r="U23" s="89"/>
      <c r="V23" s="89"/>
      <c r="W23" s="89"/>
      <c r="X23" s="89"/>
      <c r="Y23" s="89"/>
      <c r="Z23" s="89"/>
    </row>
    <row r="24" spans="1:26" s="77" customFormat="1" ht="9" customHeight="1" x14ac:dyDescent="0.25">
      <c r="A24" s="76" t="s">
        <v>42</v>
      </c>
      <c r="B24" s="82">
        <f t="shared" si="1"/>
        <v>1942737</v>
      </c>
      <c r="C24" s="82">
        <v>1838719</v>
      </c>
      <c r="D24" s="82">
        <v>0</v>
      </c>
      <c r="E24" s="82">
        <v>9342</v>
      </c>
      <c r="F24" s="82">
        <v>88415</v>
      </c>
      <c r="G24" s="82">
        <v>6080</v>
      </c>
      <c r="H24" s="82">
        <v>108</v>
      </c>
      <c r="I24" s="82">
        <v>73</v>
      </c>
      <c r="S24" s="89"/>
      <c r="T24" s="89"/>
      <c r="U24" s="89"/>
      <c r="V24" s="89"/>
      <c r="W24" s="89"/>
      <c r="X24" s="89"/>
      <c r="Y24" s="89"/>
      <c r="Z24" s="89"/>
    </row>
    <row r="25" spans="1:26" s="77" customFormat="1" ht="9" customHeight="1" x14ac:dyDescent="0.25">
      <c r="A25" s="76" t="s">
        <v>43</v>
      </c>
      <c r="B25" s="82">
        <f t="shared" si="1"/>
        <v>18123</v>
      </c>
      <c r="C25" s="82">
        <v>2151</v>
      </c>
      <c r="D25" s="82">
        <v>214</v>
      </c>
      <c r="E25" s="82">
        <v>29</v>
      </c>
      <c r="F25" s="82">
        <v>15330</v>
      </c>
      <c r="G25" s="82">
        <v>399</v>
      </c>
      <c r="H25" s="82">
        <v>0</v>
      </c>
      <c r="I25" s="82">
        <v>0</v>
      </c>
      <c r="S25" s="89"/>
      <c r="T25" s="89"/>
      <c r="U25" s="89"/>
      <c r="V25" s="89"/>
      <c r="W25" s="89"/>
      <c r="X25" s="89"/>
      <c r="Y25" s="89"/>
      <c r="Z25" s="89"/>
    </row>
    <row r="26" spans="1:26" s="77" customFormat="1" ht="9" customHeight="1" x14ac:dyDescent="0.25">
      <c r="A26" s="83" t="s">
        <v>44</v>
      </c>
      <c r="B26" s="85">
        <f t="shared" si="1"/>
        <v>167181</v>
      </c>
      <c r="C26" s="85">
        <v>156031</v>
      </c>
      <c r="D26" s="85">
        <v>6081</v>
      </c>
      <c r="E26" s="85">
        <v>1056</v>
      </c>
      <c r="F26" s="85">
        <v>3291</v>
      </c>
      <c r="G26" s="85">
        <v>400</v>
      </c>
      <c r="H26" s="85">
        <v>0</v>
      </c>
      <c r="I26" s="85">
        <v>322</v>
      </c>
      <c r="S26" s="89"/>
      <c r="T26" s="89"/>
      <c r="U26" s="89"/>
      <c r="V26" s="89"/>
      <c r="W26" s="89"/>
      <c r="X26" s="89"/>
      <c r="Y26" s="89"/>
      <c r="Z26" s="89"/>
    </row>
    <row r="27" spans="1:26" s="77" customFormat="1" ht="9" customHeight="1" x14ac:dyDescent="0.25">
      <c r="A27" s="76" t="s">
        <v>45</v>
      </c>
      <c r="B27" s="82">
        <f t="shared" si="1"/>
        <v>91394</v>
      </c>
      <c r="C27" s="82">
        <v>74181</v>
      </c>
      <c r="D27" s="82">
        <v>2396</v>
      </c>
      <c r="E27" s="82">
        <v>0</v>
      </c>
      <c r="F27" s="82">
        <v>13497</v>
      </c>
      <c r="G27" s="82">
        <v>1320</v>
      </c>
      <c r="H27" s="82">
        <v>0</v>
      </c>
      <c r="I27" s="82">
        <v>0</v>
      </c>
      <c r="S27" s="89"/>
      <c r="T27" s="89"/>
      <c r="U27" s="89"/>
      <c r="V27" s="89"/>
      <c r="W27" s="89"/>
      <c r="X27" s="89"/>
      <c r="Y27" s="89"/>
      <c r="Z27" s="89"/>
    </row>
    <row r="28" spans="1:26" s="77" customFormat="1" ht="9" customHeight="1" x14ac:dyDescent="0.25">
      <c r="A28" s="76" t="s">
        <v>46</v>
      </c>
      <c r="B28" s="82">
        <f t="shared" si="1"/>
        <v>368253</v>
      </c>
      <c r="C28" s="82">
        <v>326828</v>
      </c>
      <c r="D28" s="82">
        <v>7192</v>
      </c>
      <c r="E28" s="82">
        <v>0</v>
      </c>
      <c r="F28" s="82">
        <v>30649</v>
      </c>
      <c r="G28" s="82">
        <v>787</v>
      </c>
      <c r="H28" s="82">
        <v>477</v>
      </c>
      <c r="I28" s="82">
        <v>2320</v>
      </c>
      <c r="S28" s="89"/>
      <c r="T28" s="89"/>
      <c r="U28" s="89"/>
      <c r="V28" s="89"/>
      <c r="W28" s="89"/>
      <c r="X28" s="89"/>
      <c r="Y28" s="89"/>
      <c r="Z28" s="89"/>
    </row>
    <row r="29" spans="1:26" s="77" customFormat="1" ht="9" customHeight="1" x14ac:dyDescent="0.25">
      <c r="A29" s="76" t="s">
        <v>47</v>
      </c>
      <c r="B29" s="82">
        <f t="shared" si="1"/>
        <v>96202</v>
      </c>
      <c r="C29" s="82">
        <v>47254</v>
      </c>
      <c r="D29" s="82">
        <v>47125</v>
      </c>
      <c r="E29" s="82">
        <v>91</v>
      </c>
      <c r="F29" s="82">
        <v>583</v>
      </c>
      <c r="G29" s="82">
        <v>1149</v>
      </c>
      <c r="H29" s="82">
        <v>0</v>
      </c>
      <c r="I29" s="82">
        <v>0</v>
      </c>
      <c r="S29" s="89"/>
      <c r="T29" s="89"/>
      <c r="U29" s="89"/>
      <c r="V29" s="89"/>
      <c r="W29" s="89"/>
      <c r="X29" s="89"/>
      <c r="Y29" s="89"/>
      <c r="Z29" s="89"/>
    </row>
    <row r="30" spans="1:26" s="77" customFormat="1" ht="9" customHeight="1" x14ac:dyDescent="0.25">
      <c r="A30" s="83" t="s">
        <v>48</v>
      </c>
      <c r="B30" s="85">
        <f t="shared" si="1"/>
        <v>1084172</v>
      </c>
      <c r="C30" s="85">
        <v>857497</v>
      </c>
      <c r="D30" s="85">
        <v>33029</v>
      </c>
      <c r="E30" s="85">
        <v>24192</v>
      </c>
      <c r="F30" s="85">
        <v>167550</v>
      </c>
      <c r="G30" s="85">
        <v>1808</v>
      </c>
      <c r="H30" s="85">
        <v>96</v>
      </c>
      <c r="I30" s="85">
        <v>0</v>
      </c>
      <c r="S30" s="89"/>
      <c r="T30" s="89"/>
      <c r="U30" s="89"/>
      <c r="V30" s="89"/>
      <c r="W30" s="89"/>
      <c r="X30" s="89"/>
      <c r="Y30" s="89"/>
      <c r="Z30" s="89"/>
    </row>
    <row r="31" spans="1:26" s="77" customFormat="1" ht="9" customHeight="1" x14ac:dyDescent="0.25">
      <c r="A31" s="76" t="s">
        <v>49</v>
      </c>
      <c r="B31" s="82">
        <f t="shared" si="1"/>
        <v>1974</v>
      </c>
      <c r="C31" s="82">
        <v>1282</v>
      </c>
      <c r="D31" s="82">
        <v>692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S31" s="89"/>
      <c r="T31" s="89"/>
      <c r="U31" s="89"/>
      <c r="V31" s="89"/>
      <c r="W31" s="89"/>
      <c r="X31" s="89"/>
      <c r="Y31" s="89"/>
      <c r="Z31" s="89"/>
    </row>
    <row r="32" spans="1:26" s="77" customFormat="1" ht="9" customHeight="1" x14ac:dyDescent="0.25">
      <c r="A32" s="76" t="s">
        <v>50</v>
      </c>
      <c r="B32" s="82">
        <f t="shared" si="1"/>
        <v>36914</v>
      </c>
      <c r="C32" s="82">
        <v>32440</v>
      </c>
      <c r="D32" s="82">
        <v>0</v>
      </c>
      <c r="E32" s="82">
        <v>0</v>
      </c>
      <c r="F32" s="82">
        <v>1666</v>
      </c>
      <c r="G32" s="82">
        <v>2758</v>
      </c>
      <c r="H32" s="82">
        <v>24</v>
      </c>
      <c r="I32" s="82">
        <v>26</v>
      </c>
      <c r="S32" s="89"/>
      <c r="T32" s="89"/>
      <c r="U32" s="89"/>
      <c r="V32" s="89"/>
      <c r="W32" s="89"/>
      <c r="X32" s="89"/>
      <c r="Y32" s="89"/>
      <c r="Z32" s="89"/>
    </row>
    <row r="33" spans="1:26" s="77" customFormat="1" ht="9" customHeight="1" x14ac:dyDescent="0.25">
      <c r="A33" s="76" t="s">
        <v>51</v>
      </c>
      <c r="B33" s="82">
        <f t="shared" si="1"/>
        <v>32002</v>
      </c>
      <c r="C33" s="82">
        <v>20751</v>
      </c>
      <c r="D33" s="82">
        <v>3790</v>
      </c>
      <c r="E33" s="82">
        <v>0</v>
      </c>
      <c r="F33" s="82">
        <v>1250</v>
      </c>
      <c r="G33" s="82">
        <v>0</v>
      </c>
      <c r="H33" s="82">
        <v>0</v>
      </c>
      <c r="I33" s="82">
        <v>6211</v>
      </c>
      <c r="S33" s="89"/>
      <c r="T33" s="89"/>
      <c r="U33" s="89"/>
      <c r="V33" s="89"/>
      <c r="W33" s="89"/>
      <c r="X33" s="89"/>
      <c r="Y33" s="89"/>
      <c r="Z33" s="89"/>
    </row>
    <row r="34" spans="1:26" s="77" customFormat="1" ht="9" customHeight="1" x14ac:dyDescent="0.25">
      <c r="A34" s="83" t="s">
        <v>52</v>
      </c>
      <c r="B34" s="85">
        <f t="shared" si="1"/>
        <v>408855</v>
      </c>
      <c r="C34" s="85">
        <v>393148</v>
      </c>
      <c r="D34" s="85">
        <v>1568</v>
      </c>
      <c r="E34" s="85">
        <v>0</v>
      </c>
      <c r="F34" s="85">
        <v>3237</v>
      </c>
      <c r="G34" s="85">
        <v>0</v>
      </c>
      <c r="H34" s="85">
        <v>410</v>
      </c>
      <c r="I34" s="85">
        <v>10492</v>
      </c>
      <c r="S34" s="89"/>
      <c r="T34" s="89"/>
      <c r="U34" s="89"/>
      <c r="V34" s="89"/>
      <c r="W34" s="89"/>
      <c r="X34" s="89"/>
      <c r="Y34" s="89"/>
      <c r="Z34" s="89"/>
    </row>
    <row r="35" spans="1:26" s="77" customFormat="1" ht="9" customHeight="1" x14ac:dyDescent="0.25">
      <c r="A35" s="76" t="s">
        <v>53</v>
      </c>
      <c r="B35" s="82">
        <f t="shared" si="1"/>
        <v>297478</v>
      </c>
      <c r="C35" s="82">
        <v>228833</v>
      </c>
      <c r="D35" s="82">
        <v>43892</v>
      </c>
      <c r="E35" s="82">
        <v>2657</v>
      </c>
      <c r="F35" s="82">
        <v>17184</v>
      </c>
      <c r="G35" s="82">
        <v>3535</v>
      </c>
      <c r="H35" s="82">
        <v>1294</v>
      </c>
      <c r="I35" s="82">
        <v>83</v>
      </c>
      <c r="S35" s="89"/>
      <c r="T35" s="89"/>
      <c r="U35" s="89"/>
      <c r="V35" s="89"/>
      <c r="W35" s="89"/>
      <c r="X35" s="89"/>
      <c r="Y35" s="89"/>
      <c r="Z35" s="89"/>
    </row>
    <row r="36" spans="1:26" s="77" customFormat="1" ht="9" customHeight="1" x14ac:dyDescent="0.25">
      <c r="A36" s="76" t="s">
        <v>54</v>
      </c>
      <c r="B36" s="82">
        <f t="shared" si="1"/>
        <v>4374</v>
      </c>
      <c r="C36" s="82">
        <v>2949</v>
      </c>
      <c r="D36" s="82">
        <v>69</v>
      </c>
      <c r="E36" s="82">
        <v>161</v>
      </c>
      <c r="F36" s="82">
        <v>1192</v>
      </c>
      <c r="G36" s="82">
        <v>3</v>
      </c>
      <c r="H36" s="82">
        <v>0</v>
      </c>
      <c r="I36" s="82">
        <v>0</v>
      </c>
      <c r="S36" s="89"/>
      <c r="T36" s="89"/>
      <c r="U36" s="89"/>
      <c r="V36" s="89"/>
      <c r="W36" s="89"/>
      <c r="X36" s="89"/>
      <c r="Y36" s="89"/>
      <c r="Z36" s="89"/>
    </row>
    <row r="37" spans="1:26" s="77" customFormat="1" ht="9" customHeight="1" x14ac:dyDescent="0.25">
      <c r="A37" s="76" t="s">
        <v>55</v>
      </c>
      <c r="B37" s="82">
        <f t="shared" si="1"/>
        <v>35057</v>
      </c>
      <c r="C37" s="82">
        <v>0</v>
      </c>
      <c r="D37" s="82">
        <v>0</v>
      </c>
      <c r="E37" s="82">
        <v>0</v>
      </c>
      <c r="F37" s="82">
        <v>0</v>
      </c>
      <c r="G37" s="82">
        <v>0</v>
      </c>
      <c r="H37" s="82">
        <v>9815</v>
      </c>
      <c r="I37" s="82">
        <v>25242</v>
      </c>
      <c r="S37" s="89"/>
      <c r="T37" s="89"/>
      <c r="U37" s="89"/>
      <c r="V37" s="89"/>
      <c r="W37" s="89"/>
      <c r="X37" s="89"/>
      <c r="Y37" s="89"/>
      <c r="Z37" s="89"/>
    </row>
    <row r="38" spans="1:26" s="77" customFormat="1" ht="9" customHeight="1" x14ac:dyDescent="0.25">
      <c r="A38" s="83" t="s">
        <v>56</v>
      </c>
      <c r="B38" s="85">
        <f t="shared" si="1"/>
        <v>3270</v>
      </c>
      <c r="C38" s="85">
        <v>1561</v>
      </c>
      <c r="D38" s="85">
        <v>0</v>
      </c>
      <c r="E38" s="85">
        <v>0</v>
      </c>
      <c r="F38" s="85">
        <v>700</v>
      </c>
      <c r="G38" s="85">
        <v>0</v>
      </c>
      <c r="H38" s="85">
        <v>82</v>
      </c>
      <c r="I38" s="85">
        <v>927</v>
      </c>
      <c r="S38" s="89"/>
      <c r="T38" s="89"/>
      <c r="U38" s="89"/>
      <c r="V38" s="89"/>
      <c r="W38" s="89"/>
      <c r="X38" s="89"/>
      <c r="Y38" s="89"/>
      <c r="Z38" s="89"/>
    </row>
    <row r="39" spans="1:26" s="77" customFormat="1" ht="9" customHeight="1" x14ac:dyDescent="0.25">
      <c r="A39" s="76" t="s">
        <v>57</v>
      </c>
      <c r="B39" s="82">
        <f t="shared" si="1"/>
        <v>32840</v>
      </c>
      <c r="C39" s="82">
        <v>27263</v>
      </c>
      <c r="D39" s="82">
        <v>0</v>
      </c>
      <c r="E39" s="82">
        <v>0</v>
      </c>
      <c r="F39" s="82">
        <v>0</v>
      </c>
      <c r="G39" s="82">
        <v>0</v>
      </c>
      <c r="H39" s="82">
        <v>388</v>
      </c>
      <c r="I39" s="82">
        <v>5189</v>
      </c>
      <c r="S39" s="89"/>
      <c r="T39" s="89"/>
      <c r="U39" s="89"/>
      <c r="V39" s="89"/>
      <c r="W39" s="89"/>
      <c r="X39" s="89"/>
      <c r="Y39" s="89"/>
      <c r="Z39" s="89"/>
    </row>
    <row r="40" spans="1:26" s="77" customFormat="1" ht="9" customHeight="1" x14ac:dyDescent="0.25">
      <c r="A40" s="76" t="s">
        <v>58</v>
      </c>
      <c r="B40" s="82">
        <f t="shared" si="1"/>
        <v>85590</v>
      </c>
      <c r="C40" s="82">
        <v>37493</v>
      </c>
      <c r="D40" s="82">
        <v>0</v>
      </c>
      <c r="E40" s="82">
        <v>0</v>
      </c>
      <c r="F40" s="82">
        <v>316</v>
      </c>
      <c r="G40" s="82">
        <v>47781</v>
      </c>
      <c r="H40" s="82">
        <v>0</v>
      </c>
      <c r="I40" s="82">
        <v>0</v>
      </c>
      <c r="S40" s="89"/>
      <c r="T40" s="89"/>
      <c r="U40" s="89"/>
      <c r="V40" s="89"/>
      <c r="W40" s="89"/>
      <c r="X40" s="89"/>
      <c r="Y40" s="89"/>
      <c r="Z40" s="89"/>
    </row>
    <row r="41" spans="1:26" s="77" customFormat="1" ht="9" customHeight="1" x14ac:dyDescent="0.25">
      <c r="A41" s="76" t="s">
        <v>59</v>
      </c>
      <c r="B41" s="82">
        <f t="shared" si="1"/>
        <v>7699</v>
      </c>
      <c r="C41" s="82">
        <v>0</v>
      </c>
      <c r="D41" s="82">
        <v>0</v>
      </c>
      <c r="E41" s="82">
        <v>0</v>
      </c>
      <c r="F41" s="82">
        <v>0</v>
      </c>
      <c r="G41" s="82">
        <v>0</v>
      </c>
      <c r="H41" s="82">
        <v>898</v>
      </c>
      <c r="I41" s="82">
        <v>6801</v>
      </c>
      <c r="S41" s="89"/>
      <c r="T41" s="89"/>
      <c r="U41" s="89"/>
      <c r="V41" s="89"/>
      <c r="W41" s="89"/>
      <c r="X41" s="89"/>
      <c r="Y41" s="89"/>
      <c r="Z41" s="89"/>
    </row>
    <row r="42" spans="1:26" s="77" customFormat="1" ht="9" customHeight="1" x14ac:dyDescent="0.25">
      <c r="A42" s="83" t="s">
        <v>60</v>
      </c>
      <c r="B42" s="85">
        <f t="shared" si="1"/>
        <v>67937</v>
      </c>
      <c r="C42" s="85">
        <v>3557</v>
      </c>
      <c r="D42" s="85">
        <v>0</v>
      </c>
      <c r="E42" s="85">
        <v>0</v>
      </c>
      <c r="F42" s="85">
        <v>1289</v>
      </c>
      <c r="G42" s="85">
        <v>47</v>
      </c>
      <c r="H42" s="85">
        <v>0</v>
      </c>
      <c r="I42" s="85">
        <v>63044</v>
      </c>
      <c r="S42" s="89"/>
      <c r="T42" s="89"/>
      <c r="U42" s="89"/>
      <c r="V42" s="89"/>
      <c r="W42" s="89"/>
      <c r="X42" s="89"/>
      <c r="Y42" s="89"/>
      <c r="Z42" s="89"/>
    </row>
    <row r="43" spans="1:26" s="77" customFormat="1" ht="9" customHeight="1" x14ac:dyDescent="0.25">
      <c r="A43" s="76" t="s">
        <v>61</v>
      </c>
      <c r="B43" s="82">
        <f t="shared" si="1"/>
        <v>24374</v>
      </c>
      <c r="C43" s="82">
        <v>11858</v>
      </c>
      <c r="D43" s="82">
        <v>11196</v>
      </c>
      <c r="E43" s="82">
        <v>0</v>
      </c>
      <c r="F43" s="82">
        <v>933</v>
      </c>
      <c r="G43" s="82">
        <v>387</v>
      </c>
      <c r="H43" s="82">
        <v>0</v>
      </c>
      <c r="I43" s="82">
        <v>0</v>
      </c>
      <c r="S43" s="89"/>
      <c r="T43" s="89"/>
      <c r="U43" s="89"/>
      <c r="V43" s="89"/>
      <c r="W43" s="89"/>
      <c r="X43" s="89"/>
      <c r="Y43" s="89"/>
      <c r="Z43" s="89"/>
    </row>
    <row r="44" spans="1:26" s="77" customFormat="1" ht="9" customHeight="1" x14ac:dyDescent="0.25">
      <c r="A44" s="76" t="s">
        <v>62</v>
      </c>
      <c r="B44" s="82">
        <f t="shared" si="1"/>
        <v>89806</v>
      </c>
      <c r="C44" s="82">
        <v>68262</v>
      </c>
      <c r="D44" s="82">
        <v>269</v>
      </c>
      <c r="E44" s="82">
        <v>185</v>
      </c>
      <c r="F44" s="82">
        <v>6586</v>
      </c>
      <c r="G44" s="82">
        <v>1396</v>
      </c>
      <c r="H44" s="82">
        <v>6976</v>
      </c>
      <c r="I44" s="82">
        <v>6132</v>
      </c>
      <c r="S44" s="89"/>
      <c r="T44" s="89"/>
      <c r="U44" s="89"/>
      <c r="V44" s="89"/>
      <c r="W44" s="89"/>
      <c r="X44" s="89"/>
      <c r="Y44" s="89"/>
      <c r="Z44" s="89"/>
    </row>
    <row r="45" spans="1:26" s="77" customFormat="1" ht="9" customHeight="1" x14ac:dyDescent="0.25">
      <c r="A45" s="76" t="s">
        <v>63</v>
      </c>
      <c r="B45" s="82">
        <f t="shared" si="1"/>
        <v>174</v>
      </c>
      <c r="C45" s="82">
        <v>0</v>
      </c>
      <c r="D45" s="82">
        <v>0</v>
      </c>
      <c r="E45" s="82">
        <v>0</v>
      </c>
      <c r="F45" s="82">
        <v>0</v>
      </c>
      <c r="G45" s="82">
        <v>0</v>
      </c>
      <c r="H45" s="82">
        <v>62</v>
      </c>
      <c r="I45" s="82">
        <v>112</v>
      </c>
      <c r="S45" s="89"/>
      <c r="T45" s="89"/>
      <c r="U45" s="89"/>
      <c r="V45" s="89"/>
      <c r="W45" s="89"/>
      <c r="X45" s="89"/>
      <c r="Y45" s="89"/>
      <c r="Z45" s="89"/>
    </row>
    <row r="46" spans="1:26" s="77" customFormat="1" ht="9" customHeight="1" x14ac:dyDescent="0.25">
      <c r="A46" s="83" t="s">
        <v>64</v>
      </c>
      <c r="B46" s="85">
        <f t="shared" si="1"/>
        <v>13246</v>
      </c>
      <c r="C46" s="85">
        <v>10824</v>
      </c>
      <c r="D46" s="85">
        <v>0</v>
      </c>
      <c r="E46" s="85">
        <v>50</v>
      </c>
      <c r="F46" s="85">
        <v>2080</v>
      </c>
      <c r="G46" s="85">
        <v>292</v>
      </c>
      <c r="H46" s="85">
        <v>0</v>
      </c>
      <c r="I46" s="85">
        <v>0</v>
      </c>
      <c r="S46" s="89"/>
      <c r="T46" s="89"/>
      <c r="U46" s="89"/>
      <c r="V46" s="89"/>
      <c r="W46" s="89"/>
      <c r="X46" s="89"/>
      <c r="Y46" s="89"/>
      <c r="Z46" s="89"/>
    </row>
    <row r="47" spans="1:26" s="98" customFormat="1" ht="9" customHeight="1" x14ac:dyDescent="0.25">
      <c r="A47" s="86"/>
      <c r="B47" s="88"/>
      <c r="C47" s="88"/>
      <c r="D47" s="88"/>
      <c r="E47" s="88"/>
      <c r="F47" s="88"/>
      <c r="G47" s="88"/>
      <c r="H47" s="88"/>
      <c r="I47" s="88"/>
    </row>
    <row r="48" spans="1:26" s="77" customFormat="1" ht="9" customHeight="1" x14ac:dyDescent="0.25">
      <c r="A48" s="75">
        <v>1996</v>
      </c>
      <c r="B48" s="81"/>
      <c r="C48" s="81"/>
      <c r="D48" s="81"/>
      <c r="E48" s="81"/>
      <c r="F48" s="81"/>
      <c r="G48" s="81"/>
      <c r="H48" s="81"/>
      <c r="I48" s="81"/>
    </row>
    <row r="49" spans="1:9" s="80" customFormat="1" ht="9" customHeight="1" x14ac:dyDescent="0.25">
      <c r="A49" s="78" t="s">
        <v>33</v>
      </c>
      <c r="B49" s="97">
        <f t="shared" ref="B49:I49" si="2">SUM(B51:B82)</f>
        <v>6843786</v>
      </c>
      <c r="C49" s="97">
        <f t="shared" si="2"/>
        <v>5783299</v>
      </c>
      <c r="D49" s="97">
        <f t="shared" si="2"/>
        <v>140054</v>
      </c>
      <c r="E49" s="97">
        <f t="shared" si="2"/>
        <v>62634</v>
      </c>
      <c r="F49" s="97">
        <f t="shared" si="2"/>
        <v>578687</v>
      </c>
      <c r="G49" s="97">
        <f t="shared" si="2"/>
        <v>77684</v>
      </c>
      <c r="H49" s="97">
        <f t="shared" si="2"/>
        <v>32199</v>
      </c>
      <c r="I49" s="97">
        <f t="shared" si="2"/>
        <v>169229</v>
      </c>
    </row>
    <row r="50" spans="1:9" s="80" customFormat="1" ht="3.95" customHeight="1" x14ac:dyDescent="0.25">
      <c r="A50" s="78"/>
      <c r="B50" s="97"/>
      <c r="C50" s="97"/>
      <c r="D50" s="97"/>
      <c r="E50" s="97"/>
      <c r="F50" s="97"/>
      <c r="G50" s="97"/>
      <c r="H50" s="97"/>
      <c r="I50" s="97"/>
    </row>
    <row r="51" spans="1:9" s="77" customFormat="1" ht="9" customHeight="1" x14ac:dyDescent="0.25">
      <c r="A51" s="76" t="s">
        <v>34</v>
      </c>
      <c r="B51" s="82">
        <f t="shared" ref="B51:B82" si="3">SUM(C51:I51)</f>
        <v>5172</v>
      </c>
      <c r="C51" s="82">
        <v>50</v>
      </c>
      <c r="D51" s="82">
        <v>0</v>
      </c>
      <c r="E51" s="82">
        <v>134</v>
      </c>
      <c r="F51" s="82">
        <v>3817</v>
      </c>
      <c r="G51" s="82">
        <v>1171</v>
      </c>
      <c r="H51" s="82">
        <v>0</v>
      </c>
      <c r="I51" s="82">
        <v>0</v>
      </c>
    </row>
    <row r="52" spans="1:9" s="77" customFormat="1" ht="9" customHeight="1" x14ac:dyDescent="0.25">
      <c r="A52" s="76" t="s">
        <v>35</v>
      </c>
      <c r="B52" s="82">
        <f t="shared" si="3"/>
        <v>4507</v>
      </c>
      <c r="C52" s="82">
        <v>3932</v>
      </c>
      <c r="D52" s="82">
        <v>0</v>
      </c>
      <c r="E52" s="82">
        <v>0</v>
      </c>
      <c r="F52" s="82">
        <v>455</v>
      </c>
      <c r="G52" s="82">
        <v>120</v>
      </c>
      <c r="H52" s="82">
        <v>0</v>
      </c>
      <c r="I52" s="82">
        <v>0</v>
      </c>
    </row>
    <row r="53" spans="1:9" s="77" customFormat="1" ht="9" customHeight="1" x14ac:dyDescent="0.25">
      <c r="A53" s="76" t="s">
        <v>87</v>
      </c>
      <c r="B53" s="82">
        <f t="shared" si="3"/>
        <v>5078</v>
      </c>
      <c r="C53" s="82">
        <v>0</v>
      </c>
      <c r="D53" s="82">
        <v>0</v>
      </c>
      <c r="E53" s="82">
        <v>0</v>
      </c>
      <c r="F53" s="82">
        <v>0</v>
      </c>
      <c r="G53" s="82">
        <v>0</v>
      </c>
      <c r="H53" s="82">
        <v>0</v>
      </c>
      <c r="I53" s="82">
        <v>5078</v>
      </c>
    </row>
    <row r="54" spans="1:9" s="77" customFormat="1" ht="9" customHeight="1" x14ac:dyDescent="0.25">
      <c r="A54" s="83" t="s">
        <v>37</v>
      </c>
      <c r="B54" s="85">
        <f t="shared" si="3"/>
        <v>34111</v>
      </c>
      <c r="C54" s="85">
        <v>0</v>
      </c>
      <c r="D54" s="85">
        <v>0</v>
      </c>
      <c r="E54" s="85">
        <v>0</v>
      </c>
      <c r="F54" s="85">
        <v>0</v>
      </c>
      <c r="G54" s="85">
        <v>0</v>
      </c>
      <c r="H54" s="85">
        <v>1609</v>
      </c>
      <c r="I54" s="85">
        <v>32502</v>
      </c>
    </row>
    <row r="55" spans="1:9" s="77" customFormat="1" ht="9" customHeight="1" x14ac:dyDescent="0.25">
      <c r="A55" s="76" t="s">
        <v>38</v>
      </c>
      <c r="B55" s="82">
        <f t="shared" si="3"/>
        <v>6687</v>
      </c>
      <c r="C55" s="82">
        <v>2006</v>
      </c>
      <c r="D55" s="82">
        <v>3337</v>
      </c>
      <c r="E55" s="82">
        <v>214</v>
      </c>
      <c r="F55" s="82">
        <v>0</v>
      </c>
      <c r="G55" s="82">
        <v>1130</v>
      </c>
      <c r="H55" s="82">
        <v>0</v>
      </c>
      <c r="I55" s="82">
        <v>0</v>
      </c>
    </row>
    <row r="56" spans="1:9" s="77" customFormat="1" ht="9" customHeight="1" x14ac:dyDescent="0.25">
      <c r="A56" s="76" t="s">
        <v>39</v>
      </c>
      <c r="B56" s="82">
        <f t="shared" si="3"/>
        <v>1168</v>
      </c>
      <c r="C56" s="82">
        <v>512</v>
      </c>
      <c r="D56" s="82">
        <v>0</v>
      </c>
      <c r="E56" s="82">
        <v>40</v>
      </c>
      <c r="F56" s="82">
        <v>213</v>
      </c>
      <c r="G56" s="82">
        <v>145</v>
      </c>
      <c r="H56" s="82">
        <v>28</v>
      </c>
      <c r="I56" s="82">
        <v>230</v>
      </c>
    </row>
    <row r="57" spans="1:9" s="77" customFormat="1" ht="9" customHeight="1" x14ac:dyDescent="0.25">
      <c r="A57" s="76" t="s">
        <v>40</v>
      </c>
      <c r="B57" s="82">
        <f t="shared" si="3"/>
        <v>41776</v>
      </c>
      <c r="C57" s="82">
        <v>15198</v>
      </c>
      <c r="D57" s="82">
        <v>0</v>
      </c>
      <c r="E57" s="82">
        <v>14516</v>
      </c>
      <c r="F57" s="82">
        <v>194</v>
      </c>
      <c r="G57" s="82">
        <v>0</v>
      </c>
      <c r="H57" s="82">
        <v>10897</v>
      </c>
      <c r="I57" s="82">
        <v>971</v>
      </c>
    </row>
    <row r="58" spans="1:9" s="77" customFormat="1" ht="9" customHeight="1" x14ac:dyDescent="0.25">
      <c r="A58" s="83" t="s">
        <v>41</v>
      </c>
      <c r="B58" s="85">
        <f t="shared" si="3"/>
        <v>1317371</v>
      </c>
      <c r="C58" s="85">
        <v>1204464</v>
      </c>
      <c r="D58" s="85">
        <v>0</v>
      </c>
      <c r="E58" s="85">
        <v>164</v>
      </c>
      <c r="F58" s="85">
        <v>112743</v>
      </c>
      <c r="G58" s="85">
        <v>0</v>
      </c>
      <c r="H58" s="85">
        <v>0</v>
      </c>
      <c r="I58" s="85">
        <v>0</v>
      </c>
    </row>
    <row r="59" spans="1:9" s="77" customFormat="1" ht="9" customHeight="1" x14ac:dyDescent="0.25">
      <c r="A59" s="76" t="s">
        <v>88</v>
      </c>
      <c r="B59" s="82">
        <f t="shared" si="3"/>
        <v>6691</v>
      </c>
      <c r="C59" s="82">
        <v>1722</v>
      </c>
      <c r="D59" s="82">
        <v>4969</v>
      </c>
      <c r="E59" s="82">
        <v>0</v>
      </c>
      <c r="F59" s="82">
        <v>0</v>
      </c>
      <c r="G59" s="82">
        <v>0</v>
      </c>
      <c r="H59" s="82">
        <v>0</v>
      </c>
      <c r="I59" s="82">
        <v>0</v>
      </c>
    </row>
    <row r="60" spans="1:9" s="77" customFormat="1" ht="9" customHeight="1" x14ac:dyDescent="0.25">
      <c r="A60" s="76" t="s">
        <v>42</v>
      </c>
      <c r="B60" s="82">
        <f t="shared" si="3"/>
        <v>2204200</v>
      </c>
      <c r="C60" s="82">
        <v>2048098</v>
      </c>
      <c r="D60" s="82">
        <v>0</v>
      </c>
      <c r="E60" s="82">
        <v>3245</v>
      </c>
      <c r="F60" s="82">
        <v>145224</v>
      </c>
      <c r="G60" s="82">
        <v>7304</v>
      </c>
      <c r="H60" s="82">
        <v>329</v>
      </c>
      <c r="I60" s="82">
        <v>0</v>
      </c>
    </row>
    <row r="61" spans="1:9" s="77" customFormat="1" ht="9" customHeight="1" x14ac:dyDescent="0.25">
      <c r="A61" s="76" t="s">
        <v>43</v>
      </c>
      <c r="B61" s="82">
        <f t="shared" si="3"/>
        <v>25503</v>
      </c>
      <c r="C61" s="82">
        <v>609</v>
      </c>
      <c r="D61" s="82">
        <v>155</v>
      </c>
      <c r="E61" s="82">
        <v>0</v>
      </c>
      <c r="F61" s="82">
        <v>24070</v>
      </c>
      <c r="G61" s="82">
        <v>669</v>
      </c>
      <c r="H61" s="82">
        <v>0</v>
      </c>
      <c r="I61" s="82">
        <v>0</v>
      </c>
    </row>
    <row r="62" spans="1:9" s="77" customFormat="1" ht="9" customHeight="1" x14ac:dyDescent="0.25">
      <c r="A62" s="83" t="s">
        <v>44</v>
      </c>
      <c r="B62" s="85">
        <f t="shared" si="3"/>
        <v>219069</v>
      </c>
      <c r="C62" s="85">
        <v>206419</v>
      </c>
      <c r="D62" s="85">
        <v>5545</v>
      </c>
      <c r="E62" s="85">
        <v>407</v>
      </c>
      <c r="F62" s="85">
        <v>4998</v>
      </c>
      <c r="G62" s="85">
        <v>0</v>
      </c>
      <c r="H62" s="85">
        <v>0</v>
      </c>
      <c r="I62" s="85">
        <v>1700</v>
      </c>
    </row>
    <row r="63" spans="1:9" s="77" customFormat="1" ht="9" customHeight="1" x14ac:dyDescent="0.25">
      <c r="A63" s="76" t="s">
        <v>45</v>
      </c>
      <c r="B63" s="82">
        <f t="shared" si="3"/>
        <v>107438</v>
      </c>
      <c r="C63" s="82">
        <v>81715</v>
      </c>
      <c r="D63" s="82">
        <v>2577</v>
      </c>
      <c r="E63" s="82">
        <v>0</v>
      </c>
      <c r="F63" s="82">
        <v>20538</v>
      </c>
      <c r="G63" s="82">
        <v>2608</v>
      </c>
      <c r="H63" s="82">
        <v>0</v>
      </c>
      <c r="I63" s="82">
        <v>0</v>
      </c>
    </row>
    <row r="64" spans="1:9" s="77" customFormat="1" ht="9" customHeight="1" x14ac:dyDescent="0.25">
      <c r="A64" s="76" t="s">
        <v>46</v>
      </c>
      <c r="B64" s="82">
        <f t="shared" si="3"/>
        <v>506621</v>
      </c>
      <c r="C64" s="82">
        <v>454014</v>
      </c>
      <c r="D64" s="82">
        <v>4019</v>
      </c>
      <c r="E64" s="82">
        <v>2878</v>
      </c>
      <c r="F64" s="82">
        <v>36482</v>
      </c>
      <c r="G64" s="82">
        <v>1891</v>
      </c>
      <c r="H64" s="82">
        <v>168</v>
      </c>
      <c r="I64" s="82">
        <v>7169</v>
      </c>
    </row>
    <row r="65" spans="1:9" s="77" customFormat="1" ht="9" customHeight="1" x14ac:dyDescent="0.25">
      <c r="A65" s="76" t="s">
        <v>47</v>
      </c>
      <c r="B65" s="82">
        <f t="shared" si="3"/>
        <v>121626</v>
      </c>
      <c r="C65" s="82">
        <v>74761</v>
      </c>
      <c r="D65" s="82">
        <v>41490</v>
      </c>
      <c r="E65" s="82">
        <v>3265</v>
      </c>
      <c r="F65" s="82">
        <v>946</v>
      </c>
      <c r="G65" s="82">
        <v>1164</v>
      </c>
      <c r="H65" s="82">
        <v>0</v>
      </c>
      <c r="I65" s="82">
        <v>0</v>
      </c>
    </row>
    <row r="66" spans="1:9" s="77" customFormat="1" ht="9" customHeight="1" x14ac:dyDescent="0.25">
      <c r="A66" s="83" t="s">
        <v>48</v>
      </c>
      <c r="B66" s="85">
        <f t="shared" si="3"/>
        <v>982706</v>
      </c>
      <c r="C66" s="85">
        <v>754195</v>
      </c>
      <c r="D66" s="85">
        <v>24148</v>
      </c>
      <c r="E66" s="85">
        <v>33966</v>
      </c>
      <c r="F66" s="85">
        <v>169908</v>
      </c>
      <c r="G66" s="85">
        <v>489</v>
      </c>
      <c r="H66" s="85">
        <v>0</v>
      </c>
      <c r="I66" s="85">
        <v>0</v>
      </c>
    </row>
    <row r="67" spans="1:9" s="77" customFormat="1" ht="9" customHeight="1" x14ac:dyDescent="0.25">
      <c r="A67" s="76" t="s">
        <v>49</v>
      </c>
      <c r="B67" s="82">
        <f t="shared" si="3"/>
        <v>2503</v>
      </c>
      <c r="C67" s="82">
        <v>1481</v>
      </c>
      <c r="D67" s="82">
        <v>955</v>
      </c>
      <c r="E67" s="82">
        <v>67</v>
      </c>
      <c r="F67" s="82">
        <v>0</v>
      </c>
      <c r="G67" s="82">
        <v>0</v>
      </c>
      <c r="H67" s="82">
        <v>0</v>
      </c>
      <c r="I67" s="82">
        <v>0</v>
      </c>
    </row>
    <row r="68" spans="1:9" s="77" customFormat="1" ht="9" customHeight="1" x14ac:dyDescent="0.25">
      <c r="A68" s="76" t="s">
        <v>50</v>
      </c>
      <c r="B68" s="82">
        <f t="shared" si="3"/>
        <v>27715</v>
      </c>
      <c r="C68" s="82">
        <v>26208</v>
      </c>
      <c r="D68" s="82">
        <v>0</v>
      </c>
      <c r="E68" s="82">
        <v>0</v>
      </c>
      <c r="F68" s="82">
        <v>31</v>
      </c>
      <c r="G68" s="82">
        <v>0</v>
      </c>
      <c r="H68" s="82">
        <v>88</v>
      </c>
      <c r="I68" s="82">
        <v>1388</v>
      </c>
    </row>
    <row r="69" spans="1:9" s="77" customFormat="1" ht="9" customHeight="1" x14ac:dyDescent="0.25">
      <c r="A69" s="76" t="s">
        <v>51</v>
      </c>
      <c r="B69" s="82">
        <f t="shared" si="3"/>
        <v>29360</v>
      </c>
      <c r="C69" s="82">
        <v>24283</v>
      </c>
      <c r="D69" s="82">
        <v>0</v>
      </c>
      <c r="E69" s="82">
        <v>0</v>
      </c>
      <c r="F69" s="82">
        <v>1847</v>
      </c>
      <c r="G69" s="82">
        <v>0</v>
      </c>
      <c r="H69" s="82">
        <v>0</v>
      </c>
      <c r="I69" s="82">
        <v>3230</v>
      </c>
    </row>
    <row r="70" spans="1:9" s="77" customFormat="1" ht="9" customHeight="1" x14ac:dyDescent="0.25">
      <c r="A70" s="83" t="s">
        <v>52</v>
      </c>
      <c r="B70" s="85">
        <f t="shared" si="3"/>
        <v>463511</v>
      </c>
      <c r="C70" s="85">
        <v>445084</v>
      </c>
      <c r="D70" s="85">
        <v>1821</v>
      </c>
      <c r="E70" s="85">
        <v>8</v>
      </c>
      <c r="F70" s="85">
        <v>7210</v>
      </c>
      <c r="G70" s="85">
        <v>4</v>
      </c>
      <c r="H70" s="85">
        <v>601</v>
      </c>
      <c r="I70" s="85">
        <v>8783</v>
      </c>
    </row>
    <row r="71" spans="1:9" s="77" customFormat="1" ht="9" customHeight="1" x14ac:dyDescent="0.25">
      <c r="A71" s="76" t="s">
        <v>53</v>
      </c>
      <c r="B71" s="82">
        <f t="shared" si="3"/>
        <v>268316</v>
      </c>
      <c r="C71" s="82">
        <v>205421</v>
      </c>
      <c r="D71" s="82">
        <v>43856</v>
      </c>
      <c r="E71" s="82">
        <v>1754</v>
      </c>
      <c r="F71" s="82">
        <v>13461</v>
      </c>
      <c r="G71" s="82">
        <v>2590</v>
      </c>
      <c r="H71" s="82">
        <v>1218</v>
      </c>
      <c r="I71" s="82">
        <v>16</v>
      </c>
    </row>
    <row r="72" spans="1:9" s="77" customFormat="1" ht="9" customHeight="1" x14ac:dyDescent="0.25">
      <c r="A72" s="76" t="s">
        <v>54</v>
      </c>
      <c r="B72" s="82">
        <f t="shared" si="3"/>
        <v>9627</v>
      </c>
      <c r="C72" s="82">
        <v>8293</v>
      </c>
      <c r="D72" s="82">
        <v>79</v>
      </c>
      <c r="E72" s="82">
        <v>1005</v>
      </c>
      <c r="F72" s="82">
        <v>215</v>
      </c>
      <c r="G72" s="82">
        <v>35</v>
      </c>
      <c r="H72" s="82">
        <v>0</v>
      </c>
      <c r="I72" s="82">
        <v>0</v>
      </c>
    </row>
    <row r="73" spans="1:9" s="77" customFormat="1" ht="9" customHeight="1" x14ac:dyDescent="0.25">
      <c r="A73" s="76" t="s">
        <v>55</v>
      </c>
      <c r="B73" s="82">
        <f t="shared" si="3"/>
        <v>48855</v>
      </c>
      <c r="C73" s="82">
        <v>0</v>
      </c>
      <c r="D73" s="82">
        <v>0</v>
      </c>
      <c r="E73" s="82">
        <v>0</v>
      </c>
      <c r="F73" s="82">
        <v>0</v>
      </c>
      <c r="G73" s="82">
        <v>0</v>
      </c>
      <c r="H73" s="82">
        <v>9957</v>
      </c>
      <c r="I73" s="82">
        <v>38898</v>
      </c>
    </row>
    <row r="74" spans="1:9" s="77" customFormat="1" ht="9" customHeight="1" x14ac:dyDescent="0.25">
      <c r="A74" s="83" t="s">
        <v>56</v>
      </c>
      <c r="B74" s="85">
        <f t="shared" si="3"/>
        <v>9186</v>
      </c>
      <c r="C74" s="85">
        <v>2009</v>
      </c>
      <c r="D74" s="85">
        <v>0</v>
      </c>
      <c r="E74" s="85">
        <v>0</v>
      </c>
      <c r="F74" s="85">
        <v>6370</v>
      </c>
      <c r="G74" s="85">
        <v>558</v>
      </c>
      <c r="H74" s="85">
        <v>34</v>
      </c>
      <c r="I74" s="85">
        <v>215</v>
      </c>
    </row>
    <row r="75" spans="1:9" s="77" customFormat="1" ht="9" customHeight="1" x14ac:dyDescent="0.25">
      <c r="A75" s="76" t="s">
        <v>57</v>
      </c>
      <c r="B75" s="82">
        <f t="shared" si="3"/>
        <v>37393</v>
      </c>
      <c r="C75" s="82">
        <v>30933</v>
      </c>
      <c r="D75" s="82">
        <v>0</v>
      </c>
      <c r="E75" s="82">
        <v>0</v>
      </c>
      <c r="F75" s="82">
        <v>271</v>
      </c>
      <c r="G75" s="82">
        <v>0</v>
      </c>
      <c r="H75" s="82">
        <v>429</v>
      </c>
      <c r="I75" s="82">
        <v>5760</v>
      </c>
    </row>
    <row r="76" spans="1:9" s="77" customFormat="1" ht="9" customHeight="1" x14ac:dyDescent="0.25">
      <c r="A76" s="76" t="s">
        <v>58</v>
      </c>
      <c r="B76" s="82">
        <f t="shared" si="3"/>
        <v>113947</v>
      </c>
      <c r="C76" s="82">
        <v>45697</v>
      </c>
      <c r="D76" s="82">
        <v>0</v>
      </c>
      <c r="E76" s="82">
        <v>0</v>
      </c>
      <c r="F76" s="82">
        <v>12757</v>
      </c>
      <c r="G76" s="82">
        <v>55493</v>
      </c>
      <c r="H76" s="82">
        <v>0</v>
      </c>
      <c r="I76" s="82">
        <v>0</v>
      </c>
    </row>
    <row r="77" spans="1:9" s="77" customFormat="1" ht="9" customHeight="1" x14ac:dyDescent="0.25">
      <c r="A77" s="76" t="s">
        <v>59</v>
      </c>
      <c r="B77" s="82">
        <f t="shared" si="3"/>
        <v>3529</v>
      </c>
      <c r="C77" s="82">
        <v>0</v>
      </c>
      <c r="D77" s="82">
        <v>0</v>
      </c>
      <c r="E77" s="82">
        <v>0</v>
      </c>
      <c r="F77" s="82">
        <v>0</v>
      </c>
      <c r="G77" s="82">
        <v>0</v>
      </c>
      <c r="H77" s="82">
        <v>1474</v>
      </c>
      <c r="I77" s="82">
        <v>2055</v>
      </c>
    </row>
    <row r="78" spans="1:9" s="77" customFormat="1" ht="9" customHeight="1" x14ac:dyDescent="0.25">
      <c r="A78" s="83" t="s">
        <v>60</v>
      </c>
      <c r="B78" s="85">
        <f t="shared" si="3"/>
        <v>64039</v>
      </c>
      <c r="C78" s="85">
        <v>8141</v>
      </c>
      <c r="D78" s="85">
        <v>0</v>
      </c>
      <c r="E78" s="85">
        <v>20</v>
      </c>
      <c r="F78" s="85">
        <v>933</v>
      </c>
      <c r="G78" s="85">
        <v>0</v>
      </c>
      <c r="H78" s="85">
        <v>0</v>
      </c>
      <c r="I78" s="85">
        <v>54945</v>
      </c>
    </row>
    <row r="79" spans="1:9" s="77" customFormat="1" ht="9" customHeight="1" x14ac:dyDescent="0.25">
      <c r="A79" s="76" t="s">
        <v>61</v>
      </c>
      <c r="B79" s="82">
        <f t="shared" si="3"/>
        <v>23178</v>
      </c>
      <c r="C79" s="82">
        <v>14552</v>
      </c>
      <c r="D79" s="82">
        <v>6975</v>
      </c>
      <c r="E79" s="82">
        <v>0</v>
      </c>
      <c r="F79" s="82">
        <v>1205</v>
      </c>
      <c r="G79" s="82">
        <v>446</v>
      </c>
      <c r="H79" s="82">
        <v>0</v>
      </c>
      <c r="I79" s="82">
        <v>0</v>
      </c>
    </row>
    <row r="80" spans="1:9" s="77" customFormat="1" ht="9" customHeight="1" x14ac:dyDescent="0.25">
      <c r="A80" s="76" t="s">
        <v>62</v>
      </c>
      <c r="B80" s="82">
        <f t="shared" si="3"/>
        <v>125716</v>
      </c>
      <c r="C80" s="82">
        <v>103263</v>
      </c>
      <c r="D80" s="82">
        <v>128</v>
      </c>
      <c r="E80" s="82">
        <v>387</v>
      </c>
      <c r="F80" s="82">
        <v>9402</v>
      </c>
      <c r="G80" s="82">
        <v>1287</v>
      </c>
      <c r="H80" s="82">
        <v>5367</v>
      </c>
      <c r="I80" s="82">
        <v>5882</v>
      </c>
    </row>
    <row r="81" spans="1:9" s="77" customFormat="1" ht="9" customHeight="1" x14ac:dyDescent="0.25">
      <c r="A81" s="76" t="s">
        <v>63</v>
      </c>
      <c r="B81" s="82">
        <f t="shared" si="3"/>
        <v>407</v>
      </c>
      <c r="C81" s="82">
        <v>0</v>
      </c>
      <c r="D81" s="82">
        <v>0</v>
      </c>
      <c r="E81" s="82">
        <v>0</v>
      </c>
      <c r="F81" s="82">
        <v>0</v>
      </c>
      <c r="G81" s="82">
        <v>0</v>
      </c>
      <c r="H81" s="82">
        <v>0</v>
      </c>
      <c r="I81" s="82">
        <v>407</v>
      </c>
    </row>
    <row r="82" spans="1:9" s="77" customFormat="1" ht="9" customHeight="1" x14ac:dyDescent="0.25">
      <c r="A82" s="83" t="s">
        <v>64</v>
      </c>
      <c r="B82" s="85">
        <f t="shared" si="3"/>
        <v>26780</v>
      </c>
      <c r="C82" s="85">
        <v>20239</v>
      </c>
      <c r="D82" s="85">
        <v>0</v>
      </c>
      <c r="E82" s="85">
        <v>564</v>
      </c>
      <c r="F82" s="85">
        <v>5397</v>
      </c>
      <c r="G82" s="85">
        <v>580</v>
      </c>
      <c r="H82" s="85">
        <v>0</v>
      </c>
      <c r="I82" s="85">
        <v>0</v>
      </c>
    </row>
    <row r="83" spans="1:9" s="77" customFormat="1" ht="9" customHeight="1" x14ac:dyDescent="0.25">
      <c r="A83" s="76"/>
      <c r="B83" s="82"/>
      <c r="C83" s="82"/>
      <c r="D83" s="82"/>
      <c r="E83" s="82"/>
      <c r="F83" s="82"/>
      <c r="G83" s="82"/>
      <c r="H83" s="82"/>
      <c r="I83" s="82"/>
    </row>
    <row r="84" spans="1:9" s="77" customFormat="1" ht="9" customHeight="1" x14ac:dyDescent="0.25">
      <c r="A84" s="75">
        <v>1997</v>
      </c>
      <c r="B84" s="81"/>
      <c r="C84" s="81"/>
      <c r="D84" s="81"/>
      <c r="E84" s="81"/>
      <c r="F84" s="81"/>
      <c r="G84" s="81"/>
      <c r="H84" s="81"/>
      <c r="I84" s="81"/>
    </row>
    <row r="85" spans="1:9" s="77" customFormat="1" ht="9" customHeight="1" x14ac:dyDescent="0.25">
      <c r="A85" s="78" t="s">
        <v>33</v>
      </c>
      <c r="B85" s="97">
        <f t="shared" ref="B85:I85" si="4">SUM(B87:B118)</f>
        <v>7711809</v>
      </c>
      <c r="C85" s="97">
        <f t="shared" si="4"/>
        <v>6400919</v>
      </c>
      <c r="D85" s="97">
        <f t="shared" si="4"/>
        <v>252605</v>
      </c>
      <c r="E85" s="97">
        <f t="shared" si="4"/>
        <v>38962</v>
      </c>
      <c r="F85" s="97">
        <f t="shared" si="4"/>
        <v>642879</v>
      </c>
      <c r="G85" s="97">
        <f t="shared" si="4"/>
        <v>120334</v>
      </c>
      <c r="H85" s="97">
        <f t="shared" si="4"/>
        <v>41446</v>
      </c>
      <c r="I85" s="97">
        <f t="shared" si="4"/>
        <v>214664</v>
      </c>
    </row>
    <row r="86" spans="1:9" s="77" customFormat="1" ht="3.95" customHeight="1" x14ac:dyDescent="0.25">
      <c r="A86" s="78"/>
      <c r="B86" s="97"/>
      <c r="C86" s="97"/>
      <c r="D86" s="97"/>
      <c r="E86" s="97"/>
      <c r="F86" s="97"/>
      <c r="G86" s="97"/>
      <c r="H86" s="97"/>
      <c r="I86" s="97"/>
    </row>
    <row r="87" spans="1:9" s="77" customFormat="1" ht="9" customHeight="1" x14ac:dyDescent="0.25">
      <c r="A87" s="76" t="s">
        <v>34</v>
      </c>
      <c r="B87" s="82">
        <f t="shared" ref="B87:B118" si="5">SUM(C87:I87)</f>
        <v>5214</v>
      </c>
      <c r="C87" s="82">
        <v>0</v>
      </c>
      <c r="D87" s="82">
        <v>0</v>
      </c>
      <c r="E87" s="82">
        <v>0</v>
      </c>
      <c r="F87" s="82">
        <v>0</v>
      </c>
      <c r="G87" s="82">
        <v>5214</v>
      </c>
      <c r="H87" s="82">
        <v>0</v>
      </c>
      <c r="I87" s="82">
        <v>0</v>
      </c>
    </row>
    <row r="88" spans="1:9" s="77" customFormat="1" ht="9" customHeight="1" x14ac:dyDescent="0.25">
      <c r="A88" s="76" t="s">
        <v>35</v>
      </c>
      <c r="B88" s="82">
        <f t="shared" si="5"/>
        <v>1606</v>
      </c>
      <c r="C88" s="82">
        <v>233</v>
      </c>
      <c r="D88" s="82">
        <v>0</v>
      </c>
      <c r="E88" s="82">
        <v>0</v>
      </c>
      <c r="F88" s="82">
        <v>1373</v>
      </c>
      <c r="G88" s="82">
        <v>0</v>
      </c>
      <c r="H88" s="82">
        <v>0</v>
      </c>
      <c r="I88" s="82">
        <v>0</v>
      </c>
    </row>
    <row r="89" spans="1:9" s="77" customFormat="1" ht="9" customHeight="1" x14ac:dyDescent="0.25">
      <c r="A89" s="76" t="s">
        <v>87</v>
      </c>
      <c r="B89" s="82">
        <f t="shared" si="5"/>
        <v>9649</v>
      </c>
      <c r="C89" s="82">
        <v>0</v>
      </c>
      <c r="D89" s="82">
        <v>0</v>
      </c>
      <c r="E89" s="82">
        <v>0</v>
      </c>
      <c r="F89" s="82">
        <v>0</v>
      </c>
      <c r="G89" s="82">
        <v>0</v>
      </c>
      <c r="H89" s="82">
        <v>0</v>
      </c>
      <c r="I89" s="82">
        <v>9649</v>
      </c>
    </row>
    <row r="90" spans="1:9" s="77" customFormat="1" ht="9" customHeight="1" x14ac:dyDescent="0.25">
      <c r="A90" s="83" t="s">
        <v>37</v>
      </c>
      <c r="B90" s="85">
        <f t="shared" si="5"/>
        <v>37438</v>
      </c>
      <c r="C90" s="85">
        <v>0</v>
      </c>
      <c r="D90" s="85">
        <v>0</v>
      </c>
      <c r="E90" s="85">
        <v>0</v>
      </c>
      <c r="F90" s="85">
        <v>0</v>
      </c>
      <c r="G90" s="85">
        <v>0</v>
      </c>
      <c r="H90" s="85">
        <v>3118</v>
      </c>
      <c r="I90" s="85">
        <v>34320</v>
      </c>
    </row>
    <row r="91" spans="1:9" s="77" customFormat="1" ht="9" customHeight="1" x14ac:dyDescent="0.25">
      <c r="A91" s="76" t="s">
        <v>38</v>
      </c>
      <c r="B91" s="82">
        <f t="shared" si="5"/>
        <v>8739</v>
      </c>
      <c r="C91" s="82">
        <v>2356</v>
      </c>
      <c r="D91" s="82">
        <v>2409</v>
      </c>
      <c r="E91" s="82">
        <v>630</v>
      </c>
      <c r="F91" s="82">
        <v>0</v>
      </c>
      <c r="G91" s="82">
        <v>3344</v>
      </c>
      <c r="H91" s="82">
        <v>0</v>
      </c>
      <c r="I91" s="82">
        <v>0</v>
      </c>
    </row>
    <row r="92" spans="1:9" s="77" customFormat="1" ht="9" customHeight="1" x14ac:dyDescent="0.25">
      <c r="A92" s="76" t="s">
        <v>39</v>
      </c>
      <c r="B92" s="82">
        <f t="shared" si="5"/>
        <v>2785</v>
      </c>
      <c r="C92" s="82">
        <v>702</v>
      </c>
      <c r="D92" s="82">
        <v>0</v>
      </c>
      <c r="E92" s="82">
        <v>59</v>
      </c>
      <c r="F92" s="82">
        <v>432</v>
      </c>
      <c r="G92" s="82">
        <v>411</v>
      </c>
      <c r="H92" s="82">
        <v>357</v>
      </c>
      <c r="I92" s="82">
        <v>824</v>
      </c>
    </row>
    <row r="93" spans="1:9" s="77" customFormat="1" ht="9" customHeight="1" x14ac:dyDescent="0.25">
      <c r="A93" s="76" t="s">
        <v>40</v>
      </c>
      <c r="B93" s="82">
        <f t="shared" si="5"/>
        <v>100802</v>
      </c>
      <c r="C93" s="82">
        <v>71317</v>
      </c>
      <c r="D93" s="82">
        <v>0</v>
      </c>
      <c r="E93" s="82">
        <v>13950</v>
      </c>
      <c r="F93" s="82">
        <v>0</v>
      </c>
      <c r="G93" s="82">
        <v>0</v>
      </c>
      <c r="H93" s="82">
        <v>12621</v>
      </c>
      <c r="I93" s="82">
        <v>2914</v>
      </c>
    </row>
    <row r="94" spans="1:9" s="77" customFormat="1" ht="9" customHeight="1" x14ac:dyDescent="0.25">
      <c r="A94" s="83" t="s">
        <v>41</v>
      </c>
      <c r="B94" s="85">
        <f t="shared" si="5"/>
        <v>1730490</v>
      </c>
      <c r="C94" s="85">
        <v>1607501</v>
      </c>
      <c r="D94" s="85">
        <v>0</v>
      </c>
      <c r="E94" s="85">
        <v>2103</v>
      </c>
      <c r="F94" s="85">
        <v>120886</v>
      </c>
      <c r="G94" s="85">
        <v>0</v>
      </c>
      <c r="H94" s="85">
        <v>0</v>
      </c>
      <c r="I94" s="85">
        <v>0</v>
      </c>
    </row>
    <row r="95" spans="1:9" s="77" customFormat="1" ht="9" customHeight="1" x14ac:dyDescent="0.25">
      <c r="A95" s="76" t="s">
        <v>88</v>
      </c>
      <c r="B95" s="82">
        <f t="shared" si="5"/>
        <v>9585</v>
      </c>
      <c r="C95" s="82">
        <v>1449</v>
      </c>
      <c r="D95" s="82">
        <v>8136</v>
      </c>
      <c r="E95" s="82">
        <v>0</v>
      </c>
      <c r="F95" s="82">
        <v>0</v>
      </c>
      <c r="G95" s="82">
        <v>0</v>
      </c>
      <c r="H95" s="82">
        <v>0</v>
      </c>
      <c r="I95" s="82">
        <v>0</v>
      </c>
    </row>
    <row r="96" spans="1:9" s="77" customFormat="1" ht="9" customHeight="1" x14ac:dyDescent="0.25">
      <c r="A96" s="76" t="s">
        <v>42</v>
      </c>
      <c r="B96" s="82">
        <f t="shared" si="5"/>
        <v>1821666</v>
      </c>
      <c r="C96" s="82">
        <v>1667470</v>
      </c>
      <c r="D96" s="82">
        <v>0</v>
      </c>
      <c r="E96" s="82">
        <v>3727</v>
      </c>
      <c r="F96" s="82">
        <v>145288</v>
      </c>
      <c r="G96" s="82">
        <v>5181</v>
      </c>
      <c r="H96" s="82">
        <v>0</v>
      </c>
      <c r="I96" s="82">
        <v>0</v>
      </c>
    </row>
    <row r="97" spans="1:9" s="77" customFormat="1" ht="9" customHeight="1" x14ac:dyDescent="0.25">
      <c r="A97" s="76" t="s">
        <v>43</v>
      </c>
      <c r="B97" s="82">
        <f t="shared" si="5"/>
        <v>30831</v>
      </c>
      <c r="C97" s="82">
        <v>428</v>
      </c>
      <c r="D97" s="82">
        <v>0</v>
      </c>
      <c r="E97" s="82">
        <v>0</v>
      </c>
      <c r="F97" s="82">
        <v>30392</v>
      </c>
      <c r="G97" s="82">
        <v>11</v>
      </c>
      <c r="H97" s="82">
        <v>0</v>
      </c>
      <c r="I97" s="82">
        <v>0</v>
      </c>
    </row>
    <row r="98" spans="1:9" s="77" customFormat="1" ht="9" customHeight="1" x14ac:dyDescent="0.25">
      <c r="A98" s="83" t="s">
        <v>44</v>
      </c>
      <c r="B98" s="85">
        <f t="shared" si="5"/>
        <v>272501</v>
      </c>
      <c r="C98" s="85">
        <v>254087</v>
      </c>
      <c r="D98" s="85">
        <v>8315</v>
      </c>
      <c r="E98" s="85">
        <v>1853</v>
      </c>
      <c r="F98" s="85">
        <v>3709</v>
      </c>
      <c r="G98" s="85">
        <v>0</v>
      </c>
      <c r="H98" s="85">
        <v>0</v>
      </c>
      <c r="I98" s="85">
        <v>4537</v>
      </c>
    </row>
    <row r="99" spans="1:9" s="77" customFormat="1" ht="9" customHeight="1" x14ac:dyDescent="0.25">
      <c r="A99" s="76" t="s">
        <v>45</v>
      </c>
      <c r="B99" s="82">
        <f t="shared" si="5"/>
        <v>98146</v>
      </c>
      <c r="C99" s="82">
        <v>72404</v>
      </c>
      <c r="D99" s="82">
        <v>4974</v>
      </c>
      <c r="E99" s="82">
        <v>0</v>
      </c>
      <c r="F99" s="82">
        <v>18509</v>
      </c>
      <c r="G99" s="82">
        <v>2259</v>
      </c>
      <c r="H99" s="82">
        <v>0</v>
      </c>
      <c r="I99" s="82">
        <v>0</v>
      </c>
    </row>
    <row r="100" spans="1:9" s="77" customFormat="1" ht="9" customHeight="1" x14ac:dyDescent="0.25">
      <c r="A100" s="76" t="s">
        <v>46</v>
      </c>
      <c r="B100" s="82">
        <f t="shared" si="5"/>
        <v>583979</v>
      </c>
      <c r="C100" s="82">
        <v>534305</v>
      </c>
      <c r="D100" s="82">
        <v>7471</v>
      </c>
      <c r="E100" s="82">
        <v>0</v>
      </c>
      <c r="F100" s="82">
        <v>33284</v>
      </c>
      <c r="G100" s="82">
        <v>5851</v>
      </c>
      <c r="H100" s="82">
        <v>108</v>
      </c>
      <c r="I100" s="82">
        <v>2960</v>
      </c>
    </row>
    <row r="101" spans="1:9" s="77" customFormat="1" ht="9" customHeight="1" x14ac:dyDescent="0.25">
      <c r="A101" s="76" t="s">
        <v>47</v>
      </c>
      <c r="B101" s="82">
        <f t="shared" si="5"/>
        <v>280074</v>
      </c>
      <c r="C101" s="82">
        <v>185970</v>
      </c>
      <c r="D101" s="82">
        <v>79512</v>
      </c>
      <c r="E101" s="82">
        <v>4721</v>
      </c>
      <c r="F101" s="82">
        <v>6047</v>
      </c>
      <c r="G101" s="82">
        <v>3824</v>
      </c>
      <c r="H101" s="82">
        <v>0</v>
      </c>
      <c r="I101" s="82">
        <v>0</v>
      </c>
    </row>
    <row r="102" spans="1:9" s="77" customFormat="1" ht="9" customHeight="1" x14ac:dyDescent="0.25">
      <c r="A102" s="83" t="s">
        <v>48</v>
      </c>
      <c r="B102" s="85">
        <f t="shared" si="5"/>
        <v>1282530</v>
      </c>
      <c r="C102" s="85">
        <v>954596</v>
      </c>
      <c r="D102" s="85">
        <v>90703</v>
      </c>
      <c r="E102" s="85">
        <v>7070</v>
      </c>
      <c r="F102" s="85">
        <v>200558</v>
      </c>
      <c r="G102" s="85">
        <v>29603</v>
      </c>
      <c r="H102" s="85">
        <v>0</v>
      </c>
      <c r="I102" s="85">
        <v>0</v>
      </c>
    </row>
    <row r="103" spans="1:9" s="77" customFormat="1" ht="9" customHeight="1" x14ac:dyDescent="0.25">
      <c r="A103" s="76" t="s">
        <v>49</v>
      </c>
      <c r="B103" s="82">
        <f t="shared" si="5"/>
        <v>998</v>
      </c>
      <c r="C103" s="82">
        <v>935</v>
      </c>
      <c r="D103" s="82">
        <v>63</v>
      </c>
      <c r="E103" s="82">
        <v>0</v>
      </c>
      <c r="F103" s="82">
        <v>0</v>
      </c>
      <c r="G103" s="82">
        <v>0</v>
      </c>
      <c r="H103" s="82">
        <v>0</v>
      </c>
      <c r="I103" s="82">
        <v>0</v>
      </c>
    </row>
    <row r="104" spans="1:9" s="77" customFormat="1" ht="9" customHeight="1" x14ac:dyDescent="0.25">
      <c r="A104" s="76" t="s">
        <v>50</v>
      </c>
      <c r="B104" s="82">
        <f t="shared" si="5"/>
        <v>47228</v>
      </c>
      <c r="C104" s="82">
        <v>40883</v>
      </c>
      <c r="D104" s="82">
        <v>0</v>
      </c>
      <c r="E104" s="82">
        <v>0</v>
      </c>
      <c r="F104" s="82">
        <v>2190</v>
      </c>
      <c r="G104" s="82">
        <v>0</v>
      </c>
      <c r="H104" s="82">
        <v>276</v>
      </c>
      <c r="I104" s="82">
        <v>3879</v>
      </c>
    </row>
    <row r="105" spans="1:9" s="77" customFormat="1" ht="9" customHeight="1" x14ac:dyDescent="0.25">
      <c r="A105" s="76" t="s">
        <v>51</v>
      </c>
      <c r="B105" s="82">
        <f t="shared" si="5"/>
        <v>61806</v>
      </c>
      <c r="C105" s="82">
        <v>48055</v>
      </c>
      <c r="D105" s="82">
        <v>1242</v>
      </c>
      <c r="E105" s="82">
        <v>0</v>
      </c>
      <c r="F105" s="82">
        <v>1954</v>
      </c>
      <c r="G105" s="82">
        <v>34</v>
      </c>
      <c r="H105" s="82">
        <v>0</v>
      </c>
      <c r="I105" s="82">
        <v>10521</v>
      </c>
    </row>
    <row r="106" spans="1:9" s="77" customFormat="1" ht="9" customHeight="1" x14ac:dyDescent="0.25">
      <c r="A106" s="83" t="s">
        <v>52</v>
      </c>
      <c r="B106" s="85">
        <f t="shared" si="5"/>
        <v>478426</v>
      </c>
      <c r="C106" s="85">
        <v>457335</v>
      </c>
      <c r="D106" s="85">
        <v>682</v>
      </c>
      <c r="E106" s="85">
        <v>0</v>
      </c>
      <c r="F106" s="85">
        <v>10038</v>
      </c>
      <c r="G106" s="85">
        <v>0</v>
      </c>
      <c r="H106" s="85">
        <v>1628</v>
      </c>
      <c r="I106" s="85">
        <v>8743</v>
      </c>
    </row>
    <row r="107" spans="1:9" s="77" customFormat="1" ht="9" customHeight="1" x14ac:dyDescent="0.25">
      <c r="A107" s="76" t="s">
        <v>53</v>
      </c>
      <c r="B107" s="82">
        <f t="shared" si="5"/>
        <v>324041</v>
      </c>
      <c r="C107" s="82">
        <v>255980</v>
      </c>
      <c r="D107" s="82">
        <v>40674</v>
      </c>
      <c r="E107" s="82">
        <v>1469</v>
      </c>
      <c r="F107" s="82">
        <v>18840</v>
      </c>
      <c r="G107" s="82">
        <v>5533</v>
      </c>
      <c r="H107" s="82">
        <v>1407</v>
      </c>
      <c r="I107" s="82">
        <v>138</v>
      </c>
    </row>
    <row r="108" spans="1:9" s="77" customFormat="1" ht="9" customHeight="1" x14ac:dyDescent="0.25">
      <c r="A108" s="76" t="s">
        <v>54</v>
      </c>
      <c r="B108" s="82">
        <f t="shared" si="5"/>
        <v>8319</v>
      </c>
      <c r="C108" s="82">
        <v>6326</v>
      </c>
      <c r="D108" s="82">
        <v>37</v>
      </c>
      <c r="E108" s="82">
        <v>22</v>
      </c>
      <c r="F108" s="82">
        <v>1927</v>
      </c>
      <c r="G108" s="82">
        <v>7</v>
      </c>
      <c r="H108" s="82">
        <v>0</v>
      </c>
      <c r="I108" s="82">
        <v>0</v>
      </c>
    </row>
    <row r="109" spans="1:9" s="77" customFormat="1" ht="9" customHeight="1" x14ac:dyDescent="0.25">
      <c r="A109" s="76" t="s">
        <v>55</v>
      </c>
      <c r="B109" s="82">
        <f t="shared" si="5"/>
        <v>44039</v>
      </c>
      <c r="C109" s="82">
        <v>0</v>
      </c>
      <c r="D109" s="82">
        <v>0</v>
      </c>
      <c r="E109" s="82">
        <v>0</v>
      </c>
      <c r="F109" s="82">
        <v>0</v>
      </c>
      <c r="G109" s="82">
        <v>0</v>
      </c>
      <c r="H109" s="82">
        <v>8913</v>
      </c>
      <c r="I109" s="82">
        <v>35126</v>
      </c>
    </row>
    <row r="110" spans="1:9" s="77" customFormat="1" ht="9" customHeight="1" x14ac:dyDescent="0.25">
      <c r="A110" s="83" t="s">
        <v>56</v>
      </c>
      <c r="B110" s="85">
        <f t="shared" si="5"/>
        <v>18322</v>
      </c>
      <c r="C110" s="85">
        <v>2185</v>
      </c>
      <c r="D110" s="85">
        <v>0</v>
      </c>
      <c r="E110" s="85">
        <v>1740</v>
      </c>
      <c r="F110" s="85">
        <v>10406</v>
      </c>
      <c r="G110" s="85">
        <v>2763</v>
      </c>
      <c r="H110" s="99">
        <v>136</v>
      </c>
      <c r="I110" s="85">
        <v>1092</v>
      </c>
    </row>
    <row r="111" spans="1:9" s="77" customFormat="1" ht="9" customHeight="1" x14ac:dyDescent="0.25">
      <c r="A111" s="76" t="s">
        <v>57</v>
      </c>
      <c r="B111" s="82">
        <f t="shared" si="5"/>
        <v>50000</v>
      </c>
      <c r="C111" s="82">
        <v>42437</v>
      </c>
      <c r="D111" s="82">
        <v>0</v>
      </c>
      <c r="E111" s="82">
        <v>0</v>
      </c>
      <c r="F111" s="82">
        <v>518</v>
      </c>
      <c r="G111" s="82">
        <v>0</v>
      </c>
      <c r="H111" s="82">
        <v>325</v>
      </c>
      <c r="I111" s="82">
        <v>6720</v>
      </c>
    </row>
    <row r="112" spans="1:9" s="77" customFormat="1" ht="9" customHeight="1" x14ac:dyDescent="0.25">
      <c r="A112" s="76" t="s">
        <v>58</v>
      </c>
      <c r="B112" s="82">
        <f t="shared" si="5"/>
        <v>114965</v>
      </c>
      <c r="C112" s="82">
        <v>41682</v>
      </c>
      <c r="D112" s="82">
        <v>0</v>
      </c>
      <c r="E112" s="82">
        <v>0</v>
      </c>
      <c r="F112" s="82">
        <v>20770</v>
      </c>
      <c r="G112" s="82">
        <v>52513</v>
      </c>
      <c r="H112" s="82">
        <v>0</v>
      </c>
      <c r="I112" s="82">
        <v>0</v>
      </c>
    </row>
    <row r="113" spans="1:9" s="77" customFormat="1" ht="9" customHeight="1" x14ac:dyDescent="0.25">
      <c r="A113" s="76" t="s">
        <v>59</v>
      </c>
      <c r="B113" s="82">
        <f t="shared" si="5"/>
        <v>8304</v>
      </c>
      <c r="C113" s="82">
        <v>0</v>
      </c>
      <c r="D113" s="82">
        <v>0</v>
      </c>
      <c r="E113" s="82">
        <v>0</v>
      </c>
      <c r="F113" s="82">
        <v>0</v>
      </c>
      <c r="G113" s="82">
        <v>0</v>
      </c>
      <c r="H113" s="82">
        <v>1736</v>
      </c>
      <c r="I113" s="82">
        <v>6568</v>
      </c>
    </row>
    <row r="114" spans="1:9" s="77" customFormat="1" ht="9" customHeight="1" x14ac:dyDescent="0.25">
      <c r="A114" s="83" t="s">
        <v>60</v>
      </c>
      <c r="B114" s="85">
        <f t="shared" si="5"/>
        <v>86991</v>
      </c>
      <c r="C114" s="85">
        <v>8596</v>
      </c>
      <c r="D114" s="99">
        <v>0</v>
      </c>
      <c r="E114" s="85">
        <v>0</v>
      </c>
      <c r="F114" s="85">
        <v>1161</v>
      </c>
      <c r="G114" s="85">
        <v>9</v>
      </c>
      <c r="H114" s="85">
        <v>12</v>
      </c>
      <c r="I114" s="85">
        <v>77213</v>
      </c>
    </row>
    <row r="115" spans="1:9" s="77" customFormat="1" ht="9" customHeight="1" x14ac:dyDescent="0.25">
      <c r="A115" s="76" t="s">
        <v>61</v>
      </c>
      <c r="B115" s="82">
        <f t="shared" si="5"/>
        <v>27036</v>
      </c>
      <c r="C115" s="82">
        <v>16010</v>
      </c>
      <c r="D115" s="82">
        <v>8222</v>
      </c>
      <c r="E115" s="82">
        <v>0</v>
      </c>
      <c r="F115" s="82">
        <v>2113</v>
      </c>
      <c r="G115" s="82">
        <v>691</v>
      </c>
      <c r="H115" s="82">
        <v>0</v>
      </c>
      <c r="I115" s="82">
        <v>0</v>
      </c>
    </row>
    <row r="116" spans="1:9" s="77" customFormat="1" ht="9" customHeight="1" x14ac:dyDescent="0.25">
      <c r="A116" s="76" t="s">
        <v>62</v>
      </c>
      <c r="B116" s="82">
        <f t="shared" si="5"/>
        <v>133089</v>
      </c>
      <c r="C116" s="82">
        <v>103984</v>
      </c>
      <c r="D116" s="82">
        <v>165</v>
      </c>
      <c r="E116" s="82">
        <v>675</v>
      </c>
      <c r="F116" s="82">
        <v>8475</v>
      </c>
      <c r="G116" s="82">
        <v>3086</v>
      </c>
      <c r="H116" s="82">
        <v>10412</v>
      </c>
      <c r="I116" s="82">
        <v>6292</v>
      </c>
    </row>
    <row r="117" spans="1:9" s="77" customFormat="1" ht="9" customHeight="1" x14ac:dyDescent="0.25">
      <c r="A117" s="76" t="s">
        <v>63</v>
      </c>
      <c r="B117" s="82">
        <f t="shared" si="5"/>
        <v>3565</v>
      </c>
      <c r="C117" s="82">
        <v>0</v>
      </c>
      <c r="D117" s="82">
        <v>0</v>
      </c>
      <c r="E117" s="82">
        <v>0</v>
      </c>
      <c r="F117" s="82">
        <v>0</v>
      </c>
      <c r="G117" s="82">
        <v>0</v>
      </c>
      <c r="H117" s="82">
        <v>397</v>
      </c>
      <c r="I117" s="82">
        <v>3168</v>
      </c>
    </row>
    <row r="118" spans="1:9" s="77" customFormat="1" ht="9" customHeight="1" x14ac:dyDescent="0.25">
      <c r="A118" s="83" t="s">
        <v>64</v>
      </c>
      <c r="B118" s="85">
        <f t="shared" si="5"/>
        <v>28645</v>
      </c>
      <c r="C118" s="85">
        <v>23693</v>
      </c>
      <c r="D118" s="85">
        <v>0</v>
      </c>
      <c r="E118" s="85">
        <v>943</v>
      </c>
      <c r="F118" s="85">
        <v>4009</v>
      </c>
      <c r="G118" s="85">
        <v>0</v>
      </c>
      <c r="H118" s="85">
        <v>0</v>
      </c>
      <c r="I118" s="85">
        <v>0</v>
      </c>
    </row>
    <row r="119" spans="1:9" s="77" customFormat="1" ht="9" customHeight="1" x14ac:dyDescent="0.25">
      <c r="A119" s="76"/>
      <c r="B119" s="82"/>
      <c r="C119" s="82"/>
      <c r="D119" s="82"/>
      <c r="E119" s="82"/>
      <c r="F119" s="82"/>
      <c r="G119" s="82"/>
      <c r="H119" s="82"/>
      <c r="I119" s="82"/>
    </row>
    <row r="120" spans="1:9" s="77" customFormat="1" ht="9" customHeight="1" x14ac:dyDescent="0.25">
      <c r="A120" s="75">
        <v>1998</v>
      </c>
      <c r="B120" s="81"/>
      <c r="C120" s="81"/>
      <c r="D120" s="81"/>
      <c r="E120" s="81"/>
      <c r="F120" s="81"/>
      <c r="G120" s="81"/>
      <c r="H120" s="81"/>
      <c r="I120" s="81"/>
    </row>
    <row r="121" spans="1:9" s="80" customFormat="1" ht="9" customHeight="1" x14ac:dyDescent="0.25">
      <c r="A121" s="78" t="s">
        <v>33</v>
      </c>
      <c r="B121" s="97">
        <f t="shared" ref="B121:I121" si="6">SUM(B123:B154)</f>
        <v>8330982</v>
      </c>
      <c r="C121" s="97">
        <f t="shared" si="6"/>
        <v>6970689</v>
      </c>
      <c r="D121" s="97">
        <f t="shared" si="6"/>
        <v>271297</v>
      </c>
      <c r="E121" s="97">
        <f t="shared" si="6"/>
        <v>22418</v>
      </c>
      <c r="F121" s="97">
        <f t="shared" si="6"/>
        <v>692915</v>
      </c>
      <c r="G121" s="97">
        <f t="shared" si="6"/>
        <v>125645</v>
      </c>
      <c r="H121" s="97">
        <f t="shared" si="6"/>
        <v>36483</v>
      </c>
      <c r="I121" s="97">
        <f t="shared" si="6"/>
        <v>211535</v>
      </c>
    </row>
    <row r="122" spans="1:9" s="80" customFormat="1" ht="3.95" customHeight="1" x14ac:dyDescent="0.25">
      <c r="A122" s="78"/>
      <c r="B122" s="97"/>
      <c r="C122" s="97"/>
      <c r="D122" s="97"/>
      <c r="E122" s="97"/>
      <c r="F122" s="97"/>
      <c r="G122" s="97"/>
      <c r="H122" s="97"/>
      <c r="I122" s="97"/>
    </row>
    <row r="123" spans="1:9" s="77" customFormat="1" ht="9" customHeight="1" x14ac:dyDescent="0.25">
      <c r="A123" s="76" t="s">
        <v>34</v>
      </c>
      <c r="B123" s="82">
        <f t="shared" ref="B123:B154" si="7">SUM(C123:I123)</f>
        <v>5136</v>
      </c>
      <c r="C123" s="82">
        <v>83</v>
      </c>
      <c r="D123" s="82">
        <v>0</v>
      </c>
      <c r="E123" s="82">
        <v>0</v>
      </c>
      <c r="F123" s="82">
        <v>10</v>
      </c>
      <c r="G123" s="82">
        <v>5043</v>
      </c>
      <c r="H123" s="82">
        <v>0</v>
      </c>
      <c r="I123" s="82">
        <v>0</v>
      </c>
    </row>
    <row r="124" spans="1:9" s="77" customFormat="1" ht="9" customHeight="1" x14ac:dyDescent="0.25">
      <c r="A124" s="76" t="s">
        <v>35</v>
      </c>
      <c r="B124" s="82">
        <f t="shared" si="7"/>
        <v>98</v>
      </c>
      <c r="C124" s="82">
        <v>0</v>
      </c>
      <c r="D124" s="82">
        <v>0</v>
      </c>
      <c r="E124" s="82">
        <v>0</v>
      </c>
      <c r="F124" s="82">
        <v>54</v>
      </c>
      <c r="G124" s="82">
        <v>44</v>
      </c>
      <c r="H124" s="82">
        <v>0</v>
      </c>
      <c r="I124" s="82">
        <v>0</v>
      </c>
    </row>
    <row r="125" spans="1:9" s="77" customFormat="1" ht="9" customHeight="1" x14ac:dyDescent="0.25">
      <c r="A125" s="76" t="s">
        <v>87</v>
      </c>
      <c r="B125" s="82">
        <f t="shared" si="7"/>
        <v>11090</v>
      </c>
      <c r="C125" s="82">
        <v>0</v>
      </c>
      <c r="D125" s="82">
        <v>0</v>
      </c>
      <c r="E125" s="82">
        <v>0</v>
      </c>
      <c r="F125" s="82">
        <v>0</v>
      </c>
      <c r="G125" s="82">
        <v>0</v>
      </c>
      <c r="H125" s="82">
        <v>0</v>
      </c>
      <c r="I125" s="82">
        <v>11090</v>
      </c>
    </row>
    <row r="126" spans="1:9" s="77" customFormat="1" ht="9" customHeight="1" x14ac:dyDescent="0.25">
      <c r="A126" s="83" t="s">
        <v>37</v>
      </c>
      <c r="B126" s="85">
        <f t="shared" si="7"/>
        <v>41918</v>
      </c>
      <c r="C126" s="85">
        <v>0</v>
      </c>
      <c r="D126" s="85">
        <v>0</v>
      </c>
      <c r="E126" s="85">
        <v>0</v>
      </c>
      <c r="F126" s="85">
        <v>0</v>
      </c>
      <c r="G126" s="85">
        <v>0</v>
      </c>
      <c r="H126" s="85">
        <v>3799</v>
      </c>
      <c r="I126" s="85">
        <v>38119</v>
      </c>
    </row>
    <row r="127" spans="1:9" s="77" customFormat="1" ht="9" customHeight="1" x14ac:dyDescent="0.25">
      <c r="A127" s="76" t="s">
        <v>38</v>
      </c>
      <c r="B127" s="82">
        <f t="shared" si="7"/>
        <v>6062</v>
      </c>
      <c r="C127" s="82">
        <v>2807</v>
      </c>
      <c r="D127" s="82">
        <v>2358</v>
      </c>
      <c r="E127" s="82">
        <v>172</v>
      </c>
      <c r="F127" s="82">
        <v>0</v>
      </c>
      <c r="G127" s="82">
        <v>725</v>
      </c>
      <c r="H127" s="82">
        <v>0</v>
      </c>
      <c r="I127" s="82">
        <v>0</v>
      </c>
    </row>
    <row r="128" spans="1:9" s="77" customFormat="1" ht="9" customHeight="1" x14ac:dyDescent="0.25">
      <c r="A128" s="76" t="s">
        <v>39</v>
      </c>
      <c r="B128" s="82">
        <f t="shared" si="7"/>
        <v>2610</v>
      </c>
      <c r="C128" s="82">
        <v>1442</v>
      </c>
      <c r="D128" s="82">
        <v>3</v>
      </c>
      <c r="E128" s="82">
        <v>221</v>
      </c>
      <c r="F128" s="82">
        <v>379</v>
      </c>
      <c r="G128" s="82">
        <v>44</v>
      </c>
      <c r="H128" s="82">
        <v>148</v>
      </c>
      <c r="I128" s="82">
        <v>373</v>
      </c>
    </row>
    <row r="129" spans="1:9" s="77" customFormat="1" ht="9" customHeight="1" x14ac:dyDescent="0.25">
      <c r="A129" s="76" t="s">
        <v>40</v>
      </c>
      <c r="B129" s="82">
        <f t="shared" si="7"/>
        <v>125292</v>
      </c>
      <c r="C129" s="82">
        <v>113834</v>
      </c>
      <c r="D129" s="82">
        <v>0</v>
      </c>
      <c r="E129" s="82">
        <v>8947</v>
      </c>
      <c r="F129" s="82">
        <v>0</v>
      </c>
      <c r="G129" s="82">
        <v>0</v>
      </c>
      <c r="H129" s="82">
        <v>1633</v>
      </c>
      <c r="I129" s="82">
        <v>878</v>
      </c>
    </row>
    <row r="130" spans="1:9" s="77" customFormat="1" ht="9" customHeight="1" x14ac:dyDescent="0.25">
      <c r="A130" s="83" t="s">
        <v>41</v>
      </c>
      <c r="B130" s="85">
        <f t="shared" si="7"/>
        <v>1908350</v>
      </c>
      <c r="C130" s="85">
        <v>1717668</v>
      </c>
      <c r="D130" s="85">
        <v>0</v>
      </c>
      <c r="E130" s="85">
        <v>0</v>
      </c>
      <c r="F130" s="85">
        <v>190682</v>
      </c>
      <c r="G130" s="85">
        <v>0</v>
      </c>
      <c r="H130" s="85">
        <v>0</v>
      </c>
      <c r="I130" s="85">
        <v>0</v>
      </c>
    </row>
    <row r="131" spans="1:9" s="77" customFormat="1" ht="9" customHeight="1" x14ac:dyDescent="0.25">
      <c r="A131" s="76" t="s">
        <v>88</v>
      </c>
      <c r="B131" s="82">
        <f t="shared" si="7"/>
        <v>16891</v>
      </c>
      <c r="C131" s="82">
        <v>1222</v>
      </c>
      <c r="D131" s="82">
        <v>15669</v>
      </c>
      <c r="E131" s="82">
        <v>0</v>
      </c>
      <c r="F131" s="82">
        <v>0</v>
      </c>
      <c r="G131" s="82">
        <v>0</v>
      </c>
      <c r="H131" s="82">
        <v>0</v>
      </c>
      <c r="I131" s="82">
        <v>0</v>
      </c>
    </row>
    <row r="132" spans="1:9" s="77" customFormat="1" ht="9" customHeight="1" x14ac:dyDescent="0.25">
      <c r="A132" s="76" t="s">
        <v>42</v>
      </c>
      <c r="B132" s="82">
        <f t="shared" si="7"/>
        <v>1910919</v>
      </c>
      <c r="C132" s="82">
        <v>1771588</v>
      </c>
      <c r="D132" s="82">
        <v>0</v>
      </c>
      <c r="E132" s="82">
        <v>2302</v>
      </c>
      <c r="F132" s="82">
        <v>134724</v>
      </c>
      <c r="G132" s="82">
        <v>2277</v>
      </c>
      <c r="H132" s="82">
        <v>28</v>
      </c>
      <c r="I132" s="82">
        <v>0</v>
      </c>
    </row>
    <row r="133" spans="1:9" s="77" customFormat="1" ht="9" customHeight="1" x14ac:dyDescent="0.25">
      <c r="A133" s="76" t="s">
        <v>43</v>
      </c>
      <c r="B133" s="82">
        <f t="shared" si="7"/>
        <v>32263</v>
      </c>
      <c r="C133" s="82">
        <v>3507</v>
      </c>
      <c r="D133" s="82">
        <v>13</v>
      </c>
      <c r="E133" s="82">
        <v>0</v>
      </c>
      <c r="F133" s="82">
        <v>28471</v>
      </c>
      <c r="G133" s="82">
        <v>272</v>
      </c>
      <c r="H133" s="82">
        <v>0</v>
      </c>
      <c r="I133" s="82">
        <v>0</v>
      </c>
    </row>
    <row r="134" spans="1:9" s="77" customFormat="1" ht="9" customHeight="1" x14ac:dyDescent="0.25">
      <c r="A134" s="83" t="s">
        <v>44</v>
      </c>
      <c r="B134" s="85">
        <f t="shared" si="7"/>
        <v>271442</v>
      </c>
      <c r="C134" s="85">
        <v>251559</v>
      </c>
      <c r="D134" s="85">
        <v>12425</v>
      </c>
      <c r="E134" s="85">
        <v>1119</v>
      </c>
      <c r="F134" s="85">
        <v>3031</v>
      </c>
      <c r="G134" s="85">
        <v>97</v>
      </c>
      <c r="H134" s="85">
        <v>0</v>
      </c>
      <c r="I134" s="85">
        <v>3211</v>
      </c>
    </row>
    <row r="135" spans="1:9" s="77" customFormat="1" ht="9" customHeight="1" x14ac:dyDescent="0.25">
      <c r="A135" s="76" t="s">
        <v>45</v>
      </c>
      <c r="B135" s="82">
        <f t="shared" si="7"/>
        <v>104921</v>
      </c>
      <c r="C135" s="82">
        <v>72294</v>
      </c>
      <c r="D135" s="82">
        <v>6797</v>
      </c>
      <c r="E135" s="82">
        <v>0</v>
      </c>
      <c r="F135" s="82">
        <v>23475</v>
      </c>
      <c r="G135" s="82">
        <v>2355</v>
      </c>
      <c r="H135" s="82">
        <v>0</v>
      </c>
      <c r="I135" s="82">
        <v>0</v>
      </c>
    </row>
    <row r="136" spans="1:9" s="77" customFormat="1" ht="9" customHeight="1" x14ac:dyDescent="0.25">
      <c r="A136" s="76" t="s">
        <v>46</v>
      </c>
      <c r="B136" s="82">
        <f t="shared" si="7"/>
        <v>655243</v>
      </c>
      <c r="C136" s="82">
        <v>592619</v>
      </c>
      <c r="D136" s="82">
        <v>8485</v>
      </c>
      <c r="E136" s="82">
        <v>0</v>
      </c>
      <c r="F136" s="82">
        <v>42320</v>
      </c>
      <c r="G136" s="82">
        <v>5149</v>
      </c>
      <c r="H136" s="82">
        <v>504</v>
      </c>
      <c r="I136" s="82">
        <v>6166</v>
      </c>
    </row>
    <row r="137" spans="1:9" s="77" customFormat="1" ht="9" customHeight="1" x14ac:dyDescent="0.25">
      <c r="A137" s="76" t="s">
        <v>47</v>
      </c>
      <c r="B137" s="82">
        <f t="shared" si="7"/>
        <v>406463</v>
      </c>
      <c r="C137" s="82">
        <v>281641</v>
      </c>
      <c r="D137" s="82">
        <v>98605</v>
      </c>
      <c r="E137" s="82">
        <v>4035</v>
      </c>
      <c r="F137" s="82">
        <v>13096</v>
      </c>
      <c r="G137" s="82">
        <v>9086</v>
      </c>
      <c r="H137" s="82">
        <v>0</v>
      </c>
      <c r="I137" s="82">
        <v>0</v>
      </c>
    </row>
    <row r="138" spans="1:9" s="77" customFormat="1" ht="9" customHeight="1" x14ac:dyDescent="0.25">
      <c r="A138" s="83" t="s">
        <v>48</v>
      </c>
      <c r="B138" s="85">
        <f t="shared" si="7"/>
        <v>1352153</v>
      </c>
      <c r="C138" s="85">
        <v>1072188</v>
      </c>
      <c r="D138" s="85">
        <v>71102</v>
      </c>
      <c r="E138" s="85">
        <v>2383</v>
      </c>
      <c r="F138" s="85">
        <v>175097</v>
      </c>
      <c r="G138" s="85">
        <v>30939</v>
      </c>
      <c r="H138" s="85">
        <v>444</v>
      </c>
      <c r="I138" s="85">
        <v>0</v>
      </c>
    </row>
    <row r="139" spans="1:9" s="77" customFormat="1" ht="9" customHeight="1" x14ac:dyDescent="0.25">
      <c r="A139" s="76" t="s">
        <v>49</v>
      </c>
      <c r="B139" s="82">
        <f t="shared" si="7"/>
        <v>1690</v>
      </c>
      <c r="C139" s="82">
        <v>224</v>
      </c>
      <c r="D139" s="82">
        <v>1175</v>
      </c>
      <c r="E139" s="82">
        <v>291</v>
      </c>
      <c r="F139" s="82">
        <v>0</v>
      </c>
      <c r="G139" s="82">
        <v>0</v>
      </c>
      <c r="H139" s="82">
        <v>0</v>
      </c>
      <c r="I139" s="82">
        <v>0</v>
      </c>
    </row>
    <row r="140" spans="1:9" s="77" customFormat="1" ht="9" customHeight="1" x14ac:dyDescent="0.25">
      <c r="A140" s="76" t="s">
        <v>50</v>
      </c>
      <c r="B140" s="82">
        <f t="shared" si="7"/>
        <v>23906</v>
      </c>
      <c r="C140" s="82">
        <v>16548</v>
      </c>
      <c r="D140" s="82">
        <v>0</v>
      </c>
      <c r="E140" s="82">
        <v>0</v>
      </c>
      <c r="F140" s="82">
        <v>1965</v>
      </c>
      <c r="G140" s="82">
        <v>0</v>
      </c>
      <c r="H140" s="82">
        <v>164</v>
      </c>
      <c r="I140" s="82">
        <v>5229</v>
      </c>
    </row>
    <row r="141" spans="1:9" s="77" customFormat="1" ht="9" customHeight="1" x14ac:dyDescent="0.25">
      <c r="A141" s="76" t="s">
        <v>51</v>
      </c>
      <c r="B141" s="82">
        <f t="shared" si="7"/>
        <v>63058</v>
      </c>
      <c r="C141" s="82">
        <v>45167</v>
      </c>
      <c r="D141" s="82">
        <v>6223</v>
      </c>
      <c r="E141" s="82">
        <v>0</v>
      </c>
      <c r="F141" s="82">
        <v>3949</v>
      </c>
      <c r="G141" s="82">
        <v>0</v>
      </c>
      <c r="H141" s="82">
        <v>0</v>
      </c>
      <c r="I141" s="82">
        <v>7719</v>
      </c>
    </row>
    <row r="142" spans="1:9" s="77" customFormat="1" ht="9" customHeight="1" x14ac:dyDescent="0.25">
      <c r="A142" s="83" t="s">
        <v>52</v>
      </c>
      <c r="B142" s="85">
        <f t="shared" si="7"/>
        <v>667321</v>
      </c>
      <c r="C142" s="85">
        <v>643459</v>
      </c>
      <c r="D142" s="85">
        <v>7157</v>
      </c>
      <c r="E142" s="85">
        <v>0</v>
      </c>
      <c r="F142" s="85">
        <v>7658</v>
      </c>
      <c r="G142" s="85">
        <v>0</v>
      </c>
      <c r="H142" s="85">
        <v>637</v>
      </c>
      <c r="I142" s="85">
        <v>8410</v>
      </c>
    </row>
    <row r="143" spans="1:9" s="77" customFormat="1" ht="9" customHeight="1" x14ac:dyDescent="0.25">
      <c r="A143" s="76" t="s">
        <v>53</v>
      </c>
      <c r="B143" s="82">
        <f t="shared" si="7"/>
        <v>219961</v>
      </c>
      <c r="C143" s="82">
        <v>164882</v>
      </c>
      <c r="D143" s="82">
        <v>30296</v>
      </c>
      <c r="E143" s="82">
        <v>1374</v>
      </c>
      <c r="F143" s="82">
        <v>17907</v>
      </c>
      <c r="G143" s="82">
        <v>3034</v>
      </c>
      <c r="H143" s="82">
        <v>2468</v>
      </c>
      <c r="I143" s="82">
        <v>0</v>
      </c>
    </row>
    <row r="144" spans="1:9" s="77" customFormat="1" ht="9" customHeight="1" x14ac:dyDescent="0.25">
      <c r="A144" s="76" t="s">
        <v>54</v>
      </c>
      <c r="B144" s="82">
        <f t="shared" si="7"/>
        <v>9359</v>
      </c>
      <c r="C144" s="82">
        <v>4235</v>
      </c>
      <c r="D144" s="82">
        <v>82</v>
      </c>
      <c r="E144" s="82">
        <v>2</v>
      </c>
      <c r="F144" s="82">
        <v>4951</v>
      </c>
      <c r="G144" s="82">
        <v>89</v>
      </c>
      <c r="H144" s="82">
        <v>0</v>
      </c>
      <c r="I144" s="82">
        <v>0</v>
      </c>
    </row>
    <row r="145" spans="1:9" s="77" customFormat="1" ht="9" customHeight="1" x14ac:dyDescent="0.25">
      <c r="A145" s="76" t="s">
        <v>55</v>
      </c>
      <c r="B145" s="82">
        <f t="shared" si="7"/>
        <v>39084</v>
      </c>
      <c r="C145" s="82">
        <v>0</v>
      </c>
      <c r="D145" s="82">
        <v>0</v>
      </c>
      <c r="E145" s="82">
        <v>0</v>
      </c>
      <c r="F145" s="82">
        <v>0</v>
      </c>
      <c r="G145" s="82">
        <v>0</v>
      </c>
      <c r="H145" s="82">
        <v>12304</v>
      </c>
      <c r="I145" s="82">
        <v>26780</v>
      </c>
    </row>
    <row r="146" spans="1:9" s="77" customFormat="1" ht="9" customHeight="1" x14ac:dyDescent="0.25">
      <c r="A146" s="83" t="s">
        <v>56</v>
      </c>
      <c r="B146" s="85">
        <f t="shared" si="7"/>
        <v>16902</v>
      </c>
      <c r="C146" s="85">
        <v>3489</v>
      </c>
      <c r="D146" s="85">
        <v>0</v>
      </c>
      <c r="E146" s="85">
        <v>0</v>
      </c>
      <c r="F146" s="85">
        <v>9078</v>
      </c>
      <c r="G146" s="85">
        <v>3414</v>
      </c>
      <c r="H146" s="99">
        <v>195</v>
      </c>
      <c r="I146" s="85">
        <v>726</v>
      </c>
    </row>
    <row r="147" spans="1:9" s="77" customFormat="1" ht="9" customHeight="1" x14ac:dyDescent="0.25">
      <c r="A147" s="76" t="s">
        <v>57</v>
      </c>
      <c r="B147" s="82">
        <f t="shared" si="7"/>
        <v>50000</v>
      </c>
      <c r="C147" s="82">
        <v>40828</v>
      </c>
      <c r="D147" s="82">
        <v>0</v>
      </c>
      <c r="E147" s="82">
        <v>0</v>
      </c>
      <c r="F147" s="82">
        <v>572</v>
      </c>
      <c r="G147" s="82">
        <v>0</v>
      </c>
      <c r="H147" s="82">
        <v>766</v>
      </c>
      <c r="I147" s="82">
        <v>7834</v>
      </c>
    </row>
    <row r="148" spans="1:9" s="77" customFormat="1" ht="9" customHeight="1" x14ac:dyDescent="0.25">
      <c r="A148" s="76" t="s">
        <v>58</v>
      </c>
      <c r="B148" s="82">
        <f t="shared" si="7"/>
        <v>110000</v>
      </c>
      <c r="C148" s="82">
        <v>32477</v>
      </c>
      <c r="D148" s="82">
        <v>0</v>
      </c>
      <c r="E148" s="82">
        <v>0</v>
      </c>
      <c r="F148" s="82">
        <v>17310</v>
      </c>
      <c r="G148" s="82">
        <v>60213</v>
      </c>
      <c r="H148" s="82">
        <v>0</v>
      </c>
      <c r="I148" s="82">
        <v>0</v>
      </c>
    </row>
    <row r="149" spans="1:9" s="77" customFormat="1" ht="9" customHeight="1" x14ac:dyDescent="0.25">
      <c r="A149" s="76" t="s">
        <v>59</v>
      </c>
      <c r="B149" s="82">
        <f t="shared" si="7"/>
        <v>8621</v>
      </c>
      <c r="C149" s="82">
        <v>0</v>
      </c>
      <c r="D149" s="82">
        <v>0</v>
      </c>
      <c r="E149" s="82">
        <v>0</v>
      </c>
      <c r="F149" s="82">
        <v>0</v>
      </c>
      <c r="G149" s="82">
        <v>0</v>
      </c>
      <c r="H149" s="82">
        <v>6102</v>
      </c>
      <c r="I149" s="82">
        <v>2519</v>
      </c>
    </row>
    <row r="150" spans="1:9" s="77" customFormat="1" ht="9" customHeight="1" x14ac:dyDescent="0.25">
      <c r="A150" s="83" t="s">
        <v>60</v>
      </c>
      <c r="B150" s="85">
        <f t="shared" si="7"/>
        <v>87645</v>
      </c>
      <c r="C150" s="85">
        <v>6320</v>
      </c>
      <c r="D150" s="99">
        <v>0</v>
      </c>
      <c r="E150" s="85">
        <v>0</v>
      </c>
      <c r="F150" s="85">
        <v>1850</v>
      </c>
      <c r="G150" s="85">
        <v>0</v>
      </c>
      <c r="H150" s="85">
        <v>0</v>
      </c>
      <c r="I150" s="85">
        <v>79475</v>
      </c>
    </row>
    <row r="151" spans="1:9" s="77" customFormat="1" ht="9" customHeight="1" x14ac:dyDescent="0.25">
      <c r="A151" s="76" t="s">
        <v>61</v>
      </c>
      <c r="B151" s="82">
        <f t="shared" si="7"/>
        <v>24661</v>
      </c>
      <c r="C151" s="82">
        <v>12421</v>
      </c>
      <c r="D151" s="82">
        <v>10379</v>
      </c>
      <c r="E151" s="82">
        <v>39</v>
      </c>
      <c r="F151" s="82">
        <v>1605</v>
      </c>
      <c r="G151" s="82">
        <v>217</v>
      </c>
      <c r="H151" s="82">
        <v>0</v>
      </c>
      <c r="I151" s="82">
        <v>0</v>
      </c>
    </row>
    <row r="152" spans="1:9" s="77" customFormat="1" ht="9" customHeight="1" x14ac:dyDescent="0.25">
      <c r="A152" s="76" t="s">
        <v>62</v>
      </c>
      <c r="B152" s="82">
        <f t="shared" si="7"/>
        <v>129980</v>
      </c>
      <c r="C152" s="82">
        <v>102845</v>
      </c>
      <c r="D152" s="82">
        <v>528</v>
      </c>
      <c r="E152" s="82">
        <v>1533</v>
      </c>
      <c r="F152" s="82">
        <v>8801</v>
      </c>
      <c r="G152" s="82">
        <v>2647</v>
      </c>
      <c r="H152" s="82">
        <v>7137</v>
      </c>
      <c r="I152" s="82">
        <v>6489</v>
      </c>
    </row>
    <row r="153" spans="1:9" s="77" customFormat="1" ht="9" customHeight="1" x14ac:dyDescent="0.25">
      <c r="A153" s="76" t="s">
        <v>63</v>
      </c>
      <c r="B153" s="82">
        <f t="shared" si="7"/>
        <v>6671</v>
      </c>
      <c r="C153" s="82">
        <v>0</v>
      </c>
      <c r="D153" s="82">
        <v>0</v>
      </c>
      <c r="E153" s="82">
        <v>0</v>
      </c>
      <c r="F153" s="82">
        <v>0</v>
      </c>
      <c r="G153" s="82">
        <v>0</v>
      </c>
      <c r="H153" s="82">
        <v>154</v>
      </c>
      <c r="I153" s="82">
        <v>6517</v>
      </c>
    </row>
    <row r="154" spans="1:9" s="77" customFormat="1" ht="9" customHeight="1" x14ac:dyDescent="0.25">
      <c r="A154" s="83" t="s">
        <v>64</v>
      </c>
      <c r="B154" s="85">
        <f t="shared" si="7"/>
        <v>21272</v>
      </c>
      <c r="C154" s="85">
        <v>15342</v>
      </c>
      <c r="D154" s="85">
        <v>0</v>
      </c>
      <c r="E154" s="85">
        <v>0</v>
      </c>
      <c r="F154" s="85">
        <v>5930</v>
      </c>
      <c r="G154" s="85">
        <v>0</v>
      </c>
      <c r="H154" s="85">
        <v>0</v>
      </c>
      <c r="I154" s="85">
        <v>0</v>
      </c>
    </row>
    <row r="155" spans="1:9" s="77" customFormat="1" ht="9" customHeight="1" x14ac:dyDescent="0.25">
      <c r="A155" s="76"/>
      <c r="B155" s="82"/>
      <c r="C155" s="82"/>
      <c r="D155" s="82"/>
      <c r="E155" s="82"/>
      <c r="F155" s="82"/>
      <c r="G155" s="82"/>
      <c r="H155" s="82"/>
      <c r="I155" s="82"/>
    </row>
    <row r="156" spans="1:9" s="77" customFormat="1" ht="9" customHeight="1" x14ac:dyDescent="0.25">
      <c r="A156" s="75">
        <v>1999</v>
      </c>
      <c r="B156" s="81"/>
      <c r="C156" s="81"/>
      <c r="D156" s="81"/>
      <c r="E156" s="81"/>
      <c r="F156" s="81"/>
      <c r="G156" s="81"/>
      <c r="H156" s="81"/>
      <c r="I156" s="81"/>
    </row>
    <row r="157" spans="1:9" s="80" customFormat="1" ht="9" customHeight="1" x14ac:dyDescent="0.25">
      <c r="A157" s="78" t="s">
        <v>33</v>
      </c>
      <c r="B157" s="97">
        <f t="shared" ref="B157:I157" si="8">SUM(B159:B190)</f>
        <v>8496726</v>
      </c>
      <c r="C157" s="97">
        <f t="shared" si="8"/>
        <v>7005781</v>
      </c>
      <c r="D157" s="97">
        <f t="shared" si="8"/>
        <v>331816</v>
      </c>
      <c r="E157" s="97">
        <f t="shared" si="8"/>
        <v>15708</v>
      </c>
      <c r="F157" s="97">
        <f t="shared" si="8"/>
        <v>662509</v>
      </c>
      <c r="G157" s="97">
        <f t="shared" si="8"/>
        <v>128729</v>
      </c>
      <c r="H157" s="97">
        <f t="shared" si="8"/>
        <v>110288</v>
      </c>
      <c r="I157" s="97">
        <f t="shared" si="8"/>
        <v>241895</v>
      </c>
    </row>
    <row r="158" spans="1:9" s="80" customFormat="1" ht="3.95" customHeight="1" x14ac:dyDescent="0.25">
      <c r="A158" s="75"/>
      <c r="B158" s="97"/>
      <c r="C158" s="97"/>
      <c r="D158" s="97"/>
      <c r="E158" s="97"/>
      <c r="F158" s="97"/>
      <c r="G158" s="97"/>
      <c r="H158" s="97"/>
      <c r="I158" s="97"/>
    </row>
    <row r="159" spans="1:9" s="77" customFormat="1" ht="9" customHeight="1" x14ac:dyDescent="0.25">
      <c r="A159" s="76" t="s">
        <v>34</v>
      </c>
      <c r="B159" s="82">
        <f t="shared" ref="B159:B190" si="9">SUM(C159:I159)</f>
        <v>6420</v>
      </c>
      <c r="C159" s="82">
        <v>155</v>
      </c>
      <c r="D159" s="82">
        <v>0</v>
      </c>
      <c r="E159" s="82">
        <v>20</v>
      </c>
      <c r="F159" s="82">
        <v>5889</v>
      </c>
      <c r="G159" s="82">
        <v>356</v>
      </c>
      <c r="H159" s="82">
        <v>0</v>
      </c>
      <c r="I159" s="82">
        <v>0</v>
      </c>
    </row>
    <row r="160" spans="1:9" s="77" customFormat="1" ht="9" customHeight="1" x14ac:dyDescent="0.25">
      <c r="A160" s="76" t="s">
        <v>35</v>
      </c>
      <c r="B160" s="82">
        <f t="shared" si="9"/>
        <v>68</v>
      </c>
      <c r="C160" s="82">
        <v>0</v>
      </c>
      <c r="D160" s="82">
        <v>0</v>
      </c>
      <c r="E160" s="82">
        <v>0</v>
      </c>
      <c r="F160" s="82">
        <v>68</v>
      </c>
      <c r="G160" s="82">
        <v>0</v>
      </c>
      <c r="H160" s="82">
        <v>0</v>
      </c>
      <c r="I160" s="82">
        <v>0</v>
      </c>
    </row>
    <row r="161" spans="1:9" s="77" customFormat="1" ht="9" customHeight="1" x14ac:dyDescent="0.25">
      <c r="A161" s="76" t="s">
        <v>87</v>
      </c>
      <c r="B161" s="82">
        <f t="shared" si="9"/>
        <v>15661</v>
      </c>
      <c r="C161" s="82">
        <v>0</v>
      </c>
      <c r="D161" s="82">
        <v>0</v>
      </c>
      <c r="E161" s="82">
        <v>0</v>
      </c>
      <c r="F161" s="82">
        <v>0</v>
      </c>
      <c r="G161" s="82">
        <v>0</v>
      </c>
      <c r="H161" s="82">
        <v>0</v>
      </c>
      <c r="I161" s="82">
        <v>15661</v>
      </c>
    </row>
    <row r="162" spans="1:9" s="77" customFormat="1" ht="9" customHeight="1" x14ac:dyDescent="0.25">
      <c r="A162" s="83" t="s">
        <v>37</v>
      </c>
      <c r="B162" s="85">
        <f t="shared" si="9"/>
        <v>62083</v>
      </c>
      <c r="C162" s="85">
        <v>0</v>
      </c>
      <c r="D162" s="85">
        <v>0</v>
      </c>
      <c r="E162" s="85">
        <v>0</v>
      </c>
      <c r="F162" s="85">
        <v>0</v>
      </c>
      <c r="G162" s="85">
        <v>0</v>
      </c>
      <c r="H162" s="85">
        <v>10648</v>
      </c>
      <c r="I162" s="85">
        <v>51435</v>
      </c>
    </row>
    <row r="163" spans="1:9" s="77" customFormat="1" ht="9" customHeight="1" x14ac:dyDescent="0.25">
      <c r="A163" s="76" t="s">
        <v>38</v>
      </c>
      <c r="B163" s="82">
        <f t="shared" si="9"/>
        <v>10521</v>
      </c>
      <c r="C163" s="82">
        <v>4216</v>
      </c>
      <c r="D163" s="82">
        <v>5778</v>
      </c>
      <c r="E163" s="82">
        <v>527</v>
      </c>
      <c r="F163" s="82">
        <v>0</v>
      </c>
      <c r="G163" s="82">
        <v>0</v>
      </c>
      <c r="H163" s="82">
        <v>0</v>
      </c>
      <c r="I163" s="82">
        <v>0</v>
      </c>
    </row>
    <row r="164" spans="1:9" s="77" customFormat="1" ht="9" customHeight="1" x14ac:dyDescent="0.25">
      <c r="A164" s="76" t="s">
        <v>39</v>
      </c>
      <c r="B164" s="82">
        <f t="shared" si="9"/>
        <v>3040</v>
      </c>
      <c r="C164" s="82">
        <v>510</v>
      </c>
      <c r="D164" s="82">
        <v>0</v>
      </c>
      <c r="E164" s="82">
        <v>30</v>
      </c>
      <c r="F164" s="82">
        <v>107</v>
      </c>
      <c r="G164" s="82">
        <v>65</v>
      </c>
      <c r="H164" s="82">
        <v>55</v>
      </c>
      <c r="I164" s="82">
        <v>2273</v>
      </c>
    </row>
    <row r="165" spans="1:9" s="77" customFormat="1" ht="9" customHeight="1" x14ac:dyDescent="0.25">
      <c r="A165" s="76" t="s">
        <v>40</v>
      </c>
      <c r="B165" s="82">
        <f t="shared" si="9"/>
        <v>40993</v>
      </c>
      <c r="C165" s="82">
        <v>38481</v>
      </c>
      <c r="D165" s="82">
        <v>0</v>
      </c>
      <c r="E165" s="82">
        <v>0</v>
      </c>
      <c r="F165" s="82">
        <v>0</v>
      </c>
      <c r="G165" s="82">
        <v>0</v>
      </c>
      <c r="H165" s="82">
        <v>1662</v>
      </c>
      <c r="I165" s="82">
        <v>850</v>
      </c>
    </row>
    <row r="166" spans="1:9" s="77" customFormat="1" ht="9" customHeight="1" x14ac:dyDescent="0.25">
      <c r="A166" s="83" t="s">
        <v>41</v>
      </c>
      <c r="B166" s="85">
        <f t="shared" si="9"/>
        <v>1996816</v>
      </c>
      <c r="C166" s="85">
        <v>1828164</v>
      </c>
      <c r="D166" s="85">
        <v>0</v>
      </c>
      <c r="E166" s="85">
        <v>0</v>
      </c>
      <c r="F166" s="85">
        <v>168652</v>
      </c>
      <c r="G166" s="85">
        <v>0</v>
      </c>
      <c r="H166" s="85">
        <v>0</v>
      </c>
      <c r="I166" s="85">
        <v>0</v>
      </c>
    </row>
    <row r="167" spans="1:9" s="77" customFormat="1" ht="9" customHeight="1" x14ac:dyDescent="0.25">
      <c r="A167" s="76" t="s">
        <v>88</v>
      </c>
      <c r="B167" s="82">
        <f t="shared" si="9"/>
        <v>4474</v>
      </c>
      <c r="C167" s="82">
        <v>1605</v>
      </c>
      <c r="D167" s="82">
        <v>2869</v>
      </c>
      <c r="E167" s="82">
        <v>0</v>
      </c>
      <c r="F167" s="82">
        <v>0</v>
      </c>
      <c r="G167" s="82">
        <v>0</v>
      </c>
      <c r="H167" s="82">
        <v>0</v>
      </c>
      <c r="I167" s="82">
        <v>0</v>
      </c>
    </row>
    <row r="168" spans="1:9" s="77" customFormat="1" ht="9" customHeight="1" x14ac:dyDescent="0.25">
      <c r="A168" s="76" t="s">
        <v>42</v>
      </c>
      <c r="B168" s="82">
        <f t="shared" si="9"/>
        <v>1897489</v>
      </c>
      <c r="C168" s="82">
        <v>1784331</v>
      </c>
      <c r="D168" s="82">
        <v>0</v>
      </c>
      <c r="E168" s="82">
        <v>3687</v>
      </c>
      <c r="F168" s="82">
        <v>109069</v>
      </c>
      <c r="G168" s="82">
        <v>402</v>
      </c>
      <c r="H168" s="82">
        <v>0</v>
      </c>
      <c r="I168" s="82">
        <v>0</v>
      </c>
    </row>
    <row r="169" spans="1:9" s="77" customFormat="1" ht="9" customHeight="1" x14ac:dyDescent="0.25">
      <c r="A169" s="76" t="s">
        <v>43</v>
      </c>
      <c r="B169" s="82">
        <f t="shared" si="9"/>
        <v>44168</v>
      </c>
      <c r="C169" s="82">
        <v>1776</v>
      </c>
      <c r="D169" s="82">
        <v>649</v>
      </c>
      <c r="E169" s="82">
        <v>343</v>
      </c>
      <c r="F169" s="82">
        <v>40957</v>
      </c>
      <c r="G169" s="82">
        <v>443</v>
      </c>
      <c r="H169" s="82">
        <v>0</v>
      </c>
      <c r="I169" s="82">
        <v>0</v>
      </c>
    </row>
    <row r="170" spans="1:9" s="77" customFormat="1" ht="9" customHeight="1" x14ac:dyDescent="0.25">
      <c r="A170" s="83" t="s">
        <v>44</v>
      </c>
      <c r="B170" s="85">
        <f t="shared" si="9"/>
        <v>301125</v>
      </c>
      <c r="C170" s="85">
        <v>271489</v>
      </c>
      <c r="D170" s="85">
        <v>16833</v>
      </c>
      <c r="E170" s="85">
        <v>0</v>
      </c>
      <c r="F170" s="85">
        <v>7528</v>
      </c>
      <c r="G170" s="85">
        <v>0</v>
      </c>
      <c r="H170" s="85">
        <v>0</v>
      </c>
      <c r="I170" s="85">
        <v>5275</v>
      </c>
    </row>
    <row r="171" spans="1:9" s="77" customFormat="1" ht="9" customHeight="1" x14ac:dyDescent="0.25">
      <c r="A171" s="76" t="s">
        <v>45</v>
      </c>
      <c r="B171" s="82">
        <f t="shared" si="9"/>
        <v>108320</v>
      </c>
      <c r="C171" s="82">
        <v>45897</v>
      </c>
      <c r="D171" s="82">
        <v>17398</v>
      </c>
      <c r="E171" s="100">
        <v>0</v>
      </c>
      <c r="F171" s="82">
        <v>33186</v>
      </c>
      <c r="G171" s="82">
        <v>11839</v>
      </c>
      <c r="H171" s="82">
        <v>0</v>
      </c>
      <c r="I171" s="82">
        <v>0</v>
      </c>
    </row>
    <row r="172" spans="1:9" s="77" customFormat="1" ht="9" customHeight="1" x14ac:dyDescent="0.25">
      <c r="A172" s="76" t="s">
        <v>46</v>
      </c>
      <c r="B172" s="82">
        <f t="shared" si="9"/>
        <v>529284</v>
      </c>
      <c r="C172" s="82">
        <v>442456</v>
      </c>
      <c r="D172" s="82">
        <v>7478</v>
      </c>
      <c r="E172" s="82">
        <v>748</v>
      </c>
      <c r="F172" s="82">
        <v>53494</v>
      </c>
      <c r="G172" s="82">
        <v>9327</v>
      </c>
      <c r="H172" s="82">
        <v>430</v>
      </c>
      <c r="I172" s="82">
        <v>15351</v>
      </c>
    </row>
    <row r="173" spans="1:9" s="77" customFormat="1" ht="9" customHeight="1" x14ac:dyDescent="0.25">
      <c r="A173" s="76" t="s">
        <v>47</v>
      </c>
      <c r="B173" s="82">
        <f t="shared" si="9"/>
        <v>415001</v>
      </c>
      <c r="C173" s="82">
        <v>293135</v>
      </c>
      <c r="D173" s="82">
        <v>101747</v>
      </c>
      <c r="E173" s="82">
        <v>5201</v>
      </c>
      <c r="F173" s="82">
        <v>10505</v>
      </c>
      <c r="G173" s="82">
        <v>4413</v>
      </c>
      <c r="H173" s="82">
        <v>0</v>
      </c>
      <c r="I173" s="82">
        <v>0</v>
      </c>
    </row>
    <row r="174" spans="1:9" s="77" customFormat="1" ht="9" customHeight="1" x14ac:dyDescent="0.25">
      <c r="A174" s="83" t="s">
        <v>48</v>
      </c>
      <c r="B174" s="85">
        <f t="shared" si="9"/>
        <v>1274379</v>
      </c>
      <c r="C174" s="85">
        <v>1016736</v>
      </c>
      <c r="D174" s="85">
        <v>98476</v>
      </c>
      <c r="E174" s="85">
        <v>1931</v>
      </c>
      <c r="F174" s="85">
        <v>126450</v>
      </c>
      <c r="G174" s="85">
        <v>30786</v>
      </c>
      <c r="H174" s="85">
        <v>0</v>
      </c>
      <c r="I174" s="85">
        <v>0</v>
      </c>
    </row>
    <row r="175" spans="1:9" s="77" customFormat="1" ht="9" customHeight="1" x14ac:dyDescent="0.25">
      <c r="A175" s="76" t="s">
        <v>49</v>
      </c>
      <c r="B175" s="82">
        <f t="shared" si="9"/>
        <v>1896</v>
      </c>
      <c r="C175" s="82">
        <v>969</v>
      </c>
      <c r="D175" s="82">
        <v>814</v>
      </c>
      <c r="E175" s="82">
        <v>113</v>
      </c>
      <c r="F175" s="82">
        <v>0</v>
      </c>
      <c r="G175" s="82">
        <v>0</v>
      </c>
      <c r="H175" s="82">
        <v>0</v>
      </c>
      <c r="I175" s="82">
        <v>0</v>
      </c>
    </row>
    <row r="176" spans="1:9" s="77" customFormat="1" ht="9" customHeight="1" x14ac:dyDescent="0.25">
      <c r="A176" s="76" t="s">
        <v>50</v>
      </c>
      <c r="B176" s="82">
        <f t="shared" si="9"/>
        <v>29117</v>
      </c>
      <c r="C176" s="82">
        <v>17350</v>
      </c>
      <c r="D176" s="82">
        <v>0</v>
      </c>
      <c r="E176" s="82">
        <v>0</v>
      </c>
      <c r="F176" s="82">
        <v>692</v>
      </c>
      <c r="G176" s="82">
        <v>0</v>
      </c>
      <c r="H176" s="82">
        <v>175</v>
      </c>
      <c r="I176" s="82">
        <v>10900</v>
      </c>
    </row>
    <row r="177" spans="1:9" s="77" customFormat="1" ht="9" customHeight="1" x14ac:dyDescent="0.25">
      <c r="A177" s="76" t="s">
        <v>51</v>
      </c>
      <c r="B177" s="82">
        <f t="shared" si="9"/>
        <v>70756</v>
      </c>
      <c r="C177" s="82">
        <v>54759</v>
      </c>
      <c r="D177" s="82">
        <v>2864</v>
      </c>
      <c r="E177" s="82">
        <v>0</v>
      </c>
      <c r="F177" s="82">
        <v>5295</v>
      </c>
      <c r="G177" s="82">
        <v>0</v>
      </c>
      <c r="H177" s="82">
        <v>0</v>
      </c>
      <c r="I177" s="82">
        <v>7838</v>
      </c>
    </row>
    <row r="178" spans="1:9" s="77" customFormat="1" ht="9" customHeight="1" x14ac:dyDescent="0.25">
      <c r="A178" s="83" t="s">
        <v>52</v>
      </c>
      <c r="B178" s="85">
        <f t="shared" si="9"/>
        <v>673460</v>
      </c>
      <c r="C178" s="85">
        <v>659081</v>
      </c>
      <c r="D178" s="85">
        <v>1197</v>
      </c>
      <c r="E178" s="85">
        <v>190</v>
      </c>
      <c r="F178" s="85">
        <v>9901</v>
      </c>
      <c r="G178" s="85">
        <v>180</v>
      </c>
      <c r="H178" s="85">
        <v>565</v>
      </c>
      <c r="I178" s="85">
        <v>2346</v>
      </c>
    </row>
    <row r="179" spans="1:9" s="77" customFormat="1" ht="9" customHeight="1" x14ac:dyDescent="0.25">
      <c r="A179" s="76" t="s">
        <v>53</v>
      </c>
      <c r="B179" s="82">
        <f t="shared" si="9"/>
        <v>331372</v>
      </c>
      <c r="C179" s="82">
        <v>246961</v>
      </c>
      <c r="D179" s="82">
        <v>51889</v>
      </c>
      <c r="E179" s="82">
        <v>1114</v>
      </c>
      <c r="F179" s="82">
        <v>18497</v>
      </c>
      <c r="G179" s="82">
        <v>9190</v>
      </c>
      <c r="H179" s="82">
        <v>3530</v>
      </c>
      <c r="I179" s="82">
        <v>191</v>
      </c>
    </row>
    <row r="180" spans="1:9" s="77" customFormat="1" ht="9" customHeight="1" x14ac:dyDescent="0.25">
      <c r="A180" s="76" t="s">
        <v>54</v>
      </c>
      <c r="B180" s="82">
        <f t="shared" si="9"/>
        <v>6873</v>
      </c>
      <c r="C180" s="82">
        <v>3573</v>
      </c>
      <c r="D180" s="82">
        <v>41</v>
      </c>
      <c r="E180" s="82">
        <v>0</v>
      </c>
      <c r="F180" s="82">
        <v>3171</v>
      </c>
      <c r="G180" s="82">
        <v>88</v>
      </c>
      <c r="H180" s="82">
        <v>0</v>
      </c>
      <c r="I180" s="82">
        <v>0</v>
      </c>
    </row>
    <row r="181" spans="1:9" s="77" customFormat="1" ht="9" customHeight="1" x14ac:dyDescent="0.25">
      <c r="A181" s="76" t="s">
        <v>55</v>
      </c>
      <c r="B181" s="82">
        <f t="shared" si="9"/>
        <v>104753</v>
      </c>
      <c r="C181" s="82">
        <v>0</v>
      </c>
      <c r="D181" s="82">
        <v>0</v>
      </c>
      <c r="E181" s="82">
        <v>0</v>
      </c>
      <c r="F181" s="82">
        <v>0</v>
      </c>
      <c r="G181" s="82">
        <v>0</v>
      </c>
      <c r="H181" s="82">
        <v>79460</v>
      </c>
      <c r="I181" s="82">
        <v>25293</v>
      </c>
    </row>
    <row r="182" spans="1:9" s="77" customFormat="1" ht="9" customHeight="1" x14ac:dyDescent="0.25">
      <c r="A182" s="83" t="s">
        <v>56</v>
      </c>
      <c r="B182" s="85">
        <f t="shared" si="9"/>
        <v>13702</v>
      </c>
      <c r="C182" s="85">
        <v>2242</v>
      </c>
      <c r="D182" s="85">
        <v>0</v>
      </c>
      <c r="E182" s="85">
        <v>0</v>
      </c>
      <c r="F182" s="85">
        <v>6874</v>
      </c>
      <c r="G182" s="85">
        <v>2463</v>
      </c>
      <c r="H182" s="99">
        <v>232</v>
      </c>
      <c r="I182" s="85">
        <v>1891</v>
      </c>
    </row>
    <row r="183" spans="1:9" s="77" customFormat="1" ht="9" customHeight="1" x14ac:dyDescent="0.25">
      <c r="A183" s="76" t="s">
        <v>57</v>
      </c>
      <c r="B183" s="82">
        <f t="shared" si="9"/>
        <v>50050</v>
      </c>
      <c r="C183" s="82">
        <v>30466</v>
      </c>
      <c r="D183" s="82">
        <v>0</v>
      </c>
      <c r="E183" s="82">
        <v>0</v>
      </c>
      <c r="F183" s="82">
        <v>0</v>
      </c>
      <c r="G183" s="82">
        <v>0</v>
      </c>
      <c r="H183" s="82">
        <v>0</v>
      </c>
      <c r="I183" s="82">
        <v>19584</v>
      </c>
    </row>
    <row r="184" spans="1:9" s="77" customFormat="1" ht="9" customHeight="1" x14ac:dyDescent="0.25">
      <c r="A184" s="76" t="s">
        <v>58</v>
      </c>
      <c r="B184" s="82">
        <f t="shared" si="9"/>
        <v>125686</v>
      </c>
      <c r="C184" s="82">
        <v>40531</v>
      </c>
      <c r="D184" s="82">
        <v>0</v>
      </c>
      <c r="E184" s="82">
        <v>0</v>
      </c>
      <c r="F184" s="82">
        <v>28396</v>
      </c>
      <c r="G184" s="82">
        <v>56759</v>
      </c>
      <c r="H184" s="82">
        <v>0</v>
      </c>
      <c r="I184" s="82">
        <v>0</v>
      </c>
    </row>
    <row r="185" spans="1:9" s="77" customFormat="1" ht="9" customHeight="1" x14ac:dyDescent="0.25">
      <c r="A185" s="76" t="s">
        <v>59</v>
      </c>
      <c r="B185" s="82">
        <f t="shared" si="9"/>
        <v>6558</v>
      </c>
      <c r="C185" s="82">
        <v>0</v>
      </c>
      <c r="D185" s="82">
        <v>0</v>
      </c>
      <c r="E185" s="82">
        <v>0</v>
      </c>
      <c r="F185" s="82">
        <v>0</v>
      </c>
      <c r="G185" s="82">
        <v>0</v>
      </c>
      <c r="H185" s="82">
        <v>5508</v>
      </c>
      <c r="I185" s="82">
        <v>1050</v>
      </c>
    </row>
    <row r="186" spans="1:9" s="77" customFormat="1" ht="9" customHeight="1" x14ac:dyDescent="0.25">
      <c r="A186" s="83" t="s">
        <v>60</v>
      </c>
      <c r="B186" s="85">
        <f t="shared" si="9"/>
        <v>77794</v>
      </c>
      <c r="C186" s="85">
        <v>9752</v>
      </c>
      <c r="D186" s="99">
        <v>0</v>
      </c>
      <c r="E186" s="85">
        <v>0</v>
      </c>
      <c r="F186" s="85">
        <v>2318</v>
      </c>
      <c r="G186" s="85">
        <v>14</v>
      </c>
      <c r="H186" s="85">
        <v>0</v>
      </c>
      <c r="I186" s="85">
        <v>65710</v>
      </c>
    </row>
    <row r="187" spans="1:9" s="77" customFormat="1" ht="9" customHeight="1" x14ac:dyDescent="0.25">
      <c r="A187" s="76" t="s">
        <v>61</v>
      </c>
      <c r="B187" s="82">
        <f t="shared" si="9"/>
        <v>49728</v>
      </c>
      <c r="C187" s="82">
        <v>24592</v>
      </c>
      <c r="D187" s="82">
        <v>23783</v>
      </c>
      <c r="E187" s="82">
        <v>144</v>
      </c>
      <c r="F187" s="82">
        <v>1123</v>
      </c>
      <c r="G187" s="82">
        <v>86</v>
      </c>
      <c r="H187" s="82">
        <v>0</v>
      </c>
      <c r="I187" s="82">
        <v>0</v>
      </c>
    </row>
    <row r="188" spans="1:9" s="77" customFormat="1" ht="9" customHeight="1" x14ac:dyDescent="0.25">
      <c r="A188" s="76" t="s">
        <v>62</v>
      </c>
      <c r="B188" s="82">
        <f t="shared" si="9"/>
        <v>191239</v>
      </c>
      <c r="C188" s="82">
        <v>162944</v>
      </c>
      <c r="D188" s="82">
        <v>0</v>
      </c>
      <c r="E188" s="82">
        <v>1040</v>
      </c>
      <c r="F188" s="82">
        <v>13233</v>
      </c>
      <c r="G188" s="82">
        <v>1848</v>
      </c>
      <c r="H188" s="82">
        <v>7716</v>
      </c>
      <c r="I188" s="82">
        <v>4458</v>
      </c>
    </row>
    <row r="189" spans="1:9" s="77" customFormat="1" ht="9" customHeight="1" x14ac:dyDescent="0.25">
      <c r="A189" s="76" t="s">
        <v>63</v>
      </c>
      <c r="B189" s="82">
        <f t="shared" si="9"/>
        <v>12096</v>
      </c>
      <c r="C189" s="82">
        <v>0</v>
      </c>
      <c r="D189" s="82">
        <v>0</v>
      </c>
      <c r="E189" s="82">
        <v>0</v>
      </c>
      <c r="F189" s="82">
        <v>0</v>
      </c>
      <c r="G189" s="82">
        <v>0</v>
      </c>
      <c r="H189" s="82">
        <v>307</v>
      </c>
      <c r="I189" s="82">
        <v>11789</v>
      </c>
    </row>
    <row r="190" spans="1:9" s="77" customFormat="1" ht="9" customHeight="1" x14ac:dyDescent="0.25">
      <c r="A190" s="83" t="s">
        <v>64</v>
      </c>
      <c r="B190" s="85">
        <f t="shared" si="9"/>
        <v>41804</v>
      </c>
      <c r="C190" s="85">
        <v>23610</v>
      </c>
      <c r="D190" s="85">
        <v>0</v>
      </c>
      <c r="E190" s="85">
        <v>620</v>
      </c>
      <c r="F190" s="85">
        <v>17104</v>
      </c>
      <c r="G190" s="85">
        <v>470</v>
      </c>
      <c r="H190" s="85">
        <v>0</v>
      </c>
      <c r="I190" s="85">
        <v>0</v>
      </c>
    </row>
    <row r="191" spans="1:9" s="77" customFormat="1" ht="9" customHeight="1" x14ac:dyDescent="0.25">
      <c r="A191" s="75"/>
      <c r="B191" s="81"/>
      <c r="C191" s="81"/>
      <c r="D191" s="81"/>
      <c r="E191" s="81"/>
      <c r="F191" s="81"/>
      <c r="G191" s="81"/>
      <c r="H191" s="81"/>
      <c r="I191" s="81"/>
    </row>
    <row r="192" spans="1:9" s="77" customFormat="1" ht="9" customHeight="1" x14ac:dyDescent="0.25">
      <c r="A192" s="75">
        <v>2000</v>
      </c>
      <c r="B192" s="81"/>
      <c r="C192" s="81"/>
      <c r="D192" s="81"/>
      <c r="E192" s="81"/>
      <c r="F192" s="81"/>
      <c r="G192" s="81"/>
      <c r="H192" s="81"/>
      <c r="I192" s="81"/>
    </row>
    <row r="193" spans="1:9" s="80" customFormat="1" ht="9" customHeight="1" x14ac:dyDescent="0.25">
      <c r="A193" s="78" t="s">
        <v>33</v>
      </c>
      <c r="B193" s="97">
        <f t="shared" ref="B193:I193" si="10">SUM(B195:B226)</f>
        <v>9429800</v>
      </c>
      <c r="C193" s="97">
        <f t="shared" si="10"/>
        <v>7506673</v>
      </c>
      <c r="D193" s="97">
        <f t="shared" si="10"/>
        <v>412420</v>
      </c>
      <c r="E193" s="97">
        <f t="shared" si="10"/>
        <v>37252</v>
      </c>
      <c r="F193" s="97">
        <f t="shared" si="10"/>
        <v>918603</v>
      </c>
      <c r="G193" s="97">
        <f t="shared" si="10"/>
        <v>187632</v>
      </c>
      <c r="H193" s="97">
        <f t="shared" si="10"/>
        <v>44562</v>
      </c>
      <c r="I193" s="97">
        <f t="shared" si="10"/>
        <v>322658</v>
      </c>
    </row>
    <row r="194" spans="1:9" s="80" customFormat="1" ht="3.95" customHeight="1" x14ac:dyDescent="0.25">
      <c r="A194" s="75"/>
      <c r="B194" s="97"/>
      <c r="C194" s="97"/>
      <c r="D194" s="97"/>
      <c r="E194" s="97"/>
      <c r="F194" s="97"/>
      <c r="G194" s="97"/>
      <c r="H194" s="97"/>
      <c r="I194" s="97"/>
    </row>
    <row r="195" spans="1:9" s="77" customFormat="1" ht="9" customHeight="1" x14ac:dyDescent="0.25">
      <c r="A195" s="76" t="s">
        <v>34</v>
      </c>
      <c r="B195" s="82">
        <f t="shared" ref="B195:B226" si="11">SUM(C195:I195)</f>
        <v>8328</v>
      </c>
      <c r="C195" s="82">
        <v>258</v>
      </c>
      <c r="D195" s="82">
        <v>0</v>
      </c>
      <c r="E195" s="82">
        <v>19</v>
      </c>
      <c r="F195" s="82">
        <v>7206</v>
      </c>
      <c r="G195" s="82">
        <v>845</v>
      </c>
      <c r="H195" s="82">
        <v>0</v>
      </c>
      <c r="I195" s="82">
        <v>0</v>
      </c>
    </row>
    <row r="196" spans="1:9" s="77" customFormat="1" ht="9" customHeight="1" x14ac:dyDescent="0.25">
      <c r="A196" s="76" t="s">
        <v>35</v>
      </c>
      <c r="B196" s="82">
        <f t="shared" si="11"/>
        <v>0</v>
      </c>
      <c r="C196" s="82">
        <v>0</v>
      </c>
      <c r="D196" s="82">
        <v>0</v>
      </c>
      <c r="E196" s="82">
        <v>0</v>
      </c>
      <c r="F196" s="82">
        <v>0</v>
      </c>
      <c r="G196" s="82">
        <v>0</v>
      </c>
      <c r="H196" s="82">
        <v>0</v>
      </c>
      <c r="I196" s="82">
        <v>0</v>
      </c>
    </row>
    <row r="197" spans="1:9" s="77" customFormat="1" ht="9" customHeight="1" x14ac:dyDescent="0.25">
      <c r="A197" s="76" t="s">
        <v>87</v>
      </c>
      <c r="B197" s="82">
        <f t="shared" si="11"/>
        <v>18907</v>
      </c>
      <c r="C197" s="82">
        <v>0</v>
      </c>
      <c r="D197" s="82">
        <v>0</v>
      </c>
      <c r="E197" s="82">
        <v>0</v>
      </c>
      <c r="F197" s="82">
        <v>0</v>
      </c>
      <c r="G197" s="82">
        <v>0</v>
      </c>
      <c r="H197" s="82">
        <v>0</v>
      </c>
      <c r="I197" s="82">
        <v>18907</v>
      </c>
    </row>
    <row r="198" spans="1:9" s="77" customFormat="1" ht="9" customHeight="1" x14ac:dyDescent="0.25">
      <c r="A198" s="83" t="s">
        <v>37</v>
      </c>
      <c r="B198" s="85">
        <f t="shared" si="11"/>
        <v>92420</v>
      </c>
      <c r="C198" s="85">
        <v>0</v>
      </c>
      <c r="D198" s="85">
        <v>0</v>
      </c>
      <c r="E198" s="85">
        <v>0</v>
      </c>
      <c r="F198" s="85">
        <v>0</v>
      </c>
      <c r="G198" s="85">
        <v>0</v>
      </c>
      <c r="H198" s="85">
        <v>2620</v>
      </c>
      <c r="I198" s="85">
        <v>89800</v>
      </c>
    </row>
    <row r="199" spans="1:9" s="77" customFormat="1" ht="9" customHeight="1" x14ac:dyDescent="0.25">
      <c r="A199" s="76" t="s">
        <v>38</v>
      </c>
      <c r="B199" s="82">
        <f t="shared" si="11"/>
        <v>8548</v>
      </c>
      <c r="C199" s="82">
        <v>5537</v>
      </c>
      <c r="D199" s="82">
        <v>2758</v>
      </c>
      <c r="E199" s="82">
        <v>253</v>
      </c>
      <c r="F199" s="82">
        <v>0</v>
      </c>
      <c r="G199" s="82">
        <v>0</v>
      </c>
      <c r="H199" s="82">
        <v>0</v>
      </c>
      <c r="I199" s="82">
        <v>0</v>
      </c>
    </row>
    <row r="200" spans="1:9" s="77" customFormat="1" ht="9" customHeight="1" x14ac:dyDescent="0.25">
      <c r="A200" s="76" t="s">
        <v>39</v>
      </c>
      <c r="B200" s="82">
        <f t="shared" si="11"/>
        <v>10784</v>
      </c>
      <c r="C200" s="82">
        <v>6762</v>
      </c>
      <c r="D200" s="82">
        <v>0</v>
      </c>
      <c r="E200" s="82">
        <v>77</v>
      </c>
      <c r="F200" s="82">
        <v>1917</v>
      </c>
      <c r="G200" s="82">
        <v>53</v>
      </c>
      <c r="H200" s="82">
        <v>4</v>
      </c>
      <c r="I200" s="82">
        <v>1971</v>
      </c>
    </row>
    <row r="201" spans="1:9" s="77" customFormat="1" ht="9" customHeight="1" x14ac:dyDescent="0.25">
      <c r="A201" s="76" t="s">
        <v>40</v>
      </c>
      <c r="B201" s="82">
        <f t="shared" si="11"/>
        <v>101455</v>
      </c>
      <c r="C201" s="82">
        <v>93990</v>
      </c>
      <c r="D201" s="82">
        <v>0</v>
      </c>
      <c r="E201" s="82">
        <v>2331</v>
      </c>
      <c r="F201" s="82">
        <v>0</v>
      </c>
      <c r="G201" s="82">
        <v>0</v>
      </c>
      <c r="H201" s="82">
        <v>2232</v>
      </c>
      <c r="I201" s="82">
        <v>2902</v>
      </c>
    </row>
    <row r="202" spans="1:9" s="77" customFormat="1" ht="9" customHeight="1" x14ac:dyDescent="0.25">
      <c r="A202" s="83" t="s">
        <v>41</v>
      </c>
      <c r="B202" s="85">
        <f t="shared" si="11"/>
        <v>2091048</v>
      </c>
      <c r="C202" s="85">
        <v>1913641</v>
      </c>
      <c r="D202" s="85">
        <v>0</v>
      </c>
      <c r="E202" s="85">
        <v>2309</v>
      </c>
      <c r="F202" s="85">
        <v>175098</v>
      </c>
      <c r="G202" s="85">
        <v>0</v>
      </c>
      <c r="H202" s="85">
        <v>0</v>
      </c>
      <c r="I202" s="85">
        <v>0</v>
      </c>
    </row>
    <row r="203" spans="1:9" s="77" customFormat="1" ht="9" customHeight="1" x14ac:dyDescent="0.25">
      <c r="A203" s="76" t="s">
        <v>88</v>
      </c>
      <c r="B203" s="82">
        <f t="shared" si="11"/>
        <v>9468</v>
      </c>
      <c r="C203" s="82">
        <v>2078</v>
      </c>
      <c r="D203" s="82">
        <v>7390</v>
      </c>
      <c r="E203" s="82">
        <v>0</v>
      </c>
      <c r="F203" s="82">
        <v>0</v>
      </c>
      <c r="G203" s="82">
        <v>0</v>
      </c>
      <c r="H203" s="82">
        <v>0</v>
      </c>
      <c r="I203" s="82">
        <v>0</v>
      </c>
    </row>
    <row r="204" spans="1:9" s="77" customFormat="1" ht="9" customHeight="1" x14ac:dyDescent="0.25">
      <c r="A204" s="76" t="s">
        <v>42</v>
      </c>
      <c r="B204" s="82">
        <f t="shared" si="11"/>
        <v>2371859</v>
      </c>
      <c r="C204" s="82">
        <v>2033329</v>
      </c>
      <c r="D204" s="82">
        <v>0</v>
      </c>
      <c r="E204" s="82">
        <v>14019</v>
      </c>
      <c r="F204" s="82">
        <v>304436</v>
      </c>
      <c r="G204" s="82">
        <v>20075</v>
      </c>
      <c r="H204" s="82">
        <v>0</v>
      </c>
      <c r="I204" s="82">
        <v>0</v>
      </c>
    </row>
    <row r="205" spans="1:9" s="77" customFormat="1" ht="9" customHeight="1" x14ac:dyDescent="0.25">
      <c r="A205" s="76" t="s">
        <v>43</v>
      </c>
      <c r="B205" s="82">
        <f t="shared" si="11"/>
        <v>48317</v>
      </c>
      <c r="C205" s="82">
        <v>4392</v>
      </c>
      <c r="D205" s="82">
        <v>0</v>
      </c>
      <c r="E205" s="82">
        <v>0</v>
      </c>
      <c r="F205" s="82">
        <v>43337</v>
      </c>
      <c r="G205" s="82">
        <v>588</v>
      </c>
      <c r="H205" s="82">
        <v>0</v>
      </c>
      <c r="I205" s="82">
        <v>0</v>
      </c>
    </row>
    <row r="206" spans="1:9" s="77" customFormat="1" ht="9" customHeight="1" x14ac:dyDescent="0.25">
      <c r="A206" s="83" t="s">
        <v>44</v>
      </c>
      <c r="B206" s="85">
        <f t="shared" si="11"/>
        <v>300156</v>
      </c>
      <c r="C206" s="85">
        <v>286534</v>
      </c>
      <c r="D206" s="85">
        <v>8333</v>
      </c>
      <c r="E206" s="85">
        <v>952</v>
      </c>
      <c r="F206" s="85">
        <v>3520</v>
      </c>
      <c r="G206" s="85">
        <v>0</v>
      </c>
      <c r="H206" s="85">
        <v>0</v>
      </c>
      <c r="I206" s="85">
        <v>817</v>
      </c>
    </row>
    <row r="207" spans="1:9" s="77" customFormat="1" ht="9" customHeight="1" x14ac:dyDescent="0.25">
      <c r="A207" s="76" t="s">
        <v>45</v>
      </c>
      <c r="B207" s="82">
        <f t="shared" si="11"/>
        <v>124724</v>
      </c>
      <c r="C207" s="82">
        <v>58491</v>
      </c>
      <c r="D207" s="82">
        <v>11992</v>
      </c>
      <c r="E207" s="100">
        <v>0</v>
      </c>
      <c r="F207" s="82">
        <v>34419</v>
      </c>
      <c r="G207" s="82">
        <v>19822</v>
      </c>
      <c r="H207" s="82">
        <v>0</v>
      </c>
      <c r="I207" s="82">
        <v>0</v>
      </c>
    </row>
    <row r="208" spans="1:9" s="77" customFormat="1" ht="9" customHeight="1" x14ac:dyDescent="0.25">
      <c r="A208" s="76" t="s">
        <v>46</v>
      </c>
      <c r="B208" s="82">
        <f t="shared" si="11"/>
        <v>407119</v>
      </c>
      <c r="C208" s="82">
        <v>346607</v>
      </c>
      <c r="D208" s="82">
        <v>9552</v>
      </c>
      <c r="E208" s="82">
        <v>0</v>
      </c>
      <c r="F208" s="82">
        <v>41149</v>
      </c>
      <c r="G208" s="82">
        <v>798</v>
      </c>
      <c r="H208" s="82">
        <v>250</v>
      </c>
      <c r="I208" s="82">
        <v>8763</v>
      </c>
    </row>
    <row r="209" spans="1:9" s="77" customFormat="1" ht="9" customHeight="1" x14ac:dyDescent="0.25">
      <c r="A209" s="76" t="s">
        <v>47</v>
      </c>
      <c r="B209" s="82">
        <f t="shared" si="11"/>
        <v>604789</v>
      </c>
      <c r="C209" s="82">
        <v>384258</v>
      </c>
      <c r="D209" s="82">
        <v>180061</v>
      </c>
      <c r="E209" s="82">
        <v>9961</v>
      </c>
      <c r="F209" s="82">
        <v>24518</v>
      </c>
      <c r="G209" s="82">
        <v>5991</v>
      </c>
      <c r="H209" s="82">
        <v>0</v>
      </c>
      <c r="I209" s="82">
        <v>0</v>
      </c>
    </row>
    <row r="210" spans="1:9" s="77" customFormat="1" ht="9" customHeight="1" x14ac:dyDescent="0.25">
      <c r="A210" s="83" t="s">
        <v>48</v>
      </c>
      <c r="B210" s="85">
        <f t="shared" si="11"/>
        <v>1394762</v>
      </c>
      <c r="C210" s="85">
        <v>1108494</v>
      </c>
      <c r="D210" s="85">
        <v>105358</v>
      </c>
      <c r="E210" s="85">
        <v>2327</v>
      </c>
      <c r="F210" s="85">
        <v>143021</v>
      </c>
      <c r="G210" s="85">
        <v>35562</v>
      </c>
      <c r="H210" s="85">
        <v>0</v>
      </c>
      <c r="I210" s="85">
        <v>0</v>
      </c>
    </row>
    <row r="211" spans="1:9" s="77" customFormat="1" ht="9" customHeight="1" x14ac:dyDescent="0.25">
      <c r="A211" s="76" t="s">
        <v>49</v>
      </c>
      <c r="B211" s="82">
        <f t="shared" si="11"/>
        <v>1080</v>
      </c>
      <c r="C211" s="82">
        <v>1080</v>
      </c>
      <c r="D211" s="82">
        <v>0</v>
      </c>
      <c r="E211" s="82">
        <v>0</v>
      </c>
      <c r="F211" s="82">
        <v>0</v>
      </c>
      <c r="G211" s="82">
        <v>0</v>
      </c>
      <c r="H211" s="82">
        <v>0</v>
      </c>
      <c r="I211" s="82">
        <v>0</v>
      </c>
    </row>
    <row r="212" spans="1:9" s="77" customFormat="1" ht="9" customHeight="1" x14ac:dyDescent="0.25">
      <c r="A212" s="76" t="s">
        <v>50</v>
      </c>
      <c r="B212" s="82">
        <f t="shared" si="11"/>
        <v>31788</v>
      </c>
      <c r="C212" s="82">
        <v>22867</v>
      </c>
      <c r="D212" s="82">
        <v>0</v>
      </c>
      <c r="E212" s="82">
        <v>0</v>
      </c>
      <c r="F212" s="82">
        <v>3882</v>
      </c>
      <c r="G212" s="82">
        <v>0</v>
      </c>
      <c r="H212" s="82">
        <v>8</v>
      </c>
      <c r="I212" s="82">
        <v>5031</v>
      </c>
    </row>
    <row r="213" spans="1:9" s="77" customFormat="1" ht="9" customHeight="1" x14ac:dyDescent="0.25">
      <c r="A213" s="76" t="s">
        <v>51</v>
      </c>
      <c r="B213" s="82">
        <f t="shared" si="11"/>
        <v>42939</v>
      </c>
      <c r="C213" s="82">
        <v>28437</v>
      </c>
      <c r="D213" s="82">
        <v>950</v>
      </c>
      <c r="E213" s="82">
        <v>1060</v>
      </c>
      <c r="F213" s="82">
        <v>1900</v>
      </c>
      <c r="G213" s="82">
        <v>0</v>
      </c>
      <c r="H213" s="82">
        <v>0</v>
      </c>
      <c r="I213" s="82">
        <v>10592</v>
      </c>
    </row>
    <row r="214" spans="1:9" s="77" customFormat="1" ht="9" customHeight="1" x14ac:dyDescent="0.25">
      <c r="A214" s="83" t="s">
        <v>52</v>
      </c>
      <c r="B214" s="85">
        <f t="shared" si="11"/>
        <v>578659</v>
      </c>
      <c r="C214" s="85">
        <v>561470</v>
      </c>
      <c r="D214" s="85">
        <v>2223</v>
      </c>
      <c r="E214" s="85">
        <v>0</v>
      </c>
      <c r="F214" s="85">
        <v>11766</v>
      </c>
      <c r="G214" s="85">
        <v>428</v>
      </c>
      <c r="H214" s="85">
        <v>517</v>
      </c>
      <c r="I214" s="85">
        <v>2255</v>
      </c>
    </row>
    <row r="215" spans="1:9" s="77" customFormat="1" ht="9" customHeight="1" x14ac:dyDescent="0.25">
      <c r="A215" s="76" t="s">
        <v>53</v>
      </c>
      <c r="B215" s="82">
        <f t="shared" si="11"/>
        <v>352860</v>
      </c>
      <c r="C215" s="82">
        <v>263973</v>
      </c>
      <c r="D215" s="82">
        <v>55805</v>
      </c>
      <c r="E215" s="82">
        <v>1717</v>
      </c>
      <c r="F215" s="82">
        <v>26318</v>
      </c>
      <c r="G215" s="82">
        <v>2608</v>
      </c>
      <c r="H215" s="82">
        <v>2400</v>
      </c>
      <c r="I215" s="82">
        <v>39</v>
      </c>
    </row>
    <row r="216" spans="1:9" s="77" customFormat="1" ht="9" customHeight="1" x14ac:dyDescent="0.25">
      <c r="A216" s="76" t="s">
        <v>54</v>
      </c>
      <c r="B216" s="82">
        <f t="shared" si="11"/>
        <v>8154</v>
      </c>
      <c r="C216" s="82">
        <v>6044</v>
      </c>
      <c r="D216" s="82">
        <v>0</v>
      </c>
      <c r="E216" s="82">
        <v>85</v>
      </c>
      <c r="F216" s="82">
        <v>2025</v>
      </c>
      <c r="G216" s="82">
        <v>0</v>
      </c>
      <c r="H216" s="82">
        <v>0</v>
      </c>
      <c r="I216" s="82">
        <v>0</v>
      </c>
    </row>
    <row r="217" spans="1:9" s="77" customFormat="1" ht="9" customHeight="1" x14ac:dyDescent="0.25">
      <c r="A217" s="76" t="s">
        <v>55</v>
      </c>
      <c r="B217" s="82">
        <f t="shared" si="11"/>
        <v>46337</v>
      </c>
      <c r="C217" s="82">
        <v>0</v>
      </c>
      <c r="D217" s="82">
        <v>0</v>
      </c>
      <c r="E217" s="82">
        <v>0</v>
      </c>
      <c r="F217" s="82">
        <v>0</v>
      </c>
      <c r="G217" s="82">
        <v>0</v>
      </c>
      <c r="H217" s="82">
        <v>10456</v>
      </c>
      <c r="I217" s="82">
        <v>35881</v>
      </c>
    </row>
    <row r="218" spans="1:9" s="77" customFormat="1" ht="9" customHeight="1" x14ac:dyDescent="0.25">
      <c r="A218" s="83" t="s">
        <v>56</v>
      </c>
      <c r="B218" s="85">
        <f t="shared" si="11"/>
        <v>12739</v>
      </c>
      <c r="C218" s="85">
        <v>2799</v>
      </c>
      <c r="D218" s="85">
        <v>0</v>
      </c>
      <c r="E218" s="85">
        <v>0</v>
      </c>
      <c r="F218" s="85">
        <v>6859</v>
      </c>
      <c r="G218" s="85">
        <v>973</v>
      </c>
      <c r="H218" s="99">
        <v>454</v>
      </c>
      <c r="I218" s="85">
        <v>1654</v>
      </c>
    </row>
    <row r="219" spans="1:9" s="77" customFormat="1" ht="9" customHeight="1" x14ac:dyDescent="0.25">
      <c r="A219" s="76" t="s">
        <v>57</v>
      </c>
      <c r="B219" s="82">
        <f t="shared" si="11"/>
        <v>78441</v>
      </c>
      <c r="C219" s="82">
        <v>66499</v>
      </c>
      <c r="D219" s="82">
        <v>0</v>
      </c>
      <c r="E219" s="82">
        <v>0</v>
      </c>
      <c r="F219" s="82">
        <v>60</v>
      </c>
      <c r="G219" s="82">
        <v>0</v>
      </c>
      <c r="H219" s="82">
        <v>195</v>
      </c>
      <c r="I219" s="82">
        <v>11687</v>
      </c>
    </row>
    <row r="220" spans="1:9" s="77" customFormat="1" ht="9" customHeight="1" x14ac:dyDescent="0.25">
      <c r="A220" s="76" t="s">
        <v>58</v>
      </c>
      <c r="B220" s="82">
        <f t="shared" si="11"/>
        <v>187162</v>
      </c>
      <c r="C220" s="82">
        <v>61704</v>
      </c>
      <c r="D220" s="82">
        <v>0</v>
      </c>
      <c r="E220" s="82">
        <v>0</v>
      </c>
      <c r="F220" s="82">
        <v>29759</v>
      </c>
      <c r="G220" s="82">
        <v>95699</v>
      </c>
      <c r="H220" s="82">
        <v>0</v>
      </c>
      <c r="I220" s="82">
        <v>0</v>
      </c>
    </row>
    <row r="221" spans="1:9" s="77" customFormat="1" ht="9" customHeight="1" x14ac:dyDescent="0.25">
      <c r="A221" s="76" t="s">
        <v>59</v>
      </c>
      <c r="B221" s="82">
        <f t="shared" si="11"/>
        <v>3241</v>
      </c>
      <c r="C221" s="82">
        <v>0</v>
      </c>
      <c r="D221" s="82">
        <v>0</v>
      </c>
      <c r="E221" s="82">
        <v>0</v>
      </c>
      <c r="F221" s="82">
        <v>0</v>
      </c>
      <c r="G221" s="82">
        <v>0</v>
      </c>
      <c r="H221" s="82">
        <v>1153</v>
      </c>
      <c r="I221" s="82">
        <v>2088</v>
      </c>
    </row>
    <row r="222" spans="1:9" s="77" customFormat="1" ht="9" customHeight="1" x14ac:dyDescent="0.25">
      <c r="A222" s="83" t="s">
        <v>60</v>
      </c>
      <c r="B222" s="85">
        <f t="shared" si="11"/>
        <v>100000</v>
      </c>
      <c r="C222" s="85">
        <v>10271</v>
      </c>
      <c r="D222" s="99">
        <v>0</v>
      </c>
      <c r="E222" s="85">
        <v>0</v>
      </c>
      <c r="F222" s="85">
        <v>1302</v>
      </c>
      <c r="G222" s="85">
        <v>0</v>
      </c>
      <c r="H222" s="85">
        <v>0</v>
      </c>
      <c r="I222" s="85">
        <v>88427</v>
      </c>
    </row>
    <row r="223" spans="1:9" s="77" customFormat="1" ht="9" customHeight="1" x14ac:dyDescent="0.25">
      <c r="A223" s="76" t="s">
        <v>61</v>
      </c>
      <c r="B223" s="82">
        <f t="shared" si="11"/>
        <v>50940</v>
      </c>
      <c r="C223" s="82">
        <v>21465</v>
      </c>
      <c r="D223" s="82">
        <v>27998</v>
      </c>
      <c r="E223" s="82">
        <v>906</v>
      </c>
      <c r="F223" s="82">
        <v>560</v>
      </c>
      <c r="G223" s="82">
        <v>11</v>
      </c>
      <c r="H223" s="82">
        <v>0</v>
      </c>
      <c r="I223" s="82">
        <v>0</v>
      </c>
    </row>
    <row r="224" spans="1:9" s="77" customFormat="1" ht="9" customHeight="1" x14ac:dyDescent="0.25">
      <c r="A224" s="76" t="s">
        <v>62</v>
      </c>
      <c r="B224" s="82">
        <f t="shared" si="11"/>
        <v>229526</v>
      </c>
      <c r="C224" s="82">
        <v>178274</v>
      </c>
      <c r="D224" s="82">
        <v>0</v>
      </c>
      <c r="E224" s="82">
        <v>1236</v>
      </c>
      <c r="F224" s="82">
        <v>11401</v>
      </c>
      <c r="G224" s="82">
        <v>3940</v>
      </c>
      <c r="H224" s="82">
        <v>22596</v>
      </c>
      <c r="I224" s="82">
        <v>12079</v>
      </c>
    </row>
    <row r="225" spans="1:9" s="77" customFormat="1" ht="9" customHeight="1" x14ac:dyDescent="0.25">
      <c r="A225" s="76" t="s">
        <v>63</v>
      </c>
      <c r="B225" s="82">
        <f t="shared" si="11"/>
        <v>31442</v>
      </c>
      <c r="C225" s="82">
        <v>0</v>
      </c>
      <c r="D225" s="82">
        <v>0</v>
      </c>
      <c r="E225" s="82">
        <v>0</v>
      </c>
      <c r="F225" s="82">
        <v>0</v>
      </c>
      <c r="G225" s="82">
        <v>0</v>
      </c>
      <c r="H225" s="82">
        <v>1677</v>
      </c>
      <c r="I225" s="82">
        <v>29765</v>
      </c>
    </row>
    <row r="226" spans="1:9" s="77" customFormat="1" ht="9" customHeight="1" x14ac:dyDescent="0.25">
      <c r="A226" s="83" t="s">
        <v>64</v>
      </c>
      <c r="B226" s="85">
        <f t="shared" si="11"/>
        <v>81808</v>
      </c>
      <c r="C226" s="85">
        <v>37419</v>
      </c>
      <c r="D226" s="85">
        <v>0</v>
      </c>
      <c r="E226" s="85">
        <v>0</v>
      </c>
      <c r="F226" s="85">
        <v>44150</v>
      </c>
      <c r="G226" s="85">
        <v>239</v>
      </c>
      <c r="H226" s="85">
        <v>0</v>
      </c>
      <c r="I226" s="85">
        <v>0</v>
      </c>
    </row>
    <row r="227" spans="1:9" s="77" customFormat="1" ht="9" customHeight="1" x14ac:dyDescent="0.25">
      <c r="B227" s="81"/>
      <c r="C227" s="81"/>
      <c r="D227" s="81"/>
      <c r="E227" s="81"/>
      <c r="F227" s="81"/>
      <c r="G227" s="81"/>
      <c r="H227" s="81"/>
      <c r="I227" s="81"/>
    </row>
    <row r="228" spans="1:9" s="77" customFormat="1" ht="9" customHeight="1" x14ac:dyDescent="0.25">
      <c r="A228" s="75">
        <v>2001</v>
      </c>
      <c r="B228" s="81"/>
      <c r="C228" s="81"/>
      <c r="D228" s="81"/>
      <c r="E228" s="81"/>
      <c r="F228" s="81"/>
      <c r="G228" s="81"/>
      <c r="H228" s="81"/>
      <c r="I228" s="81"/>
    </row>
    <row r="229" spans="1:9" s="80" customFormat="1" ht="9" customHeight="1" x14ac:dyDescent="0.25">
      <c r="A229" s="78" t="s">
        <v>33</v>
      </c>
      <c r="B229" s="97">
        <f>SUM(B231:B262)-1</f>
        <v>8124571</v>
      </c>
      <c r="C229" s="97">
        <f>SUM(C231:C262)-1</f>
        <v>6551720</v>
      </c>
      <c r="D229" s="97">
        <f t="shared" ref="D229:I229" si="12">SUM(D231:D262)</f>
        <v>301965</v>
      </c>
      <c r="E229" s="97">
        <f t="shared" si="12"/>
        <v>35523</v>
      </c>
      <c r="F229" s="97">
        <f t="shared" si="12"/>
        <v>785155</v>
      </c>
      <c r="G229" s="97">
        <f t="shared" si="12"/>
        <v>188645</v>
      </c>
      <c r="H229" s="97">
        <f t="shared" si="12"/>
        <v>22293</v>
      </c>
      <c r="I229" s="97">
        <f t="shared" si="12"/>
        <v>239270</v>
      </c>
    </row>
    <row r="230" spans="1:9" s="80" customFormat="1" ht="3.95" customHeight="1" x14ac:dyDescent="0.25">
      <c r="A230" s="75"/>
      <c r="B230" s="97"/>
      <c r="C230" s="97"/>
      <c r="D230" s="97"/>
      <c r="E230" s="97"/>
      <c r="F230" s="97"/>
      <c r="G230" s="97"/>
      <c r="H230" s="97"/>
      <c r="I230" s="97"/>
    </row>
    <row r="231" spans="1:9" s="77" customFormat="1" ht="9" customHeight="1" x14ac:dyDescent="0.25">
      <c r="A231" s="76" t="s">
        <v>34</v>
      </c>
      <c r="B231" s="82">
        <f t="shared" ref="B231:B262" si="13">SUM(C231:I231)</f>
        <v>10355</v>
      </c>
      <c r="C231" s="82">
        <v>73</v>
      </c>
      <c r="D231" s="82">
        <v>0</v>
      </c>
      <c r="E231" s="82">
        <v>5</v>
      </c>
      <c r="F231" s="82">
        <v>2213</v>
      </c>
      <c r="G231" s="82">
        <v>8064</v>
      </c>
      <c r="H231" s="82">
        <v>0</v>
      </c>
      <c r="I231" s="82">
        <v>0</v>
      </c>
    </row>
    <row r="232" spans="1:9" s="77" customFormat="1" ht="9" customHeight="1" x14ac:dyDescent="0.25">
      <c r="A232" s="76" t="s">
        <v>35</v>
      </c>
      <c r="B232" s="82">
        <f t="shared" si="13"/>
        <v>1623</v>
      </c>
      <c r="C232" s="82">
        <v>1215</v>
      </c>
      <c r="D232" s="82">
        <v>0</v>
      </c>
      <c r="E232" s="82">
        <v>0</v>
      </c>
      <c r="F232" s="82">
        <v>408</v>
      </c>
      <c r="G232" s="82">
        <v>0</v>
      </c>
      <c r="H232" s="82">
        <v>0</v>
      </c>
      <c r="I232" s="82">
        <v>0</v>
      </c>
    </row>
    <row r="233" spans="1:9" s="77" customFormat="1" ht="9" customHeight="1" x14ac:dyDescent="0.25">
      <c r="A233" s="76" t="s">
        <v>87</v>
      </c>
      <c r="B233" s="82">
        <f t="shared" si="13"/>
        <v>21118</v>
      </c>
      <c r="C233" s="82">
        <v>0</v>
      </c>
      <c r="D233" s="82">
        <v>0</v>
      </c>
      <c r="E233" s="82">
        <v>0</v>
      </c>
      <c r="F233" s="82">
        <v>0</v>
      </c>
      <c r="G233" s="82">
        <v>0</v>
      </c>
      <c r="H233" s="82">
        <v>0</v>
      </c>
      <c r="I233" s="82">
        <v>21118</v>
      </c>
    </row>
    <row r="234" spans="1:9" s="77" customFormat="1" ht="9" customHeight="1" x14ac:dyDescent="0.25">
      <c r="A234" s="83" t="s">
        <v>37</v>
      </c>
      <c r="B234" s="85">
        <f t="shared" si="13"/>
        <v>41443</v>
      </c>
      <c r="C234" s="85">
        <v>0</v>
      </c>
      <c r="D234" s="85">
        <v>0</v>
      </c>
      <c r="E234" s="85">
        <v>0</v>
      </c>
      <c r="F234" s="85">
        <v>0</v>
      </c>
      <c r="G234" s="85">
        <v>0</v>
      </c>
      <c r="H234" s="85">
        <v>907</v>
      </c>
      <c r="I234" s="85">
        <v>40536</v>
      </c>
    </row>
    <row r="235" spans="1:9" s="77" customFormat="1" ht="9" customHeight="1" x14ac:dyDescent="0.25">
      <c r="A235" s="76" t="s">
        <v>38</v>
      </c>
      <c r="B235" s="82">
        <f t="shared" si="13"/>
        <v>1960</v>
      </c>
      <c r="C235" s="82">
        <v>1003</v>
      </c>
      <c r="D235" s="82">
        <v>848</v>
      </c>
      <c r="E235" s="82">
        <v>50</v>
      </c>
      <c r="F235" s="82">
        <v>0</v>
      </c>
      <c r="G235" s="82">
        <v>59</v>
      </c>
      <c r="H235" s="82">
        <v>0</v>
      </c>
      <c r="I235" s="82">
        <v>0</v>
      </c>
    </row>
    <row r="236" spans="1:9" s="77" customFormat="1" ht="9" customHeight="1" x14ac:dyDescent="0.25">
      <c r="A236" s="76" t="s">
        <v>39</v>
      </c>
      <c r="B236" s="82">
        <f t="shared" si="13"/>
        <v>12066</v>
      </c>
      <c r="C236" s="82">
        <v>4809</v>
      </c>
      <c r="D236" s="82">
        <v>0</v>
      </c>
      <c r="E236" s="82">
        <v>328</v>
      </c>
      <c r="F236" s="82">
        <v>5481</v>
      </c>
      <c r="G236" s="82">
        <v>65</v>
      </c>
      <c r="H236" s="82">
        <v>3</v>
      </c>
      <c r="I236" s="82">
        <v>1380</v>
      </c>
    </row>
    <row r="237" spans="1:9" s="77" customFormat="1" ht="9" customHeight="1" x14ac:dyDescent="0.25">
      <c r="A237" s="76" t="s">
        <v>40</v>
      </c>
      <c r="B237" s="82">
        <f t="shared" si="13"/>
        <v>156034</v>
      </c>
      <c r="C237" s="82">
        <v>126989</v>
      </c>
      <c r="D237" s="82">
        <v>0</v>
      </c>
      <c r="E237" s="82">
        <v>3025</v>
      </c>
      <c r="F237" s="82">
        <v>0</v>
      </c>
      <c r="G237" s="82">
        <v>0</v>
      </c>
      <c r="H237" s="82">
        <v>764</v>
      </c>
      <c r="I237" s="82">
        <v>25256</v>
      </c>
    </row>
    <row r="238" spans="1:9" s="77" customFormat="1" ht="9" customHeight="1" x14ac:dyDescent="0.25">
      <c r="A238" s="83" t="s">
        <v>41</v>
      </c>
      <c r="B238" s="85">
        <f t="shared" si="13"/>
        <v>1356000</v>
      </c>
      <c r="C238" s="85">
        <v>1329110</v>
      </c>
      <c r="D238" s="85">
        <v>0</v>
      </c>
      <c r="E238" s="85">
        <v>2692</v>
      </c>
      <c r="F238" s="85">
        <v>23197</v>
      </c>
      <c r="G238" s="85">
        <v>1001</v>
      </c>
      <c r="H238" s="85">
        <v>0</v>
      </c>
      <c r="I238" s="85">
        <v>0</v>
      </c>
    </row>
    <row r="239" spans="1:9" s="77" customFormat="1" ht="9" customHeight="1" x14ac:dyDescent="0.25">
      <c r="A239" s="76" t="s">
        <v>88</v>
      </c>
      <c r="B239" s="82">
        <f t="shared" si="13"/>
        <v>4169</v>
      </c>
      <c r="C239" s="82">
        <v>651</v>
      </c>
      <c r="D239" s="82">
        <v>3518</v>
      </c>
      <c r="E239" s="82">
        <v>0</v>
      </c>
      <c r="F239" s="82">
        <v>0</v>
      </c>
      <c r="G239" s="82">
        <v>0</v>
      </c>
      <c r="H239" s="82">
        <v>0</v>
      </c>
      <c r="I239" s="82">
        <v>0</v>
      </c>
    </row>
    <row r="240" spans="1:9" s="77" customFormat="1" ht="9" customHeight="1" x14ac:dyDescent="0.25">
      <c r="A240" s="76" t="s">
        <v>42</v>
      </c>
      <c r="B240" s="82">
        <f t="shared" si="13"/>
        <v>2321655</v>
      </c>
      <c r="C240" s="82">
        <v>2002024</v>
      </c>
      <c r="D240" s="82">
        <v>0</v>
      </c>
      <c r="E240" s="82">
        <v>18520</v>
      </c>
      <c r="F240" s="82">
        <v>285382</v>
      </c>
      <c r="G240" s="82">
        <v>15729</v>
      </c>
      <c r="H240" s="82">
        <v>0</v>
      </c>
      <c r="I240" s="82">
        <v>0</v>
      </c>
    </row>
    <row r="241" spans="1:9" s="77" customFormat="1" ht="9" customHeight="1" x14ac:dyDescent="0.25">
      <c r="A241" s="76" t="s">
        <v>43</v>
      </c>
      <c r="B241" s="82">
        <f t="shared" si="13"/>
        <v>36177</v>
      </c>
      <c r="C241" s="82">
        <v>899</v>
      </c>
      <c r="D241" s="82">
        <v>0</v>
      </c>
      <c r="E241" s="82">
        <v>0</v>
      </c>
      <c r="F241" s="82">
        <v>34633</v>
      </c>
      <c r="G241" s="82">
        <v>645</v>
      </c>
      <c r="H241" s="82">
        <v>0</v>
      </c>
      <c r="I241" s="82">
        <v>0</v>
      </c>
    </row>
    <row r="242" spans="1:9" s="77" customFormat="1" ht="9" customHeight="1" x14ac:dyDescent="0.25">
      <c r="A242" s="83" t="s">
        <v>44</v>
      </c>
      <c r="B242" s="85">
        <f t="shared" si="13"/>
        <v>292706</v>
      </c>
      <c r="C242" s="85">
        <v>271251</v>
      </c>
      <c r="D242" s="85">
        <v>9188</v>
      </c>
      <c r="E242" s="85">
        <v>0</v>
      </c>
      <c r="F242" s="85">
        <v>1180</v>
      </c>
      <c r="G242" s="85">
        <v>0</v>
      </c>
      <c r="H242" s="85">
        <v>0</v>
      </c>
      <c r="I242" s="85">
        <v>11087</v>
      </c>
    </row>
    <row r="243" spans="1:9" s="77" customFormat="1" ht="9" customHeight="1" x14ac:dyDescent="0.25">
      <c r="A243" s="76" t="s">
        <v>45</v>
      </c>
      <c r="B243" s="82">
        <f t="shared" si="13"/>
        <v>83801</v>
      </c>
      <c r="C243" s="82">
        <v>60331</v>
      </c>
      <c r="D243" s="82">
        <v>2317</v>
      </c>
      <c r="E243" s="100">
        <v>813</v>
      </c>
      <c r="F243" s="82">
        <v>18153</v>
      </c>
      <c r="G243" s="82">
        <v>2187</v>
      </c>
      <c r="H243" s="82">
        <v>0</v>
      </c>
      <c r="I243" s="82">
        <v>0</v>
      </c>
    </row>
    <row r="244" spans="1:9" s="77" customFormat="1" ht="9" customHeight="1" x14ac:dyDescent="0.25">
      <c r="A244" s="76" t="s">
        <v>46</v>
      </c>
      <c r="B244" s="82">
        <f t="shared" si="13"/>
        <v>358284</v>
      </c>
      <c r="C244" s="82">
        <v>290132</v>
      </c>
      <c r="D244" s="82">
        <v>3268</v>
      </c>
      <c r="E244" s="82">
        <v>0</v>
      </c>
      <c r="F244" s="82">
        <v>54839</v>
      </c>
      <c r="G244" s="82">
        <v>1374</v>
      </c>
      <c r="H244" s="82">
        <v>120</v>
      </c>
      <c r="I244" s="82">
        <v>8551</v>
      </c>
    </row>
    <row r="245" spans="1:9" s="77" customFormat="1" ht="9" customHeight="1" x14ac:dyDescent="0.25">
      <c r="A245" s="76" t="s">
        <v>47</v>
      </c>
      <c r="B245" s="82">
        <f t="shared" si="13"/>
        <v>325896</v>
      </c>
      <c r="C245" s="82">
        <v>207890</v>
      </c>
      <c r="D245" s="82">
        <v>91241</v>
      </c>
      <c r="E245" s="82">
        <v>5609</v>
      </c>
      <c r="F245" s="82">
        <v>16569</v>
      </c>
      <c r="G245" s="82">
        <v>4587</v>
      </c>
      <c r="H245" s="82">
        <v>0</v>
      </c>
      <c r="I245" s="82">
        <v>0</v>
      </c>
    </row>
    <row r="246" spans="1:9" s="77" customFormat="1" ht="9" customHeight="1" x14ac:dyDescent="0.25">
      <c r="A246" s="83" t="s">
        <v>48</v>
      </c>
      <c r="B246" s="85">
        <f t="shared" si="13"/>
        <v>1351114</v>
      </c>
      <c r="C246" s="85">
        <v>1076013</v>
      </c>
      <c r="D246" s="85">
        <v>102500</v>
      </c>
      <c r="E246" s="85">
        <v>2260</v>
      </c>
      <c r="F246" s="85">
        <v>137450</v>
      </c>
      <c r="G246" s="85">
        <v>32891</v>
      </c>
      <c r="H246" s="85">
        <v>0</v>
      </c>
      <c r="I246" s="85">
        <v>0</v>
      </c>
    </row>
    <row r="247" spans="1:9" s="77" customFormat="1" ht="9" customHeight="1" x14ac:dyDescent="0.25">
      <c r="A247" s="76" t="s">
        <v>49</v>
      </c>
      <c r="B247" s="82">
        <f t="shared" si="13"/>
        <v>3662</v>
      </c>
      <c r="C247" s="82">
        <v>3260</v>
      </c>
      <c r="D247" s="82">
        <v>333</v>
      </c>
      <c r="E247" s="82">
        <v>37</v>
      </c>
      <c r="F247" s="82">
        <v>0</v>
      </c>
      <c r="G247" s="82">
        <v>0</v>
      </c>
      <c r="H247" s="82">
        <v>0</v>
      </c>
      <c r="I247" s="82">
        <v>32</v>
      </c>
    </row>
    <row r="248" spans="1:9" s="77" customFormat="1" ht="9" customHeight="1" x14ac:dyDescent="0.25">
      <c r="A248" s="76" t="s">
        <v>50</v>
      </c>
      <c r="B248" s="82">
        <f t="shared" si="13"/>
        <v>187566</v>
      </c>
      <c r="C248" s="82">
        <v>105427</v>
      </c>
      <c r="D248" s="82">
        <v>0</v>
      </c>
      <c r="E248" s="82">
        <v>0</v>
      </c>
      <c r="F248" s="82">
        <v>74284</v>
      </c>
      <c r="G248" s="82">
        <v>2931</v>
      </c>
      <c r="H248" s="82">
        <v>922</v>
      </c>
      <c r="I248" s="82">
        <v>4002</v>
      </c>
    </row>
    <row r="249" spans="1:9" s="77" customFormat="1" ht="9" customHeight="1" x14ac:dyDescent="0.25">
      <c r="A249" s="76" t="s">
        <v>51</v>
      </c>
      <c r="B249" s="82">
        <f t="shared" si="13"/>
        <v>19694</v>
      </c>
      <c r="C249" s="82">
        <v>12997</v>
      </c>
      <c r="D249" s="82">
        <v>0</v>
      </c>
      <c r="E249" s="82">
        <v>100</v>
      </c>
      <c r="F249" s="82">
        <v>0</v>
      </c>
      <c r="G249" s="82">
        <v>0</v>
      </c>
      <c r="H249" s="82">
        <v>0</v>
      </c>
      <c r="I249" s="82">
        <v>6597</v>
      </c>
    </row>
    <row r="250" spans="1:9" s="77" customFormat="1" ht="9" customHeight="1" x14ac:dyDescent="0.25">
      <c r="A250" s="83" t="s">
        <v>52</v>
      </c>
      <c r="B250" s="85">
        <f t="shared" si="13"/>
        <v>527851</v>
      </c>
      <c r="C250" s="85">
        <v>513573</v>
      </c>
      <c r="D250" s="85">
        <v>3361</v>
      </c>
      <c r="E250" s="85">
        <v>0</v>
      </c>
      <c r="F250" s="85">
        <v>7306</v>
      </c>
      <c r="G250" s="85">
        <v>342</v>
      </c>
      <c r="H250" s="85">
        <v>51</v>
      </c>
      <c r="I250" s="85">
        <v>3218</v>
      </c>
    </row>
    <row r="251" spans="1:9" s="77" customFormat="1" ht="9" customHeight="1" x14ac:dyDescent="0.25">
      <c r="A251" s="76" t="s">
        <v>53</v>
      </c>
      <c r="B251" s="82">
        <f t="shared" si="13"/>
        <v>383506</v>
      </c>
      <c r="C251" s="82">
        <v>249683</v>
      </c>
      <c r="D251" s="82">
        <v>59896</v>
      </c>
      <c r="E251" s="82">
        <v>797</v>
      </c>
      <c r="F251" s="82">
        <v>67929</v>
      </c>
      <c r="G251" s="82">
        <v>3866</v>
      </c>
      <c r="H251" s="82">
        <v>1307</v>
      </c>
      <c r="I251" s="82">
        <v>28</v>
      </c>
    </row>
    <row r="252" spans="1:9" s="77" customFormat="1" ht="9" customHeight="1" x14ac:dyDescent="0.25">
      <c r="A252" s="76" t="s">
        <v>54</v>
      </c>
      <c r="B252" s="82">
        <f t="shared" si="13"/>
        <v>8997</v>
      </c>
      <c r="C252" s="82">
        <v>1882</v>
      </c>
      <c r="D252" s="82">
        <v>0</v>
      </c>
      <c r="E252" s="82">
        <v>42</v>
      </c>
      <c r="F252" s="82">
        <v>7070</v>
      </c>
      <c r="G252" s="82">
        <v>3</v>
      </c>
      <c r="H252" s="82">
        <v>0</v>
      </c>
      <c r="I252" s="82">
        <v>0</v>
      </c>
    </row>
    <row r="253" spans="1:9" s="77" customFormat="1" ht="9" customHeight="1" x14ac:dyDescent="0.25">
      <c r="A253" s="76" t="s">
        <v>55</v>
      </c>
      <c r="B253" s="82">
        <f t="shared" si="13"/>
        <v>40261</v>
      </c>
      <c r="C253" s="82">
        <v>0</v>
      </c>
      <c r="D253" s="82">
        <v>0</v>
      </c>
      <c r="E253" s="82">
        <v>0</v>
      </c>
      <c r="F253" s="82">
        <v>0</v>
      </c>
      <c r="G253" s="82">
        <v>0</v>
      </c>
      <c r="H253" s="82">
        <v>10307</v>
      </c>
      <c r="I253" s="82">
        <v>29954</v>
      </c>
    </row>
    <row r="254" spans="1:9" s="77" customFormat="1" ht="9" customHeight="1" x14ac:dyDescent="0.25">
      <c r="A254" s="83" t="s">
        <v>56</v>
      </c>
      <c r="B254" s="85">
        <f t="shared" si="13"/>
        <v>13972</v>
      </c>
      <c r="C254" s="85">
        <v>3653</v>
      </c>
      <c r="D254" s="85">
        <v>0</v>
      </c>
      <c r="E254" s="85">
        <v>0</v>
      </c>
      <c r="F254" s="85">
        <v>7234</v>
      </c>
      <c r="G254" s="99">
        <v>18</v>
      </c>
      <c r="H254" s="99">
        <v>504</v>
      </c>
      <c r="I254" s="85">
        <v>2563</v>
      </c>
    </row>
    <row r="255" spans="1:9" s="77" customFormat="1" ht="9" customHeight="1" x14ac:dyDescent="0.25">
      <c r="A255" s="76" t="s">
        <v>57</v>
      </c>
      <c r="B255" s="82">
        <f t="shared" si="13"/>
        <v>60653</v>
      </c>
      <c r="C255" s="82">
        <v>56429</v>
      </c>
      <c r="D255" s="82">
        <v>0</v>
      </c>
      <c r="E255" s="82">
        <v>0</v>
      </c>
      <c r="F255" s="82">
        <v>837</v>
      </c>
      <c r="G255" s="82">
        <v>60</v>
      </c>
      <c r="H255" s="82">
        <v>1025</v>
      </c>
      <c r="I255" s="82">
        <v>2302</v>
      </c>
    </row>
    <row r="256" spans="1:9" s="77" customFormat="1" ht="9" customHeight="1" x14ac:dyDescent="0.25">
      <c r="A256" s="76" t="s">
        <v>58</v>
      </c>
      <c r="B256" s="82">
        <f t="shared" si="13"/>
        <v>162000</v>
      </c>
      <c r="C256" s="82">
        <v>36492</v>
      </c>
      <c r="D256" s="82">
        <v>0</v>
      </c>
      <c r="E256" s="82">
        <v>0</v>
      </c>
      <c r="F256" s="82">
        <v>19111</v>
      </c>
      <c r="G256" s="82">
        <v>106397</v>
      </c>
      <c r="H256" s="82">
        <v>0</v>
      </c>
      <c r="I256" s="82">
        <v>0</v>
      </c>
    </row>
    <row r="257" spans="1:9" s="77" customFormat="1" ht="9" customHeight="1" x14ac:dyDescent="0.25">
      <c r="A257" s="76" t="s">
        <v>59</v>
      </c>
      <c r="B257" s="82">
        <f t="shared" si="13"/>
        <v>8267</v>
      </c>
      <c r="C257" s="82">
        <v>0</v>
      </c>
      <c r="D257" s="82">
        <v>0</v>
      </c>
      <c r="E257" s="82">
        <v>0</v>
      </c>
      <c r="F257" s="82">
        <v>0</v>
      </c>
      <c r="G257" s="82">
        <v>0</v>
      </c>
      <c r="H257" s="82">
        <v>2426</v>
      </c>
      <c r="I257" s="82">
        <v>5841</v>
      </c>
    </row>
    <row r="258" spans="1:9" s="77" customFormat="1" ht="9" customHeight="1" x14ac:dyDescent="0.25">
      <c r="A258" s="83" t="s">
        <v>60</v>
      </c>
      <c r="B258" s="85">
        <f t="shared" si="13"/>
        <v>70000</v>
      </c>
      <c r="C258" s="85">
        <v>10980</v>
      </c>
      <c r="D258" s="99">
        <v>0</v>
      </c>
      <c r="E258" s="85">
        <v>14</v>
      </c>
      <c r="F258" s="85">
        <v>639</v>
      </c>
      <c r="G258" s="85">
        <v>4</v>
      </c>
      <c r="H258" s="85">
        <v>0</v>
      </c>
      <c r="I258" s="85">
        <v>58363</v>
      </c>
    </row>
    <row r="259" spans="1:9" s="77" customFormat="1" ht="9" customHeight="1" x14ac:dyDescent="0.25">
      <c r="A259" s="76" t="s">
        <v>61</v>
      </c>
      <c r="B259" s="82">
        <f t="shared" si="13"/>
        <v>43390</v>
      </c>
      <c r="C259" s="82">
        <v>15463</v>
      </c>
      <c r="D259" s="82">
        <v>25311</v>
      </c>
      <c r="E259" s="82">
        <v>0</v>
      </c>
      <c r="F259" s="82">
        <v>2359</v>
      </c>
      <c r="G259" s="82">
        <v>257</v>
      </c>
      <c r="H259" s="82">
        <v>0</v>
      </c>
      <c r="I259" s="82">
        <v>0</v>
      </c>
    </row>
    <row r="260" spans="1:9" s="77" customFormat="1" ht="9" customHeight="1" x14ac:dyDescent="0.25">
      <c r="A260" s="76" t="s">
        <v>62</v>
      </c>
      <c r="B260" s="82">
        <f t="shared" si="13"/>
        <v>179958</v>
      </c>
      <c r="C260" s="82">
        <v>155719</v>
      </c>
      <c r="D260" s="82">
        <v>184</v>
      </c>
      <c r="E260" s="82">
        <v>1118</v>
      </c>
      <c r="F260" s="82">
        <v>9113</v>
      </c>
      <c r="G260" s="82">
        <v>7951</v>
      </c>
      <c r="H260" s="82">
        <v>2997</v>
      </c>
      <c r="I260" s="82">
        <v>2876</v>
      </c>
    </row>
    <row r="261" spans="1:9" s="77" customFormat="1" ht="9" customHeight="1" x14ac:dyDescent="0.25">
      <c r="A261" s="76" t="s">
        <v>63</v>
      </c>
      <c r="B261" s="82">
        <f t="shared" si="13"/>
        <v>16526</v>
      </c>
      <c r="C261" s="82">
        <v>0</v>
      </c>
      <c r="D261" s="82">
        <v>0</v>
      </c>
      <c r="E261" s="82">
        <v>0</v>
      </c>
      <c r="F261" s="82">
        <v>0</v>
      </c>
      <c r="G261" s="82">
        <v>0</v>
      </c>
      <c r="H261" s="82">
        <v>960</v>
      </c>
      <c r="I261" s="82">
        <v>15566</v>
      </c>
    </row>
    <row r="262" spans="1:9" s="77" customFormat="1" ht="9" customHeight="1" x14ac:dyDescent="0.25">
      <c r="A262" s="83" t="s">
        <v>64</v>
      </c>
      <c r="B262" s="85">
        <f t="shared" si="13"/>
        <v>23868</v>
      </c>
      <c r="C262" s="85">
        <v>13773</v>
      </c>
      <c r="D262" s="85">
        <v>0</v>
      </c>
      <c r="E262" s="85">
        <v>113</v>
      </c>
      <c r="F262" s="85">
        <v>9768</v>
      </c>
      <c r="G262" s="85">
        <v>214</v>
      </c>
      <c r="H262" s="85">
        <v>0</v>
      </c>
      <c r="I262" s="85">
        <v>0</v>
      </c>
    </row>
    <row r="263" spans="1:9" s="77" customFormat="1" ht="9" customHeight="1" x14ac:dyDescent="0.25">
      <c r="A263" s="76"/>
      <c r="B263" s="82"/>
      <c r="C263" s="82"/>
      <c r="D263" s="82"/>
      <c r="E263" s="82"/>
      <c r="F263" s="82"/>
      <c r="G263" s="82"/>
      <c r="H263" s="82"/>
      <c r="I263" s="82"/>
    </row>
    <row r="264" spans="1:9" s="77" customFormat="1" ht="9" customHeight="1" x14ac:dyDescent="0.25">
      <c r="A264" s="75">
        <v>2002</v>
      </c>
      <c r="B264" s="81"/>
      <c r="C264" s="81"/>
      <c r="D264" s="81"/>
      <c r="E264" s="81"/>
      <c r="F264" s="81"/>
      <c r="G264" s="81"/>
      <c r="H264" s="81"/>
      <c r="I264" s="81"/>
    </row>
    <row r="265" spans="1:9" s="80" customFormat="1" ht="9" customHeight="1" x14ac:dyDescent="0.25">
      <c r="A265" s="78" t="s">
        <v>33</v>
      </c>
      <c r="B265" s="97">
        <f t="shared" ref="B265:I265" si="14">SUM(B267:B298)</f>
        <v>6664720</v>
      </c>
      <c r="C265" s="97">
        <f t="shared" si="14"/>
        <v>5304555</v>
      </c>
      <c r="D265" s="97">
        <f t="shared" si="14"/>
        <v>218714</v>
      </c>
      <c r="E265" s="97">
        <f t="shared" si="14"/>
        <v>34278</v>
      </c>
      <c r="F265" s="97">
        <f t="shared" si="14"/>
        <v>658856</v>
      </c>
      <c r="G265" s="97">
        <f t="shared" si="14"/>
        <v>170248</v>
      </c>
      <c r="H265" s="97">
        <f t="shared" si="14"/>
        <v>22675</v>
      </c>
      <c r="I265" s="97">
        <f t="shared" si="14"/>
        <v>255394</v>
      </c>
    </row>
    <row r="266" spans="1:9" s="80" customFormat="1" ht="3.95" customHeight="1" x14ac:dyDescent="0.25">
      <c r="A266" s="75"/>
      <c r="B266" s="97"/>
      <c r="C266" s="97"/>
      <c r="D266" s="97"/>
      <c r="E266" s="97"/>
      <c r="F266" s="97"/>
      <c r="G266" s="97"/>
      <c r="H266" s="97"/>
      <c r="I266" s="97"/>
    </row>
    <row r="267" spans="1:9" s="77" customFormat="1" ht="9" customHeight="1" x14ac:dyDescent="0.25">
      <c r="A267" s="76" t="s">
        <v>34</v>
      </c>
      <c r="B267" s="82">
        <f t="shared" ref="B267:B298" si="15">SUM(C267:I267)</f>
        <v>6820</v>
      </c>
      <c r="C267" s="82">
        <v>30</v>
      </c>
      <c r="D267" s="82">
        <v>0</v>
      </c>
      <c r="E267" s="82">
        <v>99</v>
      </c>
      <c r="F267" s="82">
        <v>6277</v>
      </c>
      <c r="G267" s="82">
        <v>414</v>
      </c>
      <c r="H267" s="82">
        <v>0</v>
      </c>
      <c r="I267" s="82">
        <v>0</v>
      </c>
    </row>
    <row r="268" spans="1:9" s="77" customFormat="1" ht="9" customHeight="1" x14ac:dyDescent="0.25">
      <c r="A268" s="76" t="s">
        <v>35</v>
      </c>
      <c r="B268" s="82">
        <f t="shared" si="15"/>
        <v>3139</v>
      </c>
      <c r="C268" s="82">
        <v>3139</v>
      </c>
      <c r="D268" s="82">
        <v>0</v>
      </c>
      <c r="E268" s="82">
        <v>0</v>
      </c>
      <c r="F268" s="82">
        <v>0</v>
      </c>
      <c r="G268" s="82">
        <v>0</v>
      </c>
      <c r="H268" s="82">
        <v>0</v>
      </c>
      <c r="I268" s="82">
        <v>0</v>
      </c>
    </row>
    <row r="269" spans="1:9" s="77" customFormat="1" ht="9" customHeight="1" x14ac:dyDescent="0.25">
      <c r="A269" s="76" t="s">
        <v>87</v>
      </c>
      <c r="B269" s="82">
        <f t="shared" si="15"/>
        <v>13883</v>
      </c>
      <c r="C269" s="82">
        <v>0</v>
      </c>
      <c r="D269" s="82">
        <v>0</v>
      </c>
      <c r="E269" s="82">
        <v>0</v>
      </c>
      <c r="F269" s="82">
        <v>0</v>
      </c>
      <c r="G269" s="82">
        <v>0</v>
      </c>
      <c r="H269" s="82">
        <v>0</v>
      </c>
      <c r="I269" s="82">
        <v>13883</v>
      </c>
    </row>
    <row r="270" spans="1:9" s="77" customFormat="1" ht="9" customHeight="1" x14ac:dyDescent="0.25">
      <c r="A270" s="83" t="s">
        <v>37</v>
      </c>
      <c r="B270" s="85">
        <f t="shared" si="15"/>
        <v>62252</v>
      </c>
      <c r="C270" s="85">
        <v>0</v>
      </c>
      <c r="D270" s="85">
        <v>0</v>
      </c>
      <c r="E270" s="85">
        <v>0</v>
      </c>
      <c r="F270" s="85">
        <v>0</v>
      </c>
      <c r="G270" s="85">
        <v>0</v>
      </c>
      <c r="H270" s="85">
        <v>1808</v>
      </c>
      <c r="I270" s="85">
        <v>60444</v>
      </c>
    </row>
    <row r="271" spans="1:9" s="77" customFormat="1" ht="9" customHeight="1" x14ac:dyDescent="0.25">
      <c r="A271" s="76" t="s">
        <v>38</v>
      </c>
      <c r="B271" s="82">
        <f t="shared" si="15"/>
        <v>2537</v>
      </c>
      <c r="C271" s="82">
        <v>95</v>
      </c>
      <c r="D271" s="82">
        <v>711</v>
      </c>
      <c r="E271" s="82">
        <v>10</v>
      </c>
      <c r="F271" s="82">
        <v>0</v>
      </c>
      <c r="G271" s="82">
        <v>1721</v>
      </c>
      <c r="H271" s="82">
        <v>0</v>
      </c>
      <c r="I271" s="82">
        <v>0</v>
      </c>
    </row>
    <row r="272" spans="1:9" s="77" customFormat="1" ht="9" customHeight="1" x14ac:dyDescent="0.25">
      <c r="A272" s="76" t="s">
        <v>39</v>
      </c>
      <c r="B272" s="82">
        <f t="shared" si="15"/>
        <v>8346</v>
      </c>
      <c r="C272" s="82">
        <v>4643</v>
      </c>
      <c r="D272" s="82">
        <v>0</v>
      </c>
      <c r="E272" s="82">
        <v>18</v>
      </c>
      <c r="F272" s="82">
        <v>2887</v>
      </c>
      <c r="G272" s="82">
        <v>5</v>
      </c>
      <c r="H272" s="82">
        <v>15</v>
      </c>
      <c r="I272" s="82">
        <v>778</v>
      </c>
    </row>
    <row r="273" spans="1:9" s="77" customFormat="1" ht="9" customHeight="1" x14ac:dyDescent="0.25">
      <c r="A273" s="76" t="s">
        <v>40</v>
      </c>
      <c r="B273" s="82">
        <f t="shared" si="15"/>
        <v>186858</v>
      </c>
      <c r="C273" s="82">
        <v>161346</v>
      </c>
      <c r="D273" s="82">
        <v>0</v>
      </c>
      <c r="E273" s="82">
        <v>2205</v>
      </c>
      <c r="F273" s="82">
        <v>663</v>
      </c>
      <c r="G273" s="82">
        <v>0</v>
      </c>
      <c r="H273" s="82">
        <v>3105</v>
      </c>
      <c r="I273" s="82">
        <v>19539</v>
      </c>
    </row>
    <row r="274" spans="1:9" s="77" customFormat="1" ht="9" customHeight="1" x14ac:dyDescent="0.25">
      <c r="A274" s="83" t="s">
        <v>41</v>
      </c>
      <c r="B274" s="85">
        <f t="shared" si="15"/>
        <v>1407102</v>
      </c>
      <c r="C274" s="85">
        <v>1353656</v>
      </c>
      <c r="D274" s="85">
        <v>0</v>
      </c>
      <c r="E274" s="85">
        <v>1333</v>
      </c>
      <c r="F274" s="85">
        <v>50723</v>
      </c>
      <c r="G274" s="85">
        <v>1390</v>
      </c>
      <c r="H274" s="85">
        <v>0</v>
      </c>
      <c r="I274" s="85">
        <v>0</v>
      </c>
    </row>
    <row r="275" spans="1:9" s="77" customFormat="1" ht="9" customHeight="1" x14ac:dyDescent="0.25">
      <c r="A275" s="76" t="s">
        <v>88</v>
      </c>
      <c r="B275" s="82">
        <f t="shared" si="15"/>
        <v>30095</v>
      </c>
      <c r="C275" s="82">
        <v>1887</v>
      </c>
      <c r="D275" s="82">
        <v>28199</v>
      </c>
      <c r="E275" s="82">
        <v>7</v>
      </c>
      <c r="F275" s="82">
        <v>2</v>
      </c>
      <c r="G275" s="82">
        <v>0</v>
      </c>
      <c r="H275" s="82">
        <v>0</v>
      </c>
      <c r="I275" s="82">
        <v>0</v>
      </c>
    </row>
    <row r="276" spans="1:9" s="77" customFormat="1" ht="9" customHeight="1" x14ac:dyDescent="0.25">
      <c r="A276" s="76" t="s">
        <v>42</v>
      </c>
      <c r="B276" s="82">
        <f t="shared" si="15"/>
        <v>1696318</v>
      </c>
      <c r="C276" s="82">
        <v>1443420</v>
      </c>
      <c r="D276" s="82">
        <v>0</v>
      </c>
      <c r="E276" s="82">
        <v>14402</v>
      </c>
      <c r="F276" s="82">
        <v>238496</v>
      </c>
      <c r="G276" s="82">
        <v>0</v>
      </c>
      <c r="H276" s="82">
        <v>0</v>
      </c>
      <c r="I276" s="82">
        <v>0</v>
      </c>
    </row>
    <row r="277" spans="1:9" s="77" customFormat="1" ht="9" customHeight="1" x14ac:dyDescent="0.25">
      <c r="A277" s="76" t="s">
        <v>43</v>
      </c>
      <c r="B277" s="82">
        <f t="shared" si="15"/>
        <v>29702</v>
      </c>
      <c r="C277" s="82">
        <v>86</v>
      </c>
      <c r="D277" s="82">
        <v>1436</v>
      </c>
      <c r="E277" s="82">
        <v>0</v>
      </c>
      <c r="F277" s="82">
        <v>27266</v>
      </c>
      <c r="G277" s="82">
        <v>914</v>
      </c>
      <c r="H277" s="82">
        <v>0</v>
      </c>
      <c r="I277" s="82">
        <v>0</v>
      </c>
    </row>
    <row r="278" spans="1:9" s="77" customFormat="1" ht="9" customHeight="1" x14ac:dyDescent="0.25">
      <c r="A278" s="83" t="s">
        <v>44</v>
      </c>
      <c r="B278" s="85">
        <f t="shared" si="15"/>
        <v>195470</v>
      </c>
      <c r="C278" s="85">
        <v>178853</v>
      </c>
      <c r="D278" s="85">
        <v>6261</v>
      </c>
      <c r="E278" s="85">
        <v>705</v>
      </c>
      <c r="F278" s="85">
        <v>6738</v>
      </c>
      <c r="G278" s="85">
        <v>106</v>
      </c>
      <c r="H278" s="85">
        <v>0</v>
      </c>
      <c r="I278" s="85">
        <v>2807</v>
      </c>
    </row>
    <row r="279" spans="1:9" s="77" customFormat="1" ht="9" customHeight="1" x14ac:dyDescent="0.25">
      <c r="A279" s="76" t="s">
        <v>45</v>
      </c>
      <c r="B279" s="82">
        <f t="shared" si="15"/>
        <v>104536</v>
      </c>
      <c r="C279" s="82">
        <v>63008</v>
      </c>
      <c r="D279" s="82">
        <v>30603</v>
      </c>
      <c r="E279" s="100">
        <v>710</v>
      </c>
      <c r="F279" s="82">
        <v>10163</v>
      </c>
      <c r="G279" s="82">
        <v>52</v>
      </c>
      <c r="H279" s="82">
        <v>0</v>
      </c>
      <c r="I279" s="82">
        <v>0</v>
      </c>
    </row>
    <row r="280" spans="1:9" s="77" customFormat="1" ht="9" customHeight="1" x14ac:dyDescent="0.25">
      <c r="A280" s="76" t="s">
        <v>46</v>
      </c>
      <c r="B280" s="82">
        <f t="shared" si="15"/>
        <v>389870</v>
      </c>
      <c r="C280" s="82">
        <v>352659</v>
      </c>
      <c r="D280" s="82">
        <v>5671</v>
      </c>
      <c r="E280" s="82">
        <v>0</v>
      </c>
      <c r="F280" s="82">
        <v>21705</v>
      </c>
      <c r="G280" s="82">
        <v>0</v>
      </c>
      <c r="H280" s="82">
        <v>22</v>
      </c>
      <c r="I280" s="82">
        <v>9813</v>
      </c>
    </row>
    <row r="281" spans="1:9" s="77" customFormat="1" ht="9" customHeight="1" x14ac:dyDescent="0.25">
      <c r="A281" s="76" t="s">
        <v>47</v>
      </c>
      <c r="B281" s="82">
        <f t="shared" si="15"/>
        <v>226895</v>
      </c>
      <c r="C281" s="82">
        <v>153751</v>
      </c>
      <c r="D281" s="82">
        <v>59523</v>
      </c>
      <c r="E281" s="82">
        <v>1849</v>
      </c>
      <c r="F281" s="82">
        <v>8830</v>
      </c>
      <c r="G281" s="82">
        <v>2942</v>
      </c>
      <c r="H281" s="82">
        <v>0</v>
      </c>
      <c r="I281" s="82">
        <v>0</v>
      </c>
    </row>
    <row r="282" spans="1:9" s="77" customFormat="1" ht="9" customHeight="1" x14ac:dyDescent="0.25">
      <c r="A282" s="83" t="s">
        <v>48</v>
      </c>
      <c r="B282" s="85">
        <f t="shared" si="15"/>
        <v>821627</v>
      </c>
      <c r="C282" s="85">
        <v>683088</v>
      </c>
      <c r="D282" s="85">
        <v>29460</v>
      </c>
      <c r="E282" s="85">
        <v>7900</v>
      </c>
      <c r="F282" s="85">
        <v>96079</v>
      </c>
      <c r="G282" s="85">
        <v>5100</v>
      </c>
      <c r="H282" s="85">
        <v>0</v>
      </c>
      <c r="I282" s="85">
        <v>0</v>
      </c>
    </row>
    <row r="283" spans="1:9" s="77" customFormat="1" ht="9" customHeight="1" x14ac:dyDescent="0.25">
      <c r="A283" s="76" t="s">
        <v>49</v>
      </c>
      <c r="B283" s="82">
        <f t="shared" si="15"/>
        <v>3304</v>
      </c>
      <c r="C283" s="82">
        <v>2992</v>
      </c>
      <c r="D283" s="82">
        <v>280</v>
      </c>
      <c r="E283" s="82">
        <v>32</v>
      </c>
      <c r="F283" s="82">
        <v>0</v>
      </c>
      <c r="G283" s="82">
        <v>0</v>
      </c>
      <c r="H283" s="82">
        <v>0</v>
      </c>
      <c r="I283" s="82">
        <v>0</v>
      </c>
    </row>
    <row r="284" spans="1:9" s="77" customFormat="1" ht="9" customHeight="1" x14ac:dyDescent="0.25">
      <c r="A284" s="76" t="s">
        <v>50</v>
      </c>
      <c r="B284" s="82">
        <f t="shared" si="15"/>
        <v>150128</v>
      </c>
      <c r="C284" s="82">
        <v>82041</v>
      </c>
      <c r="D284" s="82">
        <v>0</v>
      </c>
      <c r="E284" s="82">
        <v>0</v>
      </c>
      <c r="F284" s="82">
        <v>53786</v>
      </c>
      <c r="G284" s="82">
        <v>5736</v>
      </c>
      <c r="H284" s="82">
        <v>685</v>
      </c>
      <c r="I284" s="82">
        <v>7880</v>
      </c>
    </row>
    <row r="285" spans="1:9" s="77" customFormat="1" ht="9" customHeight="1" x14ac:dyDescent="0.25">
      <c r="A285" s="76" t="s">
        <v>51</v>
      </c>
      <c r="B285" s="82">
        <f t="shared" si="15"/>
        <v>6388</v>
      </c>
      <c r="C285" s="82">
        <v>2807</v>
      </c>
      <c r="D285" s="82">
        <v>651</v>
      </c>
      <c r="E285" s="82">
        <v>0</v>
      </c>
      <c r="F285" s="82">
        <v>400</v>
      </c>
      <c r="G285" s="82">
        <v>0</v>
      </c>
      <c r="H285" s="82">
        <v>0</v>
      </c>
      <c r="I285" s="82">
        <v>2530</v>
      </c>
    </row>
    <row r="286" spans="1:9" s="77" customFormat="1" ht="9" customHeight="1" x14ac:dyDescent="0.25">
      <c r="A286" s="83" t="s">
        <v>52</v>
      </c>
      <c r="B286" s="85">
        <f t="shared" si="15"/>
        <v>456433</v>
      </c>
      <c r="C286" s="85">
        <v>440542</v>
      </c>
      <c r="D286" s="85">
        <v>1148</v>
      </c>
      <c r="E286" s="85">
        <v>0</v>
      </c>
      <c r="F286" s="85">
        <v>5690</v>
      </c>
      <c r="G286" s="85">
        <v>640</v>
      </c>
      <c r="H286" s="85">
        <v>39</v>
      </c>
      <c r="I286" s="85">
        <v>8374</v>
      </c>
    </row>
    <row r="287" spans="1:9" s="77" customFormat="1" ht="9" customHeight="1" x14ac:dyDescent="0.25">
      <c r="A287" s="76" t="s">
        <v>53</v>
      </c>
      <c r="B287" s="82">
        <f t="shared" si="15"/>
        <v>218655</v>
      </c>
      <c r="C287" s="82">
        <v>168865</v>
      </c>
      <c r="D287" s="82">
        <v>35686</v>
      </c>
      <c r="E287" s="82">
        <v>428</v>
      </c>
      <c r="F287" s="82">
        <v>8725</v>
      </c>
      <c r="G287" s="82">
        <v>2433</v>
      </c>
      <c r="H287" s="82">
        <v>2516</v>
      </c>
      <c r="I287" s="82">
        <v>2</v>
      </c>
    </row>
    <row r="288" spans="1:9" s="77" customFormat="1" ht="9" customHeight="1" x14ac:dyDescent="0.25">
      <c r="A288" s="76" t="s">
        <v>54</v>
      </c>
      <c r="B288" s="82">
        <f t="shared" si="15"/>
        <v>5163</v>
      </c>
      <c r="C288" s="82">
        <v>2011</v>
      </c>
      <c r="D288" s="82">
        <v>0</v>
      </c>
      <c r="E288" s="82">
        <v>16</v>
      </c>
      <c r="F288" s="82">
        <v>3136</v>
      </c>
      <c r="G288" s="82">
        <v>0</v>
      </c>
      <c r="H288" s="82">
        <v>0</v>
      </c>
      <c r="I288" s="82">
        <v>0</v>
      </c>
    </row>
    <row r="289" spans="1:9" s="77" customFormat="1" ht="9" customHeight="1" x14ac:dyDescent="0.25">
      <c r="A289" s="76" t="s">
        <v>55</v>
      </c>
      <c r="B289" s="82">
        <f t="shared" si="15"/>
        <v>40862</v>
      </c>
      <c r="C289" s="82">
        <v>0</v>
      </c>
      <c r="D289" s="82">
        <v>0</v>
      </c>
      <c r="E289" s="82">
        <v>0</v>
      </c>
      <c r="F289" s="82">
        <v>0</v>
      </c>
      <c r="G289" s="82">
        <v>0</v>
      </c>
      <c r="H289" s="82">
        <v>8934</v>
      </c>
      <c r="I289" s="82">
        <v>31928</v>
      </c>
    </row>
    <row r="290" spans="1:9" s="77" customFormat="1" ht="9" customHeight="1" x14ac:dyDescent="0.25">
      <c r="A290" s="83" t="s">
        <v>56</v>
      </c>
      <c r="B290" s="85">
        <f t="shared" si="15"/>
        <v>8924</v>
      </c>
      <c r="C290" s="85">
        <v>2864</v>
      </c>
      <c r="D290" s="85">
        <v>0</v>
      </c>
      <c r="E290" s="85">
        <v>0</v>
      </c>
      <c r="F290" s="85">
        <v>4857</v>
      </c>
      <c r="G290" s="99">
        <v>362</v>
      </c>
      <c r="H290" s="99">
        <v>63</v>
      </c>
      <c r="I290" s="85">
        <v>778</v>
      </c>
    </row>
    <row r="291" spans="1:9" s="77" customFormat="1" ht="9" customHeight="1" x14ac:dyDescent="0.25">
      <c r="A291" s="76" t="s">
        <v>57</v>
      </c>
      <c r="B291" s="82">
        <f t="shared" si="15"/>
        <v>55025</v>
      </c>
      <c r="C291" s="82">
        <v>48875</v>
      </c>
      <c r="D291" s="82">
        <v>0</v>
      </c>
      <c r="E291" s="82">
        <v>0</v>
      </c>
      <c r="F291" s="82">
        <v>4482</v>
      </c>
      <c r="G291" s="82">
        <v>0</v>
      </c>
      <c r="H291" s="82">
        <v>1198</v>
      </c>
      <c r="I291" s="82">
        <v>470</v>
      </c>
    </row>
    <row r="292" spans="1:9" s="77" customFormat="1" ht="9" customHeight="1" x14ac:dyDescent="0.25">
      <c r="A292" s="76" t="s">
        <v>58</v>
      </c>
      <c r="B292" s="82">
        <f t="shared" si="15"/>
        <v>125927</v>
      </c>
      <c r="C292" s="82">
        <v>14421</v>
      </c>
      <c r="D292" s="82">
        <v>0</v>
      </c>
      <c r="E292" s="82">
        <v>0</v>
      </c>
      <c r="F292" s="82">
        <v>18794</v>
      </c>
      <c r="G292" s="82">
        <v>92712</v>
      </c>
      <c r="H292" s="82">
        <v>0</v>
      </c>
      <c r="I292" s="82">
        <v>0</v>
      </c>
    </row>
    <row r="293" spans="1:9" s="77" customFormat="1" ht="9" customHeight="1" x14ac:dyDescent="0.25">
      <c r="A293" s="76" t="s">
        <v>59</v>
      </c>
      <c r="B293" s="82">
        <f t="shared" si="15"/>
        <v>57439</v>
      </c>
      <c r="C293" s="82">
        <v>0</v>
      </c>
      <c r="D293" s="82">
        <v>0</v>
      </c>
      <c r="E293" s="82">
        <v>0</v>
      </c>
      <c r="F293" s="82">
        <v>0</v>
      </c>
      <c r="G293" s="82">
        <v>44551</v>
      </c>
      <c r="H293" s="82">
        <v>1334</v>
      </c>
      <c r="I293" s="82">
        <v>11554</v>
      </c>
    </row>
    <row r="294" spans="1:9" s="77" customFormat="1" ht="9" customHeight="1" x14ac:dyDescent="0.25">
      <c r="A294" s="83" t="s">
        <v>60</v>
      </c>
      <c r="B294" s="85">
        <f t="shared" si="15"/>
        <v>68423</v>
      </c>
      <c r="C294" s="85">
        <v>8559</v>
      </c>
      <c r="D294" s="99">
        <v>0</v>
      </c>
      <c r="E294" s="85">
        <v>361</v>
      </c>
      <c r="F294" s="85">
        <v>2107</v>
      </c>
      <c r="G294" s="85">
        <v>16</v>
      </c>
      <c r="H294" s="85">
        <v>0</v>
      </c>
      <c r="I294" s="85">
        <v>57380</v>
      </c>
    </row>
    <row r="295" spans="1:9" s="77" customFormat="1" ht="9" customHeight="1" x14ac:dyDescent="0.25">
      <c r="A295" s="76" t="s">
        <v>61</v>
      </c>
      <c r="B295" s="82">
        <f t="shared" si="15"/>
        <v>35691</v>
      </c>
      <c r="C295" s="82">
        <v>14100</v>
      </c>
      <c r="D295" s="82">
        <v>19085</v>
      </c>
      <c r="E295" s="82">
        <v>0</v>
      </c>
      <c r="F295" s="82">
        <v>2159</v>
      </c>
      <c r="G295" s="82">
        <v>212</v>
      </c>
      <c r="H295" s="82">
        <v>129</v>
      </c>
      <c r="I295" s="82">
        <v>6</v>
      </c>
    </row>
    <row r="296" spans="1:9" s="77" customFormat="1" ht="9" customHeight="1" x14ac:dyDescent="0.25">
      <c r="A296" s="76" t="s">
        <v>62</v>
      </c>
      <c r="B296" s="82">
        <f t="shared" si="15"/>
        <v>106836</v>
      </c>
      <c r="C296" s="82">
        <v>85330</v>
      </c>
      <c r="D296" s="82">
        <v>0</v>
      </c>
      <c r="E296" s="82">
        <v>528</v>
      </c>
      <c r="F296" s="82">
        <v>8884</v>
      </c>
      <c r="G296" s="82">
        <v>7990</v>
      </c>
      <c r="H296" s="82">
        <v>2572</v>
      </c>
      <c r="I296" s="82">
        <v>1532</v>
      </c>
    </row>
    <row r="297" spans="1:9" s="77" customFormat="1" ht="9" customHeight="1" x14ac:dyDescent="0.25">
      <c r="A297" s="76" t="s">
        <v>63</v>
      </c>
      <c r="B297" s="82">
        <f t="shared" si="15"/>
        <v>25951</v>
      </c>
      <c r="C297" s="82">
        <v>0</v>
      </c>
      <c r="D297" s="82">
        <v>0</v>
      </c>
      <c r="E297" s="82">
        <v>0</v>
      </c>
      <c r="F297" s="82">
        <v>0</v>
      </c>
      <c r="G297" s="82">
        <v>0</v>
      </c>
      <c r="H297" s="82">
        <v>255</v>
      </c>
      <c r="I297" s="82">
        <v>25696</v>
      </c>
    </row>
    <row r="298" spans="1:9" s="77" customFormat="1" ht="9" customHeight="1" x14ac:dyDescent="0.25">
      <c r="A298" s="83" t="s">
        <v>64</v>
      </c>
      <c r="B298" s="85">
        <f t="shared" si="15"/>
        <v>114121</v>
      </c>
      <c r="C298" s="85">
        <v>31487</v>
      </c>
      <c r="D298" s="85">
        <v>0</v>
      </c>
      <c r="E298" s="85">
        <v>3675</v>
      </c>
      <c r="F298" s="85">
        <v>76007</v>
      </c>
      <c r="G298" s="85">
        <v>2952</v>
      </c>
      <c r="H298" s="85">
        <v>0</v>
      </c>
      <c r="I298" s="85">
        <v>0</v>
      </c>
    </row>
    <row r="299" spans="1:9" s="77" customFormat="1" ht="9" customHeight="1" x14ac:dyDescent="0.25">
      <c r="A299" s="76"/>
      <c r="B299" s="82"/>
      <c r="C299" s="82"/>
      <c r="D299" s="82"/>
      <c r="E299" s="82"/>
      <c r="F299" s="82"/>
      <c r="G299" s="82"/>
      <c r="H299" s="82"/>
      <c r="I299" s="82"/>
    </row>
    <row r="300" spans="1:9" s="77" customFormat="1" ht="9" customHeight="1" x14ac:dyDescent="0.25">
      <c r="A300" s="75">
        <v>2003</v>
      </c>
      <c r="B300" s="81"/>
      <c r="C300" s="81"/>
      <c r="D300" s="81"/>
      <c r="E300" s="81"/>
      <c r="F300" s="81"/>
      <c r="G300" s="81"/>
      <c r="H300" s="81"/>
      <c r="I300" s="81"/>
    </row>
    <row r="301" spans="1:9" s="80" customFormat="1" ht="9" customHeight="1" x14ac:dyDescent="0.25">
      <c r="A301" s="78" t="s">
        <v>33</v>
      </c>
      <c r="B301" s="97">
        <f>SUM(B303:B334)</f>
        <v>6996769.7699999996</v>
      </c>
      <c r="C301" s="97">
        <f>SUM(C303:C334)+1</f>
        <v>5484818.9808999998</v>
      </c>
      <c r="D301" s="97">
        <f>SUM(D303:D334)</f>
        <v>203522.57499999998</v>
      </c>
      <c r="E301" s="97">
        <f>SUM(E303:E334)</f>
        <v>66378.14</v>
      </c>
      <c r="F301" s="97">
        <f>SUM(F303:F334)</f>
        <v>761320.40300000005</v>
      </c>
      <c r="G301" s="97">
        <f>SUM(G303:G334)+1</f>
        <v>139348.49410000001</v>
      </c>
      <c r="H301" s="97">
        <f>SUM(H303:H334)</f>
        <v>21156.671000000002</v>
      </c>
      <c r="I301" s="97">
        <f>SUM(I303:I334)-2</f>
        <v>320224.50599999999</v>
      </c>
    </row>
    <row r="302" spans="1:9" s="80" customFormat="1" ht="3.95" customHeight="1" x14ac:dyDescent="0.25">
      <c r="A302" s="75"/>
      <c r="B302" s="97"/>
      <c r="C302" s="97"/>
      <c r="D302" s="97"/>
      <c r="E302" s="97"/>
      <c r="F302" s="97"/>
      <c r="G302" s="97"/>
      <c r="H302" s="97"/>
      <c r="I302" s="97"/>
    </row>
    <row r="303" spans="1:9" s="77" customFormat="1" ht="9" customHeight="1" x14ac:dyDescent="0.25">
      <c r="A303" s="76" t="s">
        <v>34</v>
      </c>
      <c r="B303" s="82">
        <f t="shared" ref="B303:B334" si="16">SUM(C303:I303)</f>
        <v>6917</v>
      </c>
      <c r="C303" s="82">
        <v>0</v>
      </c>
      <c r="D303" s="82">
        <v>0</v>
      </c>
      <c r="E303" s="82">
        <v>115</v>
      </c>
      <c r="F303" s="82">
        <v>5594</v>
      </c>
      <c r="G303" s="82">
        <v>1208</v>
      </c>
      <c r="H303" s="82">
        <v>0</v>
      </c>
      <c r="I303" s="82">
        <v>0</v>
      </c>
    </row>
    <row r="304" spans="1:9" s="77" customFormat="1" ht="9" customHeight="1" x14ac:dyDescent="0.25">
      <c r="A304" s="76" t="s">
        <v>35</v>
      </c>
      <c r="B304" s="82">
        <f t="shared" si="16"/>
        <v>1897</v>
      </c>
      <c r="C304" s="82">
        <v>1820</v>
      </c>
      <c r="D304" s="82">
        <v>0</v>
      </c>
      <c r="E304" s="82">
        <v>0</v>
      </c>
      <c r="F304" s="82">
        <v>0</v>
      </c>
      <c r="G304" s="82">
        <v>77</v>
      </c>
      <c r="H304" s="82">
        <v>0</v>
      </c>
      <c r="I304" s="82">
        <v>0</v>
      </c>
    </row>
    <row r="305" spans="1:9" s="77" customFormat="1" ht="9" customHeight="1" x14ac:dyDescent="0.25">
      <c r="A305" s="76" t="s">
        <v>87</v>
      </c>
      <c r="B305" s="82">
        <f t="shared" si="16"/>
        <v>15466.332999999999</v>
      </c>
      <c r="C305" s="82">
        <v>0</v>
      </c>
      <c r="D305" s="82">
        <v>0</v>
      </c>
      <c r="E305" s="82">
        <v>0</v>
      </c>
      <c r="F305" s="82">
        <v>0</v>
      </c>
      <c r="G305" s="82">
        <v>0</v>
      </c>
      <c r="H305" s="82">
        <v>0</v>
      </c>
      <c r="I305" s="82">
        <v>15466.332999999999</v>
      </c>
    </row>
    <row r="306" spans="1:9" s="77" customFormat="1" ht="9" customHeight="1" x14ac:dyDescent="0.25">
      <c r="A306" s="83" t="s">
        <v>37</v>
      </c>
      <c r="B306" s="85">
        <f t="shared" si="16"/>
        <v>86776</v>
      </c>
      <c r="C306" s="85">
        <v>0</v>
      </c>
      <c r="D306" s="85">
        <v>0</v>
      </c>
      <c r="E306" s="85">
        <v>0</v>
      </c>
      <c r="F306" s="85">
        <v>0</v>
      </c>
      <c r="G306" s="85">
        <v>0</v>
      </c>
      <c r="H306" s="85">
        <v>1562</v>
      </c>
      <c r="I306" s="85">
        <v>85214</v>
      </c>
    </row>
    <row r="307" spans="1:9" s="77" customFormat="1" ht="9" customHeight="1" x14ac:dyDescent="0.25">
      <c r="A307" s="76" t="s">
        <v>38</v>
      </c>
      <c r="B307" s="82">
        <f t="shared" si="16"/>
        <v>5950.8710000000001</v>
      </c>
      <c r="C307" s="82">
        <v>1432.2149999999999</v>
      </c>
      <c r="D307" s="82">
        <v>0</v>
      </c>
      <c r="E307" s="82">
        <v>25.036000000000001</v>
      </c>
      <c r="F307" s="82">
        <v>0</v>
      </c>
      <c r="G307" s="82">
        <v>4493.62</v>
      </c>
      <c r="H307" s="82">
        <v>0</v>
      </c>
      <c r="I307" s="82">
        <v>0</v>
      </c>
    </row>
    <row r="308" spans="1:9" s="77" customFormat="1" ht="9" customHeight="1" x14ac:dyDescent="0.25">
      <c r="A308" s="76" t="s">
        <v>39</v>
      </c>
      <c r="B308" s="82">
        <f t="shared" si="16"/>
        <v>7270.2610000000004</v>
      </c>
      <c r="C308" s="82">
        <v>2681.83</v>
      </c>
      <c r="D308" s="82">
        <v>0</v>
      </c>
      <c r="E308" s="82">
        <v>45.021999999999998</v>
      </c>
      <c r="F308" s="82">
        <v>2965.9349999999999</v>
      </c>
      <c r="G308" s="82">
        <v>92.116</v>
      </c>
      <c r="H308" s="82">
        <v>135.41300000000001</v>
      </c>
      <c r="I308" s="82">
        <v>1349.9449999999999</v>
      </c>
    </row>
    <row r="309" spans="1:9" s="77" customFormat="1" ht="9" customHeight="1" x14ac:dyDescent="0.25">
      <c r="A309" s="76" t="s">
        <v>40</v>
      </c>
      <c r="B309" s="82">
        <f t="shared" si="16"/>
        <v>132380</v>
      </c>
      <c r="C309" s="82">
        <v>124093</v>
      </c>
      <c r="D309" s="82">
        <v>0</v>
      </c>
      <c r="E309" s="82">
        <v>1463</v>
      </c>
      <c r="F309" s="82">
        <v>345</v>
      </c>
      <c r="G309" s="82">
        <v>11</v>
      </c>
      <c r="H309" s="82">
        <v>2427</v>
      </c>
      <c r="I309" s="82">
        <v>4041</v>
      </c>
    </row>
    <row r="310" spans="1:9" s="77" customFormat="1" ht="9" customHeight="1" x14ac:dyDescent="0.25">
      <c r="A310" s="83" t="s">
        <v>41</v>
      </c>
      <c r="B310" s="85">
        <f t="shared" si="16"/>
        <v>1435899</v>
      </c>
      <c r="C310" s="85">
        <v>1372512</v>
      </c>
      <c r="D310" s="85">
        <v>0</v>
      </c>
      <c r="E310" s="85">
        <v>2688</v>
      </c>
      <c r="F310" s="85">
        <v>60322</v>
      </c>
      <c r="G310" s="85">
        <v>377</v>
      </c>
      <c r="H310" s="85">
        <v>0</v>
      </c>
      <c r="I310" s="85">
        <v>0</v>
      </c>
    </row>
    <row r="311" spans="1:9" s="77" customFormat="1" ht="9" customHeight="1" x14ac:dyDescent="0.25">
      <c r="A311" s="76" t="s">
        <v>88</v>
      </c>
      <c r="B311" s="82">
        <f t="shared" si="16"/>
        <v>35975.479999999996</v>
      </c>
      <c r="C311" s="82">
        <v>2091.85</v>
      </c>
      <c r="D311" s="82">
        <v>33874.629999999997</v>
      </c>
      <c r="E311" s="82">
        <v>7</v>
      </c>
      <c r="F311" s="82">
        <v>2</v>
      </c>
      <c r="G311" s="82">
        <v>0</v>
      </c>
      <c r="H311" s="82">
        <v>0</v>
      </c>
      <c r="I311" s="82">
        <v>0</v>
      </c>
    </row>
    <row r="312" spans="1:9" s="77" customFormat="1" ht="9" customHeight="1" x14ac:dyDescent="0.25">
      <c r="A312" s="76" t="s">
        <v>42</v>
      </c>
      <c r="B312" s="82">
        <f t="shared" si="16"/>
        <v>2177286</v>
      </c>
      <c r="C312" s="82">
        <v>1686005</v>
      </c>
      <c r="D312" s="82">
        <v>0</v>
      </c>
      <c r="E312" s="82">
        <v>19938</v>
      </c>
      <c r="F312" s="82">
        <v>396636</v>
      </c>
      <c r="G312" s="82">
        <v>74707</v>
      </c>
      <c r="H312" s="82">
        <v>0</v>
      </c>
      <c r="I312" s="82">
        <v>0</v>
      </c>
    </row>
    <row r="313" spans="1:9" s="77" customFormat="1" ht="9" customHeight="1" x14ac:dyDescent="0.25">
      <c r="A313" s="76" t="s">
        <v>43</v>
      </c>
      <c r="B313" s="82">
        <f t="shared" si="16"/>
        <v>20249.332000000002</v>
      </c>
      <c r="C313" s="82">
        <v>0</v>
      </c>
      <c r="D313" s="82">
        <v>0</v>
      </c>
      <c r="E313" s="82">
        <v>20249.332000000002</v>
      </c>
      <c r="F313" s="82">
        <v>0</v>
      </c>
      <c r="G313" s="82">
        <v>0</v>
      </c>
      <c r="H313" s="82">
        <v>0</v>
      </c>
      <c r="I313" s="82">
        <v>0</v>
      </c>
    </row>
    <row r="314" spans="1:9" s="77" customFormat="1" ht="9" customHeight="1" x14ac:dyDescent="0.25">
      <c r="A314" s="83" t="s">
        <v>44</v>
      </c>
      <c r="B314" s="85">
        <f t="shared" si="16"/>
        <v>197473.94</v>
      </c>
      <c r="C314" s="85">
        <v>182754.73500000002</v>
      </c>
      <c r="D314" s="85">
        <v>8067.18</v>
      </c>
      <c r="E314" s="85">
        <v>1837.75</v>
      </c>
      <c r="F314" s="85">
        <v>4032.1750000000002</v>
      </c>
      <c r="G314" s="85">
        <v>0</v>
      </c>
      <c r="H314" s="85">
        <v>0</v>
      </c>
      <c r="I314" s="85">
        <v>782.1</v>
      </c>
    </row>
    <row r="315" spans="1:9" s="77" customFormat="1" ht="9" customHeight="1" x14ac:dyDescent="0.25">
      <c r="A315" s="76" t="s">
        <v>45</v>
      </c>
      <c r="B315" s="82">
        <f t="shared" si="16"/>
        <v>126021.80999999998</v>
      </c>
      <c r="C315" s="82">
        <v>97101.059899999993</v>
      </c>
      <c r="D315" s="82">
        <v>4439.545000000001</v>
      </c>
      <c r="E315" s="100">
        <v>443</v>
      </c>
      <c r="F315" s="82">
        <v>22847.037</v>
      </c>
      <c r="G315" s="82">
        <v>1191.1681000000001</v>
      </c>
      <c r="H315" s="82">
        <v>0</v>
      </c>
      <c r="I315" s="82">
        <v>0</v>
      </c>
    </row>
    <row r="316" spans="1:9" s="77" customFormat="1" ht="9" customHeight="1" x14ac:dyDescent="0.25">
      <c r="A316" s="76" t="s">
        <v>46</v>
      </c>
      <c r="B316" s="82">
        <f t="shared" si="16"/>
        <v>435949</v>
      </c>
      <c r="C316" s="82">
        <v>375211</v>
      </c>
      <c r="D316" s="82">
        <v>6867</v>
      </c>
      <c r="E316" s="82">
        <v>0</v>
      </c>
      <c r="F316" s="82">
        <v>41636</v>
      </c>
      <c r="G316" s="82">
        <v>4805</v>
      </c>
      <c r="H316" s="82">
        <v>4</v>
      </c>
      <c r="I316" s="82">
        <v>7426</v>
      </c>
    </row>
    <row r="317" spans="1:9" s="77" customFormat="1" ht="9" customHeight="1" x14ac:dyDescent="0.25">
      <c r="A317" s="76" t="s">
        <v>47</v>
      </c>
      <c r="B317" s="82">
        <f t="shared" si="16"/>
        <v>216677</v>
      </c>
      <c r="C317" s="82">
        <v>133055</v>
      </c>
      <c r="D317" s="82">
        <v>71518</v>
      </c>
      <c r="E317" s="82">
        <v>2489</v>
      </c>
      <c r="F317" s="82">
        <v>7804</v>
      </c>
      <c r="G317" s="82">
        <v>1811</v>
      </c>
      <c r="H317" s="82">
        <v>0</v>
      </c>
      <c r="I317" s="82">
        <v>0</v>
      </c>
    </row>
    <row r="318" spans="1:9" s="77" customFormat="1" ht="9" customHeight="1" x14ac:dyDescent="0.25">
      <c r="A318" s="83" t="s">
        <v>48</v>
      </c>
      <c r="B318" s="85">
        <f t="shared" si="16"/>
        <v>826975</v>
      </c>
      <c r="C318" s="85">
        <v>687210</v>
      </c>
      <c r="D318" s="85">
        <v>26800</v>
      </c>
      <c r="E318" s="85">
        <v>11505</v>
      </c>
      <c r="F318" s="85">
        <v>96390</v>
      </c>
      <c r="G318" s="85">
        <v>5070</v>
      </c>
      <c r="H318" s="85">
        <v>0</v>
      </c>
      <c r="I318" s="85">
        <v>0</v>
      </c>
    </row>
    <row r="319" spans="1:9" s="77" customFormat="1" ht="9" customHeight="1" x14ac:dyDescent="0.25">
      <c r="A319" s="76" t="s">
        <v>49</v>
      </c>
      <c r="B319" s="82">
        <f t="shared" si="16"/>
        <v>1842</v>
      </c>
      <c r="C319" s="82">
        <v>1440</v>
      </c>
      <c r="D319" s="82">
        <v>341</v>
      </c>
      <c r="E319" s="82">
        <v>61</v>
      </c>
      <c r="F319" s="82">
        <v>0</v>
      </c>
      <c r="G319" s="82">
        <v>0</v>
      </c>
      <c r="H319" s="82">
        <v>0</v>
      </c>
      <c r="I319" s="82">
        <v>0</v>
      </c>
    </row>
    <row r="320" spans="1:9" s="77" customFormat="1" ht="9" customHeight="1" x14ac:dyDescent="0.25">
      <c r="A320" s="76" t="s">
        <v>50</v>
      </c>
      <c r="B320" s="82">
        <f t="shared" si="16"/>
        <v>27989.327000000001</v>
      </c>
      <c r="C320" s="82">
        <v>26514.79</v>
      </c>
      <c r="D320" s="82">
        <v>0</v>
      </c>
      <c r="E320" s="82">
        <v>0</v>
      </c>
      <c r="F320" s="82">
        <v>1145</v>
      </c>
      <c r="G320" s="82">
        <v>0</v>
      </c>
      <c r="H320" s="82">
        <v>0</v>
      </c>
      <c r="I320" s="82">
        <v>329.53699999999998</v>
      </c>
    </row>
    <row r="321" spans="1:9" s="77" customFormat="1" ht="9" customHeight="1" x14ac:dyDescent="0.25">
      <c r="A321" s="76" t="s">
        <v>51</v>
      </c>
      <c r="B321" s="82">
        <f t="shared" si="16"/>
        <v>22312.3</v>
      </c>
      <c r="C321" s="82">
        <v>6870.5</v>
      </c>
      <c r="D321" s="82">
        <v>83.9</v>
      </c>
      <c r="E321" s="82">
        <v>0</v>
      </c>
      <c r="F321" s="82">
        <v>567.79999999999995</v>
      </c>
      <c r="G321" s="82">
        <v>430.5</v>
      </c>
      <c r="H321" s="82">
        <v>0</v>
      </c>
      <c r="I321" s="82">
        <v>14359.6</v>
      </c>
    </row>
    <row r="322" spans="1:9" s="77" customFormat="1" ht="9" customHeight="1" x14ac:dyDescent="0.25">
      <c r="A322" s="83" t="s">
        <v>52</v>
      </c>
      <c r="B322" s="85">
        <f t="shared" si="16"/>
        <v>465395.30700000003</v>
      </c>
      <c r="C322" s="85">
        <v>455378.44400000002</v>
      </c>
      <c r="D322" s="85">
        <v>1976.32</v>
      </c>
      <c r="E322" s="85">
        <v>0</v>
      </c>
      <c r="F322" s="85">
        <v>7022.5630000000001</v>
      </c>
      <c r="G322" s="85">
        <v>42</v>
      </c>
      <c r="H322" s="85">
        <v>88.48</v>
      </c>
      <c r="I322" s="85">
        <v>887.5</v>
      </c>
    </row>
    <row r="323" spans="1:9" s="77" customFormat="1" ht="9" customHeight="1" x14ac:dyDescent="0.25">
      <c r="A323" s="76" t="s">
        <v>53</v>
      </c>
      <c r="B323" s="82">
        <f t="shared" si="16"/>
        <v>213895</v>
      </c>
      <c r="C323" s="82">
        <v>156520</v>
      </c>
      <c r="D323" s="82">
        <v>38741</v>
      </c>
      <c r="E323" s="82">
        <v>816</v>
      </c>
      <c r="F323" s="82">
        <v>12622</v>
      </c>
      <c r="G323" s="82">
        <v>3300</v>
      </c>
      <c r="H323" s="82">
        <v>1810</v>
      </c>
      <c r="I323" s="82">
        <v>86</v>
      </c>
    </row>
    <row r="324" spans="1:9" s="77" customFormat="1" ht="9" customHeight="1" x14ac:dyDescent="0.25">
      <c r="A324" s="76" t="s">
        <v>54</v>
      </c>
      <c r="B324" s="82">
        <f t="shared" si="16"/>
        <v>5910.9570000000003</v>
      </c>
      <c r="C324" s="82">
        <v>3335.09</v>
      </c>
      <c r="D324" s="82">
        <v>0</v>
      </c>
      <c r="E324" s="82">
        <v>15</v>
      </c>
      <c r="F324" s="82">
        <v>2522.4409999999998</v>
      </c>
      <c r="G324" s="82">
        <v>0</v>
      </c>
      <c r="H324" s="82">
        <v>0</v>
      </c>
      <c r="I324" s="82">
        <v>38.426000000000002</v>
      </c>
    </row>
    <row r="325" spans="1:9" s="77" customFormat="1" ht="9" customHeight="1" x14ac:dyDescent="0.25">
      <c r="A325" s="76" t="s">
        <v>55</v>
      </c>
      <c r="B325" s="82">
        <f t="shared" si="16"/>
        <v>43782</v>
      </c>
      <c r="C325" s="82">
        <v>0</v>
      </c>
      <c r="D325" s="82">
        <v>0</v>
      </c>
      <c r="E325" s="82">
        <v>0</v>
      </c>
      <c r="F325" s="82">
        <v>0</v>
      </c>
      <c r="G325" s="82">
        <v>0</v>
      </c>
      <c r="H325" s="82">
        <v>9314</v>
      </c>
      <c r="I325" s="82">
        <v>34468</v>
      </c>
    </row>
    <row r="326" spans="1:9" s="77" customFormat="1" ht="9" customHeight="1" x14ac:dyDescent="0.25">
      <c r="A326" s="83" t="s">
        <v>56</v>
      </c>
      <c r="B326" s="85">
        <f t="shared" si="16"/>
        <v>7926.7870000000003</v>
      </c>
      <c r="C326" s="85">
        <v>2247.4670000000001</v>
      </c>
      <c r="D326" s="85">
        <v>0</v>
      </c>
      <c r="E326" s="85">
        <v>0</v>
      </c>
      <c r="F326" s="85">
        <v>4251.4520000000002</v>
      </c>
      <c r="G326" s="85">
        <v>162.09</v>
      </c>
      <c r="H326" s="85">
        <v>6.7779999999999996</v>
      </c>
      <c r="I326" s="85">
        <v>1259</v>
      </c>
    </row>
    <row r="327" spans="1:9" s="77" customFormat="1" ht="9" customHeight="1" x14ac:dyDescent="0.25">
      <c r="A327" s="76" t="s">
        <v>57</v>
      </c>
      <c r="B327" s="82">
        <f t="shared" si="16"/>
        <v>38056.485000000001</v>
      </c>
      <c r="C327" s="82">
        <v>30268</v>
      </c>
      <c r="D327" s="82">
        <v>0</v>
      </c>
      <c r="E327" s="82">
        <v>0</v>
      </c>
      <c r="F327" s="82">
        <v>0</v>
      </c>
      <c r="G327" s="82">
        <v>0</v>
      </c>
      <c r="H327" s="82">
        <v>44</v>
      </c>
      <c r="I327" s="82">
        <v>7744.4849999999997</v>
      </c>
    </row>
    <row r="328" spans="1:9" s="77" customFormat="1" ht="9" customHeight="1" x14ac:dyDescent="0.25">
      <c r="A328" s="76" t="s">
        <v>58</v>
      </c>
      <c r="B328" s="82">
        <f t="shared" si="16"/>
        <v>80884</v>
      </c>
      <c r="C328" s="82">
        <v>18899</v>
      </c>
      <c r="D328" s="82">
        <v>0</v>
      </c>
      <c r="E328" s="82">
        <v>0</v>
      </c>
      <c r="F328" s="82">
        <v>23217</v>
      </c>
      <c r="G328" s="82">
        <v>38768</v>
      </c>
      <c r="H328" s="82">
        <v>0</v>
      </c>
      <c r="I328" s="82">
        <v>0</v>
      </c>
    </row>
    <row r="329" spans="1:9" s="77" customFormat="1" ht="9" customHeight="1" x14ac:dyDescent="0.25">
      <c r="A329" s="76" t="s">
        <v>59</v>
      </c>
      <c r="B329" s="82">
        <f t="shared" si="16"/>
        <v>659</v>
      </c>
      <c r="C329" s="82">
        <v>0</v>
      </c>
      <c r="D329" s="82">
        <v>0</v>
      </c>
      <c r="E329" s="82">
        <v>0</v>
      </c>
      <c r="F329" s="82">
        <v>0</v>
      </c>
      <c r="G329" s="82">
        <v>0</v>
      </c>
      <c r="H329" s="82">
        <v>5</v>
      </c>
      <c r="I329" s="82">
        <v>654</v>
      </c>
    </row>
    <row r="330" spans="1:9" s="77" customFormat="1" ht="9" customHeight="1" x14ac:dyDescent="0.25">
      <c r="A330" s="83" t="s">
        <v>60</v>
      </c>
      <c r="B330" s="85">
        <f t="shared" si="16"/>
        <v>102941</v>
      </c>
      <c r="C330" s="85">
        <v>9558</v>
      </c>
      <c r="D330" s="99">
        <v>0</v>
      </c>
      <c r="E330" s="85">
        <v>153</v>
      </c>
      <c r="F330" s="85">
        <v>660</v>
      </c>
      <c r="G330" s="85">
        <v>10</v>
      </c>
      <c r="H330" s="85">
        <v>0</v>
      </c>
      <c r="I330" s="85">
        <v>92560</v>
      </c>
    </row>
    <row r="331" spans="1:9" s="77" customFormat="1" ht="9" customHeight="1" x14ac:dyDescent="0.25">
      <c r="A331" s="76" t="s">
        <v>61</v>
      </c>
      <c r="B331" s="82">
        <f t="shared" si="16"/>
        <v>24685</v>
      </c>
      <c r="C331" s="82">
        <v>11149</v>
      </c>
      <c r="D331" s="82">
        <v>10814</v>
      </c>
      <c r="E331" s="82">
        <v>1064</v>
      </c>
      <c r="F331" s="82">
        <v>1576</v>
      </c>
      <c r="G331" s="82">
        <v>82</v>
      </c>
      <c r="H331" s="82">
        <v>0</v>
      </c>
      <c r="I331" s="82">
        <v>0</v>
      </c>
    </row>
    <row r="332" spans="1:9" s="77" customFormat="1" ht="9" customHeight="1" x14ac:dyDescent="0.25">
      <c r="A332" s="76" t="s">
        <v>62</v>
      </c>
      <c r="B332" s="82">
        <f t="shared" si="16"/>
        <v>141076</v>
      </c>
      <c r="C332" s="82">
        <v>87608</v>
      </c>
      <c r="D332" s="82">
        <v>0</v>
      </c>
      <c r="E332" s="82">
        <v>523</v>
      </c>
      <c r="F332" s="82">
        <v>11362</v>
      </c>
      <c r="G332" s="82">
        <v>2301</v>
      </c>
      <c r="H332" s="82">
        <v>5760</v>
      </c>
      <c r="I332" s="82">
        <v>33522</v>
      </c>
    </row>
    <row r="333" spans="1:9" s="77" customFormat="1" ht="9" customHeight="1" x14ac:dyDescent="0.25">
      <c r="A333" s="76" t="s">
        <v>63</v>
      </c>
      <c r="B333" s="82">
        <f t="shared" si="16"/>
        <v>20038.580000000002</v>
      </c>
      <c r="C333" s="82">
        <v>0</v>
      </c>
      <c r="D333" s="82">
        <v>0</v>
      </c>
      <c r="E333" s="82">
        <v>0</v>
      </c>
      <c r="F333" s="82">
        <v>0</v>
      </c>
      <c r="G333" s="82">
        <v>0</v>
      </c>
      <c r="H333" s="82">
        <v>0</v>
      </c>
      <c r="I333" s="82">
        <v>20038.580000000002</v>
      </c>
    </row>
    <row r="334" spans="1:9" s="77" customFormat="1" ht="9" customHeight="1" x14ac:dyDescent="0.25">
      <c r="A334" s="83" t="s">
        <v>64</v>
      </c>
      <c r="B334" s="85">
        <f t="shared" si="16"/>
        <v>70212</v>
      </c>
      <c r="C334" s="85">
        <v>9062</v>
      </c>
      <c r="D334" s="85">
        <v>0</v>
      </c>
      <c r="E334" s="85">
        <v>2941</v>
      </c>
      <c r="F334" s="85">
        <v>57800</v>
      </c>
      <c r="G334" s="85">
        <v>409</v>
      </c>
      <c r="H334" s="85">
        <v>0</v>
      </c>
      <c r="I334" s="85">
        <v>0</v>
      </c>
    </row>
    <row r="335" spans="1:9" s="77" customFormat="1" ht="9" customHeight="1" x14ac:dyDescent="0.25">
      <c r="A335" s="76"/>
      <c r="B335" s="82"/>
      <c r="C335" s="82"/>
      <c r="D335" s="82"/>
      <c r="E335" s="82"/>
      <c r="F335" s="82"/>
      <c r="G335" s="82"/>
      <c r="H335" s="82"/>
      <c r="I335" s="82"/>
    </row>
    <row r="336" spans="1:9" s="77" customFormat="1" ht="9" customHeight="1" x14ac:dyDescent="0.25">
      <c r="A336" s="75">
        <v>2004</v>
      </c>
      <c r="B336" s="81"/>
      <c r="C336" s="81"/>
      <c r="D336" s="81"/>
      <c r="E336" s="81"/>
      <c r="F336" s="81"/>
      <c r="G336" s="81"/>
      <c r="H336" s="81"/>
      <c r="I336" s="81"/>
    </row>
    <row r="337" spans="1:9" s="80" customFormat="1" ht="9" customHeight="1" x14ac:dyDescent="0.25">
      <c r="A337" s="78" t="s">
        <v>33</v>
      </c>
      <c r="B337" s="97">
        <f>SUM(B339:B370)</f>
        <v>6718508</v>
      </c>
      <c r="C337" s="97">
        <f>SUM(C339:C370)</f>
        <v>5110479</v>
      </c>
      <c r="D337" s="97">
        <f>SUM(D339:D370)+2</f>
        <v>205923</v>
      </c>
      <c r="E337" s="97">
        <f>SUM(E339:E370)</f>
        <v>48261</v>
      </c>
      <c r="F337" s="97">
        <f>SUM(F339:F370)-1</f>
        <v>623363</v>
      </c>
      <c r="G337" s="97">
        <f>SUM(G339:G370)+1</f>
        <v>330653</v>
      </c>
      <c r="H337" s="97">
        <f>SUM(H339:H370)-1</f>
        <v>33748</v>
      </c>
      <c r="I337" s="97">
        <f>SUM(I339:I370)</f>
        <v>366080</v>
      </c>
    </row>
    <row r="338" spans="1:9" s="80" customFormat="1" ht="3.95" customHeight="1" x14ac:dyDescent="0.25">
      <c r="A338" s="75"/>
      <c r="B338" s="97"/>
      <c r="C338" s="97"/>
      <c r="D338" s="97"/>
      <c r="E338" s="97"/>
      <c r="F338" s="97"/>
      <c r="G338" s="97"/>
      <c r="H338" s="97"/>
      <c r="I338" s="97"/>
    </row>
    <row r="339" spans="1:9" s="77" customFormat="1" ht="9" customHeight="1" x14ac:dyDescent="0.25">
      <c r="A339" s="76" t="s">
        <v>34</v>
      </c>
      <c r="B339" s="82">
        <f t="shared" ref="B339:B349" si="17">SUM(C339:I339)</f>
        <v>6124</v>
      </c>
      <c r="C339" s="82">
        <v>20</v>
      </c>
      <c r="D339" s="82">
        <v>0</v>
      </c>
      <c r="E339" s="82">
        <v>0</v>
      </c>
      <c r="F339" s="82">
        <v>4357</v>
      </c>
      <c r="G339" s="82">
        <v>1747</v>
      </c>
      <c r="H339" s="82">
        <v>0</v>
      </c>
      <c r="I339" s="82">
        <v>0</v>
      </c>
    </row>
    <row r="340" spans="1:9" s="77" customFormat="1" ht="9" customHeight="1" x14ac:dyDescent="0.25">
      <c r="A340" s="76" t="s">
        <v>35</v>
      </c>
      <c r="B340" s="82">
        <f t="shared" si="17"/>
        <v>1750</v>
      </c>
      <c r="C340" s="82">
        <v>1715</v>
      </c>
      <c r="D340" s="82">
        <v>0</v>
      </c>
      <c r="E340" s="82">
        <v>0</v>
      </c>
      <c r="F340" s="82">
        <v>0</v>
      </c>
      <c r="G340" s="82">
        <v>35</v>
      </c>
      <c r="H340" s="82">
        <v>0</v>
      </c>
      <c r="I340" s="82">
        <v>0</v>
      </c>
    </row>
    <row r="341" spans="1:9" s="77" customFormat="1" ht="9" customHeight="1" x14ac:dyDescent="0.25">
      <c r="A341" s="76" t="s">
        <v>87</v>
      </c>
      <c r="B341" s="82">
        <f t="shared" si="17"/>
        <v>11951</v>
      </c>
      <c r="C341" s="82">
        <v>0</v>
      </c>
      <c r="D341" s="82">
        <v>0</v>
      </c>
      <c r="E341" s="82">
        <v>0</v>
      </c>
      <c r="F341" s="82">
        <v>0</v>
      </c>
      <c r="G341" s="82">
        <v>0</v>
      </c>
      <c r="H341" s="82">
        <v>0</v>
      </c>
      <c r="I341" s="82">
        <v>11951</v>
      </c>
    </row>
    <row r="342" spans="1:9" s="77" customFormat="1" ht="9" customHeight="1" x14ac:dyDescent="0.25">
      <c r="A342" s="83" t="s">
        <v>37</v>
      </c>
      <c r="B342" s="85">
        <f t="shared" si="17"/>
        <v>117757</v>
      </c>
      <c r="C342" s="85">
        <v>0</v>
      </c>
      <c r="D342" s="85">
        <v>0</v>
      </c>
      <c r="E342" s="85">
        <v>0</v>
      </c>
      <c r="F342" s="85">
        <v>0</v>
      </c>
      <c r="G342" s="85">
        <v>0</v>
      </c>
      <c r="H342" s="85">
        <v>1419</v>
      </c>
      <c r="I342" s="85">
        <v>116338</v>
      </c>
    </row>
    <row r="343" spans="1:9" s="77" customFormat="1" ht="9" customHeight="1" x14ac:dyDescent="0.25">
      <c r="A343" s="76" t="s">
        <v>38</v>
      </c>
      <c r="B343" s="82">
        <f t="shared" si="17"/>
        <v>3812</v>
      </c>
      <c r="C343" s="82">
        <v>1864</v>
      </c>
      <c r="D343" s="82">
        <v>0</v>
      </c>
      <c r="E343" s="82">
        <v>112</v>
      </c>
      <c r="F343" s="82">
        <v>0</v>
      </c>
      <c r="G343" s="82">
        <v>1836</v>
      </c>
      <c r="H343" s="82">
        <v>0</v>
      </c>
      <c r="I343" s="82">
        <v>0</v>
      </c>
    </row>
    <row r="344" spans="1:9" s="77" customFormat="1" ht="9" customHeight="1" x14ac:dyDescent="0.25">
      <c r="A344" s="76" t="s">
        <v>39</v>
      </c>
      <c r="B344" s="82">
        <f t="shared" si="17"/>
        <v>5071</v>
      </c>
      <c r="C344" s="82">
        <v>1540</v>
      </c>
      <c r="D344" s="82">
        <v>4</v>
      </c>
      <c r="E344" s="82">
        <v>13</v>
      </c>
      <c r="F344" s="82">
        <v>2776</v>
      </c>
      <c r="G344" s="82">
        <v>57</v>
      </c>
      <c r="H344" s="82">
        <v>61</v>
      </c>
      <c r="I344" s="82">
        <v>620</v>
      </c>
    </row>
    <row r="345" spans="1:9" s="77" customFormat="1" ht="9" customHeight="1" x14ac:dyDescent="0.25">
      <c r="A345" s="76" t="s">
        <v>40</v>
      </c>
      <c r="B345" s="82">
        <f t="shared" si="17"/>
        <v>153027</v>
      </c>
      <c r="C345" s="82">
        <v>136614</v>
      </c>
      <c r="D345" s="82">
        <v>0</v>
      </c>
      <c r="E345" s="82">
        <v>7568</v>
      </c>
      <c r="F345" s="82">
        <v>433</v>
      </c>
      <c r="G345" s="82">
        <v>0</v>
      </c>
      <c r="H345" s="82">
        <v>3758</v>
      </c>
      <c r="I345" s="82">
        <v>4654</v>
      </c>
    </row>
    <row r="346" spans="1:9" s="77" customFormat="1" ht="9" customHeight="1" x14ac:dyDescent="0.25">
      <c r="A346" s="83" t="s">
        <v>41</v>
      </c>
      <c r="B346" s="85">
        <f t="shared" si="17"/>
        <v>1243938</v>
      </c>
      <c r="C346" s="85">
        <v>1239621</v>
      </c>
      <c r="D346" s="85">
        <v>0</v>
      </c>
      <c r="E346" s="85">
        <v>3613</v>
      </c>
      <c r="F346" s="85">
        <v>704</v>
      </c>
      <c r="G346" s="85">
        <v>0</v>
      </c>
      <c r="H346" s="85">
        <v>0</v>
      </c>
      <c r="I346" s="85">
        <v>0</v>
      </c>
    </row>
    <row r="347" spans="1:9" s="77" customFormat="1" ht="9" customHeight="1" x14ac:dyDescent="0.25">
      <c r="A347" s="76" t="s">
        <v>88</v>
      </c>
      <c r="B347" s="82">
        <f t="shared" si="17"/>
        <v>1450</v>
      </c>
      <c r="C347" s="82">
        <v>0</v>
      </c>
      <c r="D347" s="82">
        <v>1450</v>
      </c>
      <c r="E347" s="82">
        <v>0</v>
      </c>
      <c r="F347" s="82">
        <v>0</v>
      </c>
      <c r="G347" s="82">
        <v>0</v>
      </c>
      <c r="H347" s="82">
        <v>0</v>
      </c>
      <c r="I347" s="82">
        <v>0</v>
      </c>
    </row>
    <row r="348" spans="1:9" s="77" customFormat="1" ht="9" customHeight="1" x14ac:dyDescent="0.25">
      <c r="A348" s="76" t="s">
        <v>42</v>
      </c>
      <c r="B348" s="82">
        <f t="shared" si="17"/>
        <v>1920669</v>
      </c>
      <c r="C348" s="82">
        <v>1530469</v>
      </c>
      <c r="D348" s="82">
        <v>0</v>
      </c>
      <c r="E348" s="82">
        <v>21051</v>
      </c>
      <c r="F348" s="82">
        <v>324309</v>
      </c>
      <c r="G348" s="82">
        <v>44840</v>
      </c>
      <c r="H348" s="82">
        <v>0</v>
      </c>
      <c r="I348" s="82">
        <v>0</v>
      </c>
    </row>
    <row r="349" spans="1:9" s="77" customFormat="1" ht="9" customHeight="1" x14ac:dyDescent="0.25">
      <c r="A349" s="76" t="s">
        <v>43</v>
      </c>
      <c r="B349" s="82">
        <f t="shared" si="17"/>
        <v>21431</v>
      </c>
      <c r="C349" s="82">
        <v>0</v>
      </c>
      <c r="D349" s="82">
        <v>0</v>
      </c>
      <c r="E349" s="82">
        <v>0</v>
      </c>
      <c r="F349" s="82">
        <v>21431</v>
      </c>
      <c r="G349" s="82">
        <v>0</v>
      </c>
      <c r="H349" s="82">
        <v>0</v>
      </c>
      <c r="I349" s="82">
        <v>0</v>
      </c>
    </row>
    <row r="350" spans="1:9" s="77" customFormat="1" ht="9" customHeight="1" x14ac:dyDescent="0.25">
      <c r="A350" s="83" t="s">
        <v>44</v>
      </c>
      <c r="B350" s="85">
        <f>SUM(C350:I350)+1</f>
        <v>149655</v>
      </c>
      <c r="C350" s="85">
        <v>137667</v>
      </c>
      <c r="D350" s="85">
        <v>5043</v>
      </c>
      <c r="E350" s="85">
        <v>0</v>
      </c>
      <c r="F350" s="85">
        <v>4051</v>
      </c>
      <c r="G350" s="85">
        <v>193</v>
      </c>
      <c r="H350" s="85">
        <v>0</v>
      </c>
      <c r="I350" s="85">
        <v>2700</v>
      </c>
    </row>
    <row r="351" spans="1:9" s="77" customFormat="1" ht="9" customHeight="1" x14ac:dyDescent="0.25">
      <c r="A351" s="76" t="s">
        <v>45</v>
      </c>
      <c r="B351" s="82">
        <f>SUM(C351:I351)+1</f>
        <v>102254</v>
      </c>
      <c r="C351" s="82">
        <v>80882</v>
      </c>
      <c r="D351" s="82">
        <v>4512</v>
      </c>
      <c r="E351" s="100">
        <v>1219</v>
      </c>
      <c r="F351" s="82">
        <v>14991</v>
      </c>
      <c r="G351" s="82">
        <v>649</v>
      </c>
      <c r="H351" s="82">
        <v>0</v>
      </c>
      <c r="I351" s="82">
        <v>0</v>
      </c>
    </row>
    <row r="352" spans="1:9" s="77" customFormat="1" ht="9" customHeight="1" x14ac:dyDescent="0.25">
      <c r="A352" s="76" t="s">
        <v>46</v>
      </c>
      <c r="B352" s="82">
        <f t="shared" ref="B352:B357" si="18">SUM(C352:I352)</f>
        <v>400092</v>
      </c>
      <c r="C352" s="82">
        <v>335740</v>
      </c>
      <c r="D352" s="82">
        <v>4430</v>
      </c>
      <c r="E352" s="82">
        <v>200</v>
      </c>
      <c r="F352" s="82">
        <v>40918</v>
      </c>
      <c r="G352" s="82">
        <v>7801</v>
      </c>
      <c r="H352" s="82">
        <v>333</v>
      </c>
      <c r="I352" s="82">
        <v>10670</v>
      </c>
    </row>
    <row r="353" spans="1:9" s="77" customFormat="1" ht="9" customHeight="1" x14ac:dyDescent="0.25">
      <c r="A353" s="76" t="s">
        <v>47</v>
      </c>
      <c r="B353" s="82">
        <f t="shared" si="18"/>
        <v>213898</v>
      </c>
      <c r="C353" s="82">
        <v>115443</v>
      </c>
      <c r="D353" s="82">
        <v>82227</v>
      </c>
      <c r="E353" s="82">
        <v>4049</v>
      </c>
      <c r="F353" s="82">
        <v>11286</v>
      </c>
      <c r="G353" s="82">
        <v>893</v>
      </c>
      <c r="H353" s="82">
        <v>0</v>
      </c>
      <c r="I353" s="82">
        <v>0</v>
      </c>
    </row>
    <row r="354" spans="1:9" s="77" customFormat="1" ht="9" customHeight="1" x14ac:dyDescent="0.25">
      <c r="A354" s="83" t="s">
        <v>48</v>
      </c>
      <c r="B354" s="85">
        <f t="shared" si="18"/>
        <v>633759</v>
      </c>
      <c r="C354" s="85">
        <v>518615</v>
      </c>
      <c r="D354" s="85">
        <v>35744</v>
      </c>
      <c r="E354" s="85">
        <v>3223</v>
      </c>
      <c r="F354" s="85">
        <v>73126</v>
      </c>
      <c r="G354" s="85">
        <v>2941</v>
      </c>
      <c r="H354" s="85">
        <v>91</v>
      </c>
      <c r="I354" s="85">
        <v>19</v>
      </c>
    </row>
    <row r="355" spans="1:9" s="77" customFormat="1" ht="9" customHeight="1" x14ac:dyDescent="0.25">
      <c r="A355" s="76" t="s">
        <v>49</v>
      </c>
      <c r="B355" s="82">
        <f t="shared" si="18"/>
        <v>799</v>
      </c>
      <c r="C355" s="82">
        <v>417</v>
      </c>
      <c r="D355" s="82">
        <v>284</v>
      </c>
      <c r="E355" s="82">
        <v>71</v>
      </c>
      <c r="F355" s="82">
        <v>9</v>
      </c>
      <c r="G355" s="82">
        <v>0</v>
      </c>
      <c r="H355" s="82">
        <v>0</v>
      </c>
      <c r="I355" s="82">
        <v>18</v>
      </c>
    </row>
    <row r="356" spans="1:9" s="77" customFormat="1" ht="9" customHeight="1" x14ac:dyDescent="0.25">
      <c r="A356" s="76" t="s">
        <v>50</v>
      </c>
      <c r="B356" s="82">
        <f t="shared" si="18"/>
        <v>59341</v>
      </c>
      <c r="C356" s="82">
        <v>46861</v>
      </c>
      <c r="D356" s="82">
        <v>0</v>
      </c>
      <c r="E356" s="82">
        <v>0</v>
      </c>
      <c r="F356" s="82">
        <v>8676</v>
      </c>
      <c r="G356" s="82">
        <v>0</v>
      </c>
      <c r="H356" s="82">
        <v>23</v>
      </c>
      <c r="I356" s="82">
        <v>3781</v>
      </c>
    </row>
    <row r="357" spans="1:9" s="77" customFormat="1" ht="9" customHeight="1" x14ac:dyDescent="0.25">
      <c r="A357" s="76" t="s">
        <v>51</v>
      </c>
      <c r="B357" s="82">
        <f t="shared" si="18"/>
        <v>25714</v>
      </c>
      <c r="C357" s="82">
        <v>16474</v>
      </c>
      <c r="D357" s="82">
        <v>917</v>
      </c>
      <c r="E357" s="82">
        <v>3</v>
      </c>
      <c r="F357" s="82">
        <v>3655</v>
      </c>
      <c r="G357" s="82">
        <v>391</v>
      </c>
      <c r="H357" s="82">
        <v>0</v>
      </c>
      <c r="I357" s="82">
        <v>4274</v>
      </c>
    </row>
    <row r="358" spans="1:9" s="77" customFormat="1" ht="9" customHeight="1" x14ac:dyDescent="0.25">
      <c r="A358" s="83" t="s">
        <v>52</v>
      </c>
      <c r="B358" s="85">
        <f>SUM(C358:I358)-1</f>
        <v>500748</v>
      </c>
      <c r="C358" s="85">
        <v>485450</v>
      </c>
      <c r="D358" s="85">
        <v>1464</v>
      </c>
      <c r="E358" s="85">
        <v>0</v>
      </c>
      <c r="F358" s="85">
        <v>7134</v>
      </c>
      <c r="G358" s="85">
        <v>0</v>
      </c>
      <c r="H358" s="85">
        <v>92</v>
      </c>
      <c r="I358" s="85">
        <v>6609</v>
      </c>
    </row>
    <row r="359" spans="1:9" s="77" customFormat="1" ht="9" customHeight="1" x14ac:dyDescent="0.25">
      <c r="A359" s="76" t="s">
        <v>53</v>
      </c>
      <c r="B359" s="82">
        <f>SUM(C359:I359)+1</f>
        <v>286423</v>
      </c>
      <c r="C359" s="82">
        <v>208599</v>
      </c>
      <c r="D359" s="82">
        <v>56751</v>
      </c>
      <c r="E359" s="82">
        <v>1337</v>
      </c>
      <c r="F359" s="82">
        <v>14358</v>
      </c>
      <c r="G359" s="82">
        <v>3702</v>
      </c>
      <c r="H359" s="82">
        <v>1675</v>
      </c>
      <c r="I359" s="82">
        <v>0</v>
      </c>
    </row>
    <row r="360" spans="1:9" s="77" customFormat="1" ht="9" customHeight="1" x14ac:dyDescent="0.25">
      <c r="A360" s="76" t="s">
        <v>54</v>
      </c>
      <c r="B360" s="82">
        <f t="shared" ref="B360:B370" si="19">SUM(C360:I360)</f>
        <v>8573</v>
      </c>
      <c r="C360" s="82">
        <v>3526</v>
      </c>
      <c r="D360" s="82">
        <v>0</v>
      </c>
      <c r="E360" s="82">
        <v>6</v>
      </c>
      <c r="F360" s="82">
        <v>5015</v>
      </c>
      <c r="G360" s="82">
        <v>0</v>
      </c>
      <c r="H360" s="82">
        <v>14</v>
      </c>
      <c r="I360" s="82">
        <v>12</v>
      </c>
    </row>
    <row r="361" spans="1:9" s="77" customFormat="1" ht="9" customHeight="1" x14ac:dyDescent="0.25">
      <c r="A361" s="76" t="s">
        <v>55</v>
      </c>
      <c r="B361" s="82">
        <f t="shared" si="19"/>
        <v>45041</v>
      </c>
      <c r="C361" s="82">
        <v>0</v>
      </c>
      <c r="D361" s="82">
        <v>0</v>
      </c>
      <c r="E361" s="82">
        <v>0</v>
      </c>
      <c r="F361" s="82">
        <v>0</v>
      </c>
      <c r="G361" s="82">
        <v>0</v>
      </c>
      <c r="H361" s="82">
        <v>8859</v>
      </c>
      <c r="I361" s="82">
        <v>36182</v>
      </c>
    </row>
    <row r="362" spans="1:9" s="77" customFormat="1" ht="9" customHeight="1" x14ac:dyDescent="0.25">
      <c r="A362" s="83" t="s">
        <v>56</v>
      </c>
      <c r="B362" s="85">
        <f t="shared" si="19"/>
        <v>8867</v>
      </c>
      <c r="C362" s="85">
        <v>1760</v>
      </c>
      <c r="D362" s="85">
        <v>0</v>
      </c>
      <c r="E362" s="85">
        <v>0</v>
      </c>
      <c r="F362" s="85">
        <v>5501</v>
      </c>
      <c r="G362" s="85">
        <v>336</v>
      </c>
      <c r="H362" s="85">
        <v>0</v>
      </c>
      <c r="I362" s="85">
        <v>1270</v>
      </c>
    </row>
    <row r="363" spans="1:9" s="77" customFormat="1" ht="9" customHeight="1" x14ac:dyDescent="0.25">
      <c r="A363" s="76" t="s">
        <v>57</v>
      </c>
      <c r="B363" s="82">
        <f t="shared" si="19"/>
        <v>46508</v>
      </c>
      <c r="C363" s="82">
        <v>38272</v>
      </c>
      <c r="D363" s="82">
        <v>0</v>
      </c>
      <c r="E363" s="82">
        <v>0</v>
      </c>
      <c r="F363" s="82">
        <v>371</v>
      </c>
      <c r="G363" s="82">
        <v>0</v>
      </c>
      <c r="H363" s="82">
        <v>55</v>
      </c>
      <c r="I363" s="82">
        <v>7810</v>
      </c>
    </row>
    <row r="364" spans="1:9" s="77" customFormat="1" ht="9" customHeight="1" x14ac:dyDescent="0.25">
      <c r="A364" s="76" t="s">
        <v>58</v>
      </c>
      <c r="B364" s="82">
        <f t="shared" si="19"/>
        <v>107628</v>
      </c>
      <c r="C364" s="82">
        <v>13432</v>
      </c>
      <c r="D364" s="82">
        <v>0</v>
      </c>
      <c r="E364" s="82">
        <v>0</v>
      </c>
      <c r="F364" s="82">
        <v>27238</v>
      </c>
      <c r="G364" s="82">
        <v>66958</v>
      </c>
      <c r="H364" s="82">
        <v>0</v>
      </c>
      <c r="I364" s="82">
        <v>0</v>
      </c>
    </row>
    <row r="365" spans="1:9" s="77" customFormat="1" ht="9" customHeight="1" x14ac:dyDescent="0.25">
      <c r="A365" s="76" t="s">
        <v>59</v>
      </c>
      <c r="B365" s="82">
        <f t="shared" si="19"/>
        <v>197625</v>
      </c>
      <c r="C365" s="82">
        <v>0</v>
      </c>
      <c r="D365" s="82">
        <v>0</v>
      </c>
      <c r="E365" s="82">
        <v>0</v>
      </c>
      <c r="F365" s="82">
        <v>0</v>
      </c>
      <c r="G365" s="82">
        <v>185229</v>
      </c>
      <c r="H365" s="82">
        <v>4999</v>
      </c>
      <c r="I365" s="82">
        <v>7397</v>
      </c>
    </row>
    <row r="366" spans="1:9" s="77" customFormat="1" ht="9" customHeight="1" x14ac:dyDescent="0.25">
      <c r="A366" s="83" t="s">
        <v>60</v>
      </c>
      <c r="B366" s="85">
        <f t="shared" si="19"/>
        <v>119996</v>
      </c>
      <c r="C366" s="85">
        <v>12181</v>
      </c>
      <c r="D366" s="99">
        <v>0</v>
      </c>
      <c r="E366" s="85">
        <v>55</v>
      </c>
      <c r="F366" s="85">
        <v>1493</v>
      </c>
      <c r="G366" s="85">
        <v>76</v>
      </c>
      <c r="H366" s="85">
        <v>0</v>
      </c>
      <c r="I366" s="85">
        <v>106191</v>
      </c>
    </row>
    <row r="367" spans="1:9" s="77" customFormat="1" ht="9" customHeight="1" x14ac:dyDescent="0.25">
      <c r="A367" s="76" t="s">
        <v>61</v>
      </c>
      <c r="B367" s="82">
        <f t="shared" si="19"/>
        <v>31952</v>
      </c>
      <c r="C367" s="82">
        <v>14821</v>
      </c>
      <c r="D367" s="82">
        <v>12872</v>
      </c>
      <c r="E367" s="82">
        <v>200</v>
      </c>
      <c r="F367" s="82">
        <v>3821</v>
      </c>
      <c r="G367" s="82">
        <v>238</v>
      </c>
      <c r="H367" s="82">
        <v>0</v>
      </c>
      <c r="I367" s="82">
        <v>0</v>
      </c>
    </row>
    <row r="368" spans="1:9" s="77" customFormat="1" ht="9" customHeight="1" x14ac:dyDescent="0.25">
      <c r="A368" s="76" t="s">
        <v>62</v>
      </c>
      <c r="B368" s="82">
        <f t="shared" si="19"/>
        <v>234409</v>
      </c>
      <c r="C368" s="82">
        <v>160065</v>
      </c>
      <c r="D368" s="82">
        <v>223</v>
      </c>
      <c r="E368" s="82">
        <v>2764</v>
      </c>
      <c r="F368" s="82">
        <v>11935</v>
      </c>
      <c r="G368" s="82">
        <v>11461</v>
      </c>
      <c r="H368" s="82">
        <v>12256</v>
      </c>
      <c r="I368" s="82">
        <v>35705</v>
      </c>
    </row>
    <row r="369" spans="1:26" s="77" customFormat="1" ht="9" customHeight="1" x14ac:dyDescent="0.25">
      <c r="A369" s="76" t="s">
        <v>63</v>
      </c>
      <c r="B369" s="82">
        <f t="shared" si="19"/>
        <v>9993</v>
      </c>
      <c r="C369" s="82">
        <v>0</v>
      </c>
      <c r="D369" s="82">
        <v>0</v>
      </c>
      <c r="E369" s="82">
        <v>0</v>
      </c>
      <c r="F369" s="82">
        <v>0</v>
      </c>
      <c r="G369" s="82">
        <v>0</v>
      </c>
      <c r="H369" s="82">
        <v>114</v>
      </c>
      <c r="I369" s="82">
        <v>9879</v>
      </c>
    </row>
    <row r="370" spans="1:26" s="77" customFormat="1" ht="9" customHeight="1" x14ac:dyDescent="0.25">
      <c r="A370" s="83" t="s">
        <v>64</v>
      </c>
      <c r="B370" s="85">
        <f t="shared" si="19"/>
        <v>48253</v>
      </c>
      <c r="C370" s="85">
        <v>8431</v>
      </c>
      <c r="D370" s="85">
        <v>0</v>
      </c>
      <c r="E370" s="85">
        <v>2777</v>
      </c>
      <c r="F370" s="85">
        <v>35776</v>
      </c>
      <c r="G370" s="85">
        <v>1269</v>
      </c>
      <c r="H370" s="85">
        <v>0</v>
      </c>
      <c r="I370" s="85">
        <v>0</v>
      </c>
    </row>
    <row r="371" spans="1:26" s="77" customFormat="1" ht="9" customHeight="1" x14ac:dyDescent="0.25">
      <c r="A371" s="76"/>
      <c r="B371" s="82"/>
      <c r="C371" s="82"/>
      <c r="D371" s="82"/>
      <c r="E371" s="82"/>
      <c r="F371" s="82"/>
      <c r="G371" s="82"/>
      <c r="H371" s="82"/>
      <c r="I371" s="82"/>
    </row>
    <row r="372" spans="1:26" s="77" customFormat="1" ht="9" customHeight="1" x14ac:dyDescent="0.25">
      <c r="A372" s="75">
        <v>2005</v>
      </c>
      <c r="B372" s="81"/>
      <c r="C372" s="81"/>
      <c r="D372" s="81"/>
      <c r="E372" s="81"/>
      <c r="F372" s="81"/>
      <c r="G372" s="81"/>
      <c r="H372" s="81"/>
      <c r="I372" s="81"/>
    </row>
    <row r="373" spans="1:26" s="80" customFormat="1" ht="9" customHeight="1" x14ac:dyDescent="0.25">
      <c r="A373" s="78" t="s">
        <v>33</v>
      </c>
      <c r="B373" s="97">
        <f t="shared" ref="B373:I373" si="20">SUM(B375:B406)</f>
        <v>6423896.6137000024</v>
      </c>
      <c r="C373" s="97">
        <f t="shared" si="20"/>
        <v>4870129.9607000006</v>
      </c>
      <c r="D373" s="97">
        <f t="shared" si="20"/>
        <v>151890.94699999999</v>
      </c>
      <c r="E373" s="97">
        <f t="shared" si="20"/>
        <v>41873.68499999999</v>
      </c>
      <c r="F373" s="97">
        <f t="shared" si="20"/>
        <v>731024.69199999992</v>
      </c>
      <c r="G373" s="97">
        <f t="shared" si="20"/>
        <v>156711.43699999998</v>
      </c>
      <c r="H373" s="97">
        <f t="shared" si="20"/>
        <v>28599.984</v>
      </c>
      <c r="I373" s="97">
        <f t="shared" si="20"/>
        <v>443665.908</v>
      </c>
      <c r="S373" s="89"/>
      <c r="T373" s="89"/>
      <c r="U373" s="89"/>
      <c r="V373" s="89"/>
      <c r="W373" s="89"/>
      <c r="X373" s="89"/>
      <c r="Y373" s="89"/>
      <c r="Z373" s="89"/>
    </row>
    <row r="374" spans="1:26" s="80" customFormat="1" ht="3.95" customHeight="1" x14ac:dyDescent="0.25">
      <c r="A374" s="75"/>
      <c r="B374" s="97"/>
      <c r="C374" s="97"/>
      <c r="D374" s="97"/>
      <c r="E374" s="97"/>
      <c r="F374" s="97"/>
      <c r="G374" s="97"/>
      <c r="H374" s="97"/>
      <c r="I374" s="97"/>
      <c r="S374" s="89"/>
      <c r="T374" s="89"/>
      <c r="U374" s="89"/>
      <c r="V374" s="89"/>
      <c r="W374" s="89"/>
      <c r="X374" s="89"/>
      <c r="Y374" s="89"/>
      <c r="Z374" s="89"/>
    </row>
    <row r="375" spans="1:26" s="77" customFormat="1" ht="9" customHeight="1" x14ac:dyDescent="0.25">
      <c r="A375" s="76" t="s">
        <v>34</v>
      </c>
      <c r="B375" s="82">
        <f t="shared" ref="B375:B406" si="21">SUM(C375:I375)</f>
        <v>7375.0999999999995</v>
      </c>
      <c r="C375" s="82">
        <v>22</v>
      </c>
      <c r="D375" s="82">
        <v>0</v>
      </c>
      <c r="E375" s="82">
        <v>48.7</v>
      </c>
      <c r="F375" s="82">
        <v>6621</v>
      </c>
      <c r="G375" s="82">
        <v>683.4</v>
      </c>
      <c r="H375" s="82">
        <v>0</v>
      </c>
      <c r="I375" s="82">
        <v>0</v>
      </c>
      <c r="S375" s="89"/>
      <c r="T375" s="89"/>
      <c r="U375" s="89"/>
      <c r="V375" s="89"/>
      <c r="W375" s="89"/>
      <c r="X375" s="89"/>
      <c r="Y375" s="89"/>
      <c r="Z375" s="89"/>
    </row>
    <row r="376" spans="1:26" s="77" customFormat="1" ht="9" customHeight="1" x14ac:dyDescent="0.25">
      <c r="A376" s="76" t="s">
        <v>35</v>
      </c>
      <c r="B376" s="82">
        <f t="shared" si="21"/>
        <v>0</v>
      </c>
      <c r="C376" s="82">
        <v>0</v>
      </c>
      <c r="D376" s="82">
        <v>0</v>
      </c>
      <c r="E376" s="82">
        <v>0</v>
      </c>
      <c r="F376" s="82">
        <v>0</v>
      </c>
      <c r="G376" s="82">
        <v>0</v>
      </c>
      <c r="H376" s="82">
        <v>0</v>
      </c>
      <c r="I376" s="82">
        <v>0</v>
      </c>
      <c r="S376" s="89"/>
      <c r="T376" s="89"/>
      <c r="U376" s="89"/>
      <c r="V376" s="89"/>
      <c r="W376" s="89"/>
      <c r="X376" s="89"/>
      <c r="Y376" s="89"/>
      <c r="Z376" s="89"/>
    </row>
    <row r="377" spans="1:26" s="77" customFormat="1" ht="9" customHeight="1" x14ac:dyDescent="0.25">
      <c r="A377" s="76" t="s">
        <v>87</v>
      </c>
      <c r="B377" s="82">
        <f t="shared" si="21"/>
        <v>4579.1849999999995</v>
      </c>
      <c r="C377" s="82">
        <v>0</v>
      </c>
      <c r="D377" s="82">
        <v>0</v>
      </c>
      <c r="E377" s="82">
        <v>0</v>
      </c>
      <c r="F377" s="82">
        <v>0</v>
      </c>
      <c r="G377" s="82">
        <v>0</v>
      </c>
      <c r="H377" s="82">
        <v>0</v>
      </c>
      <c r="I377" s="82">
        <v>4579.1849999999995</v>
      </c>
      <c r="S377" s="89"/>
      <c r="T377" s="89"/>
      <c r="U377" s="89"/>
      <c r="V377" s="89"/>
      <c r="W377" s="89"/>
      <c r="X377" s="89"/>
      <c r="Y377" s="89"/>
      <c r="Z377" s="89"/>
    </row>
    <row r="378" spans="1:26" s="77" customFormat="1" ht="9" customHeight="1" x14ac:dyDescent="0.25">
      <c r="A378" s="83" t="s">
        <v>37</v>
      </c>
      <c r="B378" s="85">
        <f t="shared" si="21"/>
        <v>124431</v>
      </c>
      <c r="C378" s="85">
        <v>0</v>
      </c>
      <c r="D378" s="85">
        <v>0</v>
      </c>
      <c r="E378" s="85">
        <v>0</v>
      </c>
      <c r="F378" s="85">
        <v>0</v>
      </c>
      <c r="G378" s="85">
        <v>0</v>
      </c>
      <c r="H378" s="85">
        <v>7173</v>
      </c>
      <c r="I378" s="85">
        <v>117258</v>
      </c>
      <c r="S378" s="89"/>
      <c r="T378" s="89"/>
      <c r="U378" s="89"/>
      <c r="V378" s="89"/>
      <c r="W378" s="89"/>
      <c r="X378" s="89"/>
      <c r="Y378" s="89"/>
      <c r="Z378" s="89"/>
    </row>
    <row r="379" spans="1:26" s="77" customFormat="1" ht="9" customHeight="1" x14ac:dyDescent="0.25">
      <c r="A379" s="76" t="s">
        <v>38</v>
      </c>
      <c r="B379" s="82">
        <f t="shared" si="21"/>
        <v>4835.067</v>
      </c>
      <c r="C379" s="82">
        <v>138.21</v>
      </c>
      <c r="D379" s="82">
        <v>0</v>
      </c>
      <c r="E379" s="82">
        <v>1714.69</v>
      </c>
      <c r="F379" s="82">
        <v>0</v>
      </c>
      <c r="G379" s="82">
        <v>2982.1669999999999</v>
      </c>
      <c r="H379" s="82">
        <v>0</v>
      </c>
      <c r="I379" s="82">
        <v>0</v>
      </c>
      <c r="S379" s="89"/>
      <c r="T379" s="89"/>
      <c r="U379" s="89"/>
      <c r="V379" s="89"/>
      <c r="W379" s="89"/>
      <c r="X379" s="89"/>
      <c r="Y379" s="89"/>
      <c r="Z379" s="89"/>
    </row>
    <row r="380" spans="1:26" s="77" customFormat="1" ht="9" customHeight="1" x14ac:dyDescent="0.25">
      <c r="A380" s="76" t="s">
        <v>39</v>
      </c>
      <c r="B380" s="82">
        <f t="shared" si="21"/>
        <v>5698.21</v>
      </c>
      <c r="C380" s="82">
        <v>2449.86</v>
      </c>
      <c r="D380" s="82">
        <v>0</v>
      </c>
      <c r="E380" s="82">
        <v>20.7</v>
      </c>
      <c r="F380" s="82">
        <v>2184.61</v>
      </c>
      <c r="G380" s="82">
        <v>43.71</v>
      </c>
      <c r="H380" s="82">
        <v>27.7</v>
      </c>
      <c r="I380" s="82">
        <v>971.63</v>
      </c>
      <c r="S380" s="89"/>
      <c r="T380" s="89"/>
      <c r="U380" s="89"/>
      <c r="V380" s="89"/>
      <c r="W380" s="89"/>
      <c r="X380" s="89"/>
      <c r="Y380" s="89"/>
      <c r="Z380" s="89"/>
    </row>
    <row r="381" spans="1:26" s="77" customFormat="1" ht="9" customHeight="1" x14ac:dyDescent="0.25">
      <c r="A381" s="76" t="s">
        <v>40</v>
      </c>
      <c r="B381" s="82">
        <f t="shared" si="21"/>
        <v>120150</v>
      </c>
      <c r="C381" s="82">
        <v>116927</v>
      </c>
      <c r="D381" s="82">
        <v>0</v>
      </c>
      <c r="E381" s="82">
        <v>88</v>
      </c>
      <c r="F381" s="82">
        <v>2010</v>
      </c>
      <c r="G381" s="82">
        <v>25</v>
      </c>
      <c r="H381" s="82">
        <v>245</v>
      </c>
      <c r="I381" s="82">
        <v>855</v>
      </c>
      <c r="S381" s="89"/>
      <c r="T381" s="89"/>
      <c r="U381" s="89"/>
      <c r="V381" s="89"/>
      <c r="W381" s="89"/>
      <c r="X381" s="89"/>
      <c r="Y381" s="89"/>
      <c r="Z381" s="89"/>
    </row>
    <row r="382" spans="1:26" s="77" customFormat="1" ht="9" customHeight="1" x14ac:dyDescent="0.25">
      <c r="A382" s="83" t="s">
        <v>41</v>
      </c>
      <c r="B382" s="85">
        <f t="shared" si="21"/>
        <v>1417777</v>
      </c>
      <c r="C382" s="85">
        <v>1359304</v>
      </c>
      <c r="D382" s="85">
        <v>0</v>
      </c>
      <c r="E382" s="85">
        <v>0</v>
      </c>
      <c r="F382" s="85">
        <v>58473</v>
      </c>
      <c r="G382" s="85">
        <v>0</v>
      </c>
      <c r="H382" s="85">
        <v>0</v>
      </c>
      <c r="I382" s="85">
        <v>0</v>
      </c>
      <c r="S382" s="89"/>
      <c r="T382" s="89"/>
      <c r="U382" s="89"/>
      <c r="V382" s="89"/>
      <c r="W382" s="89"/>
      <c r="X382" s="89"/>
      <c r="Y382" s="89"/>
      <c r="Z382" s="89"/>
    </row>
    <row r="383" spans="1:26" s="77" customFormat="1" ht="9" customHeight="1" x14ac:dyDescent="0.25">
      <c r="A383" s="76" t="s">
        <v>88</v>
      </c>
      <c r="B383" s="82">
        <f t="shared" si="21"/>
        <v>308.41199999999998</v>
      </c>
      <c r="C383" s="82">
        <v>13.57</v>
      </c>
      <c r="D383" s="82">
        <v>259.52699999999999</v>
      </c>
      <c r="E383" s="82">
        <v>35.314999999999998</v>
      </c>
      <c r="F383" s="82">
        <v>0</v>
      </c>
      <c r="G383" s="82">
        <v>0</v>
      </c>
      <c r="H383" s="82">
        <v>0</v>
      </c>
      <c r="I383" s="82">
        <v>0</v>
      </c>
      <c r="S383" s="89"/>
      <c r="T383" s="89"/>
      <c r="U383" s="89"/>
      <c r="V383" s="89"/>
      <c r="W383" s="89"/>
      <c r="X383" s="89"/>
      <c r="Y383" s="89"/>
      <c r="Z383" s="89"/>
    </row>
    <row r="384" spans="1:26" s="77" customFormat="1" ht="9" customHeight="1" x14ac:dyDescent="0.25">
      <c r="A384" s="76" t="s">
        <v>42</v>
      </c>
      <c r="B384" s="82">
        <f t="shared" si="21"/>
        <v>1857261</v>
      </c>
      <c r="C384" s="82">
        <v>1469218</v>
      </c>
      <c r="D384" s="82">
        <v>0</v>
      </c>
      <c r="E384" s="82">
        <v>24824</v>
      </c>
      <c r="F384" s="82">
        <v>309779</v>
      </c>
      <c r="G384" s="82">
        <v>53440</v>
      </c>
      <c r="H384" s="82">
        <v>0</v>
      </c>
      <c r="I384" s="82">
        <v>0</v>
      </c>
      <c r="S384" s="89"/>
      <c r="T384" s="89"/>
      <c r="U384" s="89"/>
      <c r="V384" s="89"/>
      <c r="W384" s="89"/>
      <c r="X384" s="89"/>
      <c r="Y384" s="89"/>
      <c r="Z384" s="89"/>
    </row>
    <row r="385" spans="1:26" s="77" customFormat="1" ht="9" customHeight="1" x14ac:dyDescent="0.25">
      <c r="A385" s="76" t="s">
        <v>43</v>
      </c>
      <c r="B385" s="82">
        <f t="shared" si="21"/>
        <v>36540</v>
      </c>
      <c r="C385" s="82">
        <v>970</v>
      </c>
      <c r="D385" s="82">
        <v>0</v>
      </c>
      <c r="E385" s="82">
        <v>0</v>
      </c>
      <c r="F385" s="82">
        <v>35563</v>
      </c>
      <c r="G385" s="82">
        <v>7</v>
      </c>
      <c r="H385" s="82">
        <v>0</v>
      </c>
      <c r="I385" s="82">
        <v>0</v>
      </c>
      <c r="S385" s="89"/>
      <c r="T385" s="89"/>
      <c r="U385" s="89"/>
      <c r="V385" s="89"/>
      <c r="W385" s="89"/>
      <c r="X385" s="89"/>
      <c r="Y385" s="89"/>
      <c r="Z385" s="89"/>
    </row>
    <row r="386" spans="1:26" s="77" customFormat="1" ht="9" customHeight="1" x14ac:dyDescent="0.25">
      <c r="A386" s="83" t="s">
        <v>44</v>
      </c>
      <c r="B386" s="85">
        <f t="shared" si="21"/>
        <v>142345.26</v>
      </c>
      <c r="C386" s="85">
        <v>134691.508</v>
      </c>
      <c r="D386" s="85">
        <v>4603.45</v>
      </c>
      <c r="E386" s="85">
        <v>0</v>
      </c>
      <c r="F386" s="85">
        <v>3050.3020000000001</v>
      </c>
      <c r="G386" s="85">
        <v>0</v>
      </c>
      <c r="H386" s="85">
        <v>0</v>
      </c>
      <c r="I386" s="85">
        <v>0</v>
      </c>
      <c r="S386" s="89"/>
      <c r="T386" s="89"/>
      <c r="U386" s="89"/>
      <c r="V386" s="89"/>
      <c r="W386" s="89"/>
      <c r="X386" s="89"/>
      <c r="Y386" s="89"/>
      <c r="Z386" s="89"/>
    </row>
    <row r="387" spans="1:26" s="77" customFormat="1" ht="9" customHeight="1" x14ac:dyDescent="0.25">
      <c r="A387" s="76" t="s">
        <v>45</v>
      </c>
      <c r="B387" s="82">
        <f t="shared" si="21"/>
        <v>107572.04340000001</v>
      </c>
      <c r="C387" s="82">
        <v>77467.670400000017</v>
      </c>
      <c r="D387" s="82">
        <v>4385.8180000000002</v>
      </c>
      <c r="E387" s="82">
        <v>2064.643</v>
      </c>
      <c r="F387" s="82">
        <v>21842.324999999997</v>
      </c>
      <c r="G387" s="82">
        <v>1431.3019999999999</v>
      </c>
      <c r="H387" s="82">
        <v>380.28500000000003</v>
      </c>
      <c r="I387" s="82">
        <v>0</v>
      </c>
      <c r="S387" s="89"/>
      <c r="T387" s="89"/>
      <c r="U387" s="89"/>
      <c r="V387" s="89"/>
      <c r="W387" s="89"/>
      <c r="X387" s="89"/>
      <c r="Y387" s="89"/>
      <c r="Z387" s="89"/>
    </row>
    <row r="388" spans="1:26" s="77" customFormat="1" ht="9" customHeight="1" x14ac:dyDescent="0.25">
      <c r="A388" s="76" t="s">
        <v>46</v>
      </c>
      <c r="B388" s="82">
        <f t="shared" si="21"/>
        <v>488215.79099999991</v>
      </c>
      <c r="C388" s="82">
        <v>366963.92899999989</v>
      </c>
      <c r="D388" s="82">
        <v>1288.7049999999999</v>
      </c>
      <c r="E388" s="82">
        <v>0</v>
      </c>
      <c r="F388" s="82">
        <v>96812.800000000003</v>
      </c>
      <c r="G388" s="82">
        <v>9155.3870000000006</v>
      </c>
      <c r="H388" s="82">
        <v>298.73899999999998</v>
      </c>
      <c r="I388" s="82">
        <v>13696.231000000002</v>
      </c>
      <c r="S388" s="89"/>
      <c r="T388" s="89"/>
      <c r="U388" s="89"/>
      <c r="V388" s="89"/>
      <c r="W388" s="89"/>
      <c r="X388" s="89"/>
      <c r="Y388" s="89"/>
      <c r="Z388" s="89"/>
    </row>
    <row r="389" spans="1:26" s="77" customFormat="1" ht="9" customHeight="1" x14ac:dyDescent="0.25">
      <c r="A389" s="76" t="s">
        <v>47</v>
      </c>
      <c r="B389" s="82">
        <f t="shared" si="21"/>
        <v>186369</v>
      </c>
      <c r="C389" s="82">
        <v>106824</v>
      </c>
      <c r="D389" s="82">
        <v>64271</v>
      </c>
      <c r="E389" s="82">
        <v>3488</v>
      </c>
      <c r="F389" s="82">
        <v>9017</v>
      </c>
      <c r="G389" s="82">
        <v>2769</v>
      </c>
      <c r="H389" s="82">
        <v>0</v>
      </c>
      <c r="I389" s="82">
        <v>0</v>
      </c>
      <c r="S389" s="89"/>
      <c r="T389" s="89"/>
      <c r="U389" s="89"/>
      <c r="V389" s="89"/>
      <c r="W389" s="89"/>
      <c r="X389" s="89"/>
      <c r="Y389" s="89"/>
      <c r="Z389" s="89"/>
    </row>
    <row r="390" spans="1:26" s="77" customFormat="1" ht="9" customHeight="1" x14ac:dyDescent="0.25">
      <c r="A390" s="83" t="s">
        <v>48</v>
      </c>
      <c r="B390" s="85">
        <f t="shared" si="21"/>
        <v>559281</v>
      </c>
      <c r="C390" s="85">
        <v>480547</v>
      </c>
      <c r="D390" s="85">
        <v>32701</v>
      </c>
      <c r="E390" s="85">
        <v>5948</v>
      </c>
      <c r="F390" s="85">
        <v>36527</v>
      </c>
      <c r="G390" s="85">
        <v>3231</v>
      </c>
      <c r="H390" s="85">
        <v>262</v>
      </c>
      <c r="I390" s="85">
        <v>65</v>
      </c>
      <c r="S390" s="89"/>
      <c r="T390" s="89"/>
      <c r="U390" s="89"/>
      <c r="V390" s="89"/>
      <c r="W390" s="89"/>
      <c r="X390" s="89"/>
      <c r="Y390" s="89"/>
      <c r="Z390" s="89"/>
    </row>
    <row r="391" spans="1:26" s="77" customFormat="1" ht="9" customHeight="1" x14ac:dyDescent="0.25">
      <c r="A391" s="76" t="s">
        <v>49</v>
      </c>
      <c r="B391" s="82">
        <f t="shared" si="21"/>
        <v>1648.46</v>
      </c>
      <c r="C391" s="82">
        <v>1113.71</v>
      </c>
      <c r="D391" s="82">
        <v>443.69</v>
      </c>
      <c r="E391" s="82">
        <v>13.5</v>
      </c>
      <c r="F391" s="82">
        <v>0</v>
      </c>
      <c r="G391" s="82">
        <v>0</v>
      </c>
      <c r="H391" s="82">
        <v>0</v>
      </c>
      <c r="I391" s="82">
        <v>77.56</v>
      </c>
      <c r="S391" s="89"/>
      <c r="T391" s="89"/>
      <c r="U391" s="89"/>
      <c r="V391" s="89"/>
      <c r="W391" s="89"/>
      <c r="X391" s="89"/>
      <c r="Y391" s="89"/>
      <c r="Z391" s="89"/>
    </row>
    <row r="392" spans="1:26" s="77" customFormat="1" ht="9" customHeight="1" x14ac:dyDescent="0.25">
      <c r="A392" s="76" t="s">
        <v>50</v>
      </c>
      <c r="B392" s="82">
        <f t="shared" si="21"/>
        <v>20550.579999999998</v>
      </c>
      <c r="C392" s="82">
        <v>13620</v>
      </c>
      <c r="D392" s="82">
        <v>0</v>
      </c>
      <c r="E392" s="82">
        <v>0</v>
      </c>
      <c r="F392" s="82">
        <v>5015.25</v>
      </c>
      <c r="G392" s="82">
        <v>153.37</v>
      </c>
      <c r="H392" s="82">
        <v>90</v>
      </c>
      <c r="I392" s="82">
        <v>1671.96</v>
      </c>
      <c r="S392" s="89"/>
      <c r="T392" s="89"/>
      <c r="U392" s="89"/>
      <c r="V392" s="89"/>
      <c r="W392" s="89"/>
      <c r="X392" s="89"/>
      <c r="Y392" s="89"/>
      <c r="Z392" s="89"/>
    </row>
    <row r="393" spans="1:26" s="77" customFormat="1" ht="9" customHeight="1" x14ac:dyDescent="0.25">
      <c r="A393" s="76" t="s">
        <v>51</v>
      </c>
      <c r="B393" s="82">
        <f t="shared" si="21"/>
        <v>18267.603999999999</v>
      </c>
      <c r="C393" s="82">
        <v>12753.11</v>
      </c>
      <c r="D393" s="82">
        <v>1008.794</v>
      </c>
      <c r="E393" s="82">
        <v>0</v>
      </c>
      <c r="F393" s="82">
        <v>1866.5</v>
      </c>
      <c r="G393" s="82">
        <v>575</v>
      </c>
      <c r="H393" s="82">
        <v>0</v>
      </c>
      <c r="I393" s="82">
        <v>2064.1999999999998</v>
      </c>
      <c r="S393" s="89"/>
      <c r="T393" s="89"/>
      <c r="U393" s="89"/>
      <c r="V393" s="89"/>
      <c r="W393" s="89"/>
      <c r="X393" s="89"/>
      <c r="Y393" s="89"/>
      <c r="Z393" s="89"/>
    </row>
    <row r="394" spans="1:26" s="77" customFormat="1" ht="9" customHeight="1" x14ac:dyDescent="0.25">
      <c r="A394" s="83" t="s">
        <v>52</v>
      </c>
      <c r="B394" s="85">
        <f t="shared" si="21"/>
        <v>362838.03100000002</v>
      </c>
      <c r="C394" s="85">
        <v>349138.94400000002</v>
      </c>
      <c r="D394" s="85">
        <v>608.14800000000002</v>
      </c>
      <c r="E394" s="85">
        <v>0</v>
      </c>
      <c r="F394" s="85">
        <v>4902.6660000000002</v>
      </c>
      <c r="G394" s="85">
        <v>0</v>
      </c>
      <c r="H394" s="85">
        <v>169</v>
      </c>
      <c r="I394" s="85">
        <v>8019.2729999999992</v>
      </c>
      <c r="S394" s="89"/>
      <c r="T394" s="89"/>
      <c r="U394" s="89"/>
      <c r="V394" s="89"/>
      <c r="W394" s="89"/>
      <c r="X394" s="89"/>
      <c r="Y394" s="89"/>
      <c r="Z394" s="89"/>
    </row>
    <row r="395" spans="1:26" s="77" customFormat="1" ht="9" customHeight="1" x14ac:dyDescent="0.25">
      <c r="A395" s="76" t="s">
        <v>53</v>
      </c>
      <c r="B395" s="82">
        <f t="shared" si="21"/>
        <v>230716.71</v>
      </c>
      <c r="C395" s="82">
        <v>178162.37</v>
      </c>
      <c r="D395" s="82">
        <v>31566.35</v>
      </c>
      <c r="E395" s="82">
        <v>453.56</v>
      </c>
      <c r="F395" s="82">
        <v>15071.57</v>
      </c>
      <c r="G395" s="82">
        <v>5404.18</v>
      </c>
      <c r="H395" s="82">
        <v>58.68</v>
      </c>
      <c r="I395" s="82">
        <v>0</v>
      </c>
      <c r="S395" s="89"/>
      <c r="T395" s="89"/>
      <c r="U395" s="89"/>
      <c r="V395" s="89"/>
      <c r="W395" s="89"/>
      <c r="X395" s="89"/>
      <c r="Y395" s="89"/>
      <c r="Z395" s="89"/>
    </row>
    <row r="396" spans="1:26" s="77" customFormat="1" ht="9" customHeight="1" x14ac:dyDescent="0.25">
      <c r="A396" s="76" t="s">
        <v>54</v>
      </c>
      <c r="B396" s="82">
        <f t="shared" si="21"/>
        <v>7988</v>
      </c>
      <c r="C396" s="82">
        <v>2947</v>
      </c>
      <c r="D396" s="82">
        <v>0</v>
      </c>
      <c r="E396" s="82">
        <v>9</v>
      </c>
      <c r="F396" s="82">
        <v>5032</v>
      </c>
      <c r="G396" s="82">
        <v>0</v>
      </c>
      <c r="H396" s="82">
        <v>0</v>
      </c>
      <c r="I396" s="82">
        <v>0</v>
      </c>
      <c r="S396" s="89"/>
      <c r="T396" s="89"/>
      <c r="U396" s="89"/>
      <c r="V396" s="89"/>
      <c r="W396" s="89"/>
      <c r="X396" s="89"/>
      <c r="Y396" s="89"/>
      <c r="Z396" s="89"/>
    </row>
    <row r="397" spans="1:26" s="77" customFormat="1" ht="9" customHeight="1" x14ac:dyDescent="0.25">
      <c r="A397" s="76" t="s">
        <v>55</v>
      </c>
      <c r="B397" s="82">
        <f t="shared" si="21"/>
        <v>44538.355000000003</v>
      </c>
      <c r="C397" s="82">
        <v>0</v>
      </c>
      <c r="D397" s="82">
        <v>0</v>
      </c>
      <c r="E397" s="82">
        <v>0</v>
      </c>
      <c r="F397" s="82">
        <v>0</v>
      </c>
      <c r="G397" s="82">
        <v>0</v>
      </c>
      <c r="H397" s="82">
        <v>6839.9790000000003</v>
      </c>
      <c r="I397" s="82">
        <v>37698.376000000004</v>
      </c>
      <c r="S397" s="89"/>
      <c r="T397" s="89"/>
      <c r="U397" s="89"/>
      <c r="V397" s="89"/>
      <c r="W397" s="89"/>
      <c r="X397" s="89"/>
      <c r="Y397" s="89"/>
      <c r="Z397" s="89"/>
    </row>
    <row r="398" spans="1:26" s="77" customFormat="1" ht="9" customHeight="1" x14ac:dyDescent="0.25">
      <c r="A398" s="83" t="s">
        <v>56</v>
      </c>
      <c r="B398" s="85">
        <f t="shared" si="21"/>
        <v>10031.404999999997</v>
      </c>
      <c r="C398" s="85">
        <v>1473.8119999999999</v>
      </c>
      <c r="D398" s="85">
        <v>0</v>
      </c>
      <c r="E398" s="85">
        <v>0</v>
      </c>
      <c r="F398" s="85">
        <v>7409.1969999999992</v>
      </c>
      <c r="G398" s="85">
        <v>364.98</v>
      </c>
      <c r="H398" s="85">
        <v>162</v>
      </c>
      <c r="I398" s="85">
        <v>621.41599999999994</v>
      </c>
      <c r="S398" s="89"/>
      <c r="T398" s="89"/>
      <c r="U398" s="89"/>
      <c r="V398" s="89"/>
      <c r="W398" s="89"/>
      <c r="X398" s="89"/>
      <c r="Y398" s="89"/>
      <c r="Z398" s="89"/>
    </row>
    <row r="399" spans="1:26" s="77" customFormat="1" ht="9" customHeight="1" x14ac:dyDescent="0.25">
      <c r="A399" s="76" t="s">
        <v>57</v>
      </c>
      <c r="B399" s="82">
        <f t="shared" si="21"/>
        <v>43189</v>
      </c>
      <c r="C399" s="82">
        <v>22826</v>
      </c>
      <c r="D399" s="82">
        <v>0</v>
      </c>
      <c r="E399" s="82">
        <v>0</v>
      </c>
      <c r="F399" s="82">
        <v>0</v>
      </c>
      <c r="G399" s="82">
        <v>0</v>
      </c>
      <c r="H399" s="82">
        <v>77</v>
      </c>
      <c r="I399" s="82">
        <v>20286</v>
      </c>
      <c r="S399" s="89"/>
      <c r="T399" s="89"/>
      <c r="U399" s="89"/>
      <c r="V399" s="89"/>
      <c r="W399" s="89"/>
      <c r="X399" s="89"/>
      <c r="Y399" s="89"/>
      <c r="Z399" s="89"/>
    </row>
    <row r="400" spans="1:26" s="77" customFormat="1" ht="9" customHeight="1" x14ac:dyDescent="0.25">
      <c r="A400" s="76" t="s">
        <v>58</v>
      </c>
      <c r="B400" s="82">
        <f t="shared" si="21"/>
        <v>101153</v>
      </c>
      <c r="C400" s="82">
        <v>12599</v>
      </c>
      <c r="D400" s="82">
        <v>0</v>
      </c>
      <c r="E400" s="82">
        <v>0</v>
      </c>
      <c r="F400" s="82">
        <v>19457</v>
      </c>
      <c r="G400" s="82">
        <v>68514</v>
      </c>
      <c r="H400" s="82">
        <v>0</v>
      </c>
      <c r="I400" s="82">
        <v>583</v>
      </c>
      <c r="S400" s="89"/>
      <c r="T400" s="89"/>
      <c r="U400" s="89"/>
      <c r="V400" s="89"/>
      <c r="W400" s="89"/>
      <c r="X400" s="89"/>
      <c r="Y400" s="89"/>
      <c r="Z400" s="89"/>
    </row>
    <row r="401" spans="1:26" s="77" customFormat="1" ht="9" customHeight="1" x14ac:dyDescent="0.25">
      <c r="A401" s="76" t="s">
        <v>59</v>
      </c>
      <c r="B401" s="82">
        <f t="shared" si="21"/>
        <v>17474</v>
      </c>
      <c r="C401" s="82">
        <v>0</v>
      </c>
      <c r="D401" s="82">
        <v>0</v>
      </c>
      <c r="E401" s="82">
        <v>0</v>
      </c>
      <c r="F401" s="82">
        <v>0</v>
      </c>
      <c r="G401" s="82">
        <v>0</v>
      </c>
      <c r="H401" s="82">
        <v>3604</v>
      </c>
      <c r="I401" s="82">
        <v>13870</v>
      </c>
      <c r="S401" s="89"/>
      <c r="T401" s="89"/>
      <c r="U401" s="89"/>
      <c r="V401" s="89"/>
      <c r="W401" s="89"/>
      <c r="X401" s="89"/>
      <c r="Y401" s="89"/>
      <c r="Z401" s="89"/>
    </row>
    <row r="402" spans="1:26" s="77" customFormat="1" ht="9" customHeight="1" x14ac:dyDescent="0.25">
      <c r="A402" s="83" t="s">
        <v>60</v>
      </c>
      <c r="B402" s="85">
        <f t="shared" si="21"/>
        <v>124932</v>
      </c>
      <c r="C402" s="85">
        <v>11405</v>
      </c>
      <c r="D402" s="99">
        <v>0</v>
      </c>
      <c r="E402" s="85">
        <v>5</v>
      </c>
      <c r="F402" s="85">
        <v>2125</v>
      </c>
      <c r="G402" s="85">
        <v>37</v>
      </c>
      <c r="H402" s="85">
        <v>0</v>
      </c>
      <c r="I402" s="85">
        <v>111360</v>
      </c>
      <c r="S402" s="89"/>
      <c r="T402" s="89"/>
      <c r="U402" s="89"/>
      <c r="V402" s="89"/>
      <c r="W402" s="89"/>
      <c r="X402" s="89"/>
      <c r="Y402" s="89"/>
      <c r="Z402" s="89"/>
    </row>
    <row r="403" spans="1:26" s="77" customFormat="1" ht="9" customHeight="1" x14ac:dyDescent="0.25">
      <c r="A403" s="76" t="s">
        <v>61</v>
      </c>
      <c r="B403" s="82">
        <f t="shared" si="21"/>
        <v>25709</v>
      </c>
      <c r="C403" s="82">
        <v>12553</v>
      </c>
      <c r="D403" s="82">
        <v>10485</v>
      </c>
      <c r="E403" s="82">
        <v>1</v>
      </c>
      <c r="F403" s="82">
        <v>2494</v>
      </c>
      <c r="G403" s="82">
        <v>176</v>
      </c>
      <c r="H403" s="82">
        <v>0</v>
      </c>
      <c r="I403" s="82">
        <v>0</v>
      </c>
      <c r="S403" s="89"/>
      <c r="T403" s="89"/>
      <c r="U403" s="89"/>
      <c r="V403" s="89"/>
      <c r="W403" s="89"/>
      <c r="X403" s="89"/>
      <c r="Y403" s="89"/>
      <c r="Z403" s="89"/>
    </row>
    <row r="404" spans="1:26" s="77" customFormat="1" ht="9" customHeight="1" x14ac:dyDescent="0.25">
      <c r="A404" s="76" t="s">
        <v>62</v>
      </c>
      <c r="B404" s="82">
        <f t="shared" si="21"/>
        <v>257318.1023</v>
      </c>
      <c r="C404" s="82">
        <v>120648.26730000001</v>
      </c>
      <c r="D404" s="82">
        <v>269.46499999999997</v>
      </c>
      <c r="E404" s="82">
        <v>760.577</v>
      </c>
      <c r="F404" s="82">
        <v>17750.471999999998</v>
      </c>
      <c r="G404" s="82">
        <v>5675.9409999999998</v>
      </c>
      <c r="H404" s="82">
        <v>8907.2800000000007</v>
      </c>
      <c r="I404" s="82">
        <v>103306.1</v>
      </c>
      <c r="S404" s="89"/>
      <c r="T404" s="89"/>
      <c r="U404" s="89"/>
      <c r="V404" s="89"/>
      <c r="W404" s="89"/>
      <c r="X404" s="89"/>
      <c r="Y404" s="89"/>
      <c r="Z404" s="89"/>
    </row>
    <row r="405" spans="1:26" s="77" customFormat="1" ht="9" customHeight="1" x14ac:dyDescent="0.25">
      <c r="A405" s="76" t="s">
        <v>63</v>
      </c>
      <c r="B405" s="82">
        <f t="shared" si="21"/>
        <v>6988.2979999999998</v>
      </c>
      <c r="C405" s="82">
        <v>0</v>
      </c>
      <c r="D405" s="82">
        <v>0</v>
      </c>
      <c r="E405" s="82">
        <v>0</v>
      </c>
      <c r="F405" s="82">
        <v>0</v>
      </c>
      <c r="G405" s="82">
        <v>0</v>
      </c>
      <c r="H405" s="82">
        <v>305.32100000000003</v>
      </c>
      <c r="I405" s="82">
        <v>6682.9769999999999</v>
      </c>
      <c r="S405" s="89"/>
      <c r="T405" s="89"/>
      <c r="U405" s="89"/>
      <c r="V405" s="89"/>
      <c r="W405" s="89"/>
      <c r="X405" s="89"/>
      <c r="Y405" s="89"/>
      <c r="Z405" s="89"/>
    </row>
    <row r="406" spans="1:26" s="77" customFormat="1" ht="9" customHeight="1" x14ac:dyDescent="0.25">
      <c r="A406" s="83" t="s">
        <v>64</v>
      </c>
      <c r="B406" s="85">
        <f t="shared" si="21"/>
        <v>87816</v>
      </c>
      <c r="C406" s="85">
        <v>15353</v>
      </c>
      <c r="D406" s="85">
        <v>0</v>
      </c>
      <c r="E406" s="85">
        <v>2399</v>
      </c>
      <c r="F406" s="85">
        <v>68021</v>
      </c>
      <c r="G406" s="85">
        <v>2043</v>
      </c>
      <c r="H406" s="85">
        <v>0</v>
      </c>
      <c r="I406" s="85">
        <v>0</v>
      </c>
      <c r="S406" s="89"/>
      <c r="T406" s="89"/>
      <c r="U406" s="89"/>
      <c r="V406" s="89"/>
      <c r="W406" s="89"/>
      <c r="X406" s="89"/>
      <c r="Y406" s="89"/>
      <c r="Z406" s="89"/>
    </row>
    <row r="407" spans="1:26" s="77" customFormat="1" ht="9" customHeight="1" x14ac:dyDescent="0.25">
      <c r="A407" s="76"/>
      <c r="B407" s="82"/>
      <c r="C407" s="82"/>
      <c r="D407" s="82"/>
      <c r="E407" s="82"/>
      <c r="F407" s="82"/>
      <c r="G407" s="82"/>
      <c r="H407" s="82"/>
      <c r="I407" s="82"/>
    </row>
    <row r="408" spans="1:26" s="77" customFormat="1" ht="9" customHeight="1" x14ac:dyDescent="0.25">
      <c r="A408" s="75">
        <v>2006</v>
      </c>
      <c r="B408" s="81"/>
      <c r="C408" s="81"/>
      <c r="D408" s="81"/>
      <c r="E408" s="81"/>
      <c r="F408" s="81"/>
      <c r="G408" s="81"/>
      <c r="H408" s="81"/>
      <c r="I408" s="81"/>
    </row>
    <row r="409" spans="1:26" s="80" customFormat="1" ht="9" customHeight="1" x14ac:dyDescent="0.25">
      <c r="A409" s="78" t="s">
        <v>33</v>
      </c>
      <c r="B409" s="101">
        <f>SUM(B411:B442)-1</f>
        <v>6481168</v>
      </c>
      <c r="C409" s="97">
        <f>SUM(C411:C442)-1</f>
        <v>4922913</v>
      </c>
      <c r="D409" s="97">
        <f>SUM(D411:D442)</f>
        <v>112418</v>
      </c>
      <c r="E409" s="97">
        <f>SUM(E411:E442)-1</f>
        <v>73610</v>
      </c>
      <c r="F409" s="97">
        <f>SUM(F411:F442)</f>
        <v>777047</v>
      </c>
      <c r="G409" s="97">
        <f>SUM(G411:G442)+1</f>
        <v>100029</v>
      </c>
      <c r="H409" s="97">
        <f>SUM(H411:H442)-2</f>
        <v>37683</v>
      </c>
      <c r="I409" s="101">
        <f>SUM(I411:I442)</f>
        <v>457467</v>
      </c>
    </row>
    <row r="410" spans="1:26" s="80" customFormat="1" ht="3.95" customHeight="1" x14ac:dyDescent="0.25">
      <c r="A410" s="75"/>
      <c r="B410" s="97"/>
      <c r="C410" s="97"/>
      <c r="D410" s="97"/>
      <c r="E410" s="97"/>
      <c r="F410" s="97"/>
      <c r="G410" s="97"/>
      <c r="H410" s="97"/>
      <c r="I410" s="97"/>
    </row>
    <row r="411" spans="1:26" s="77" customFormat="1" ht="9" customHeight="1" x14ac:dyDescent="0.25">
      <c r="A411" s="76" t="s">
        <v>34</v>
      </c>
      <c r="B411" s="82">
        <f t="shared" ref="B411:B421" si="22">SUM(C411:I411)</f>
        <v>7690</v>
      </c>
      <c r="C411" s="82">
        <v>282</v>
      </c>
      <c r="D411" s="82">
        <v>0</v>
      </c>
      <c r="E411" s="82">
        <v>22</v>
      </c>
      <c r="F411" s="82">
        <v>6118</v>
      </c>
      <c r="G411" s="82">
        <v>1268</v>
      </c>
      <c r="H411" s="82">
        <v>0</v>
      </c>
      <c r="I411" s="82">
        <v>0</v>
      </c>
    </row>
    <row r="412" spans="1:26" s="77" customFormat="1" ht="9" customHeight="1" x14ac:dyDescent="0.25">
      <c r="A412" s="76" t="s">
        <v>35</v>
      </c>
      <c r="B412" s="82">
        <f t="shared" si="22"/>
        <v>0</v>
      </c>
      <c r="C412" s="82">
        <v>0</v>
      </c>
      <c r="D412" s="82">
        <v>0</v>
      </c>
      <c r="E412" s="82">
        <v>0</v>
      </c>
      <c r="F412" s="82">
        <v>0</v>
      </c>
      <c r="G412" s="82">
        <v>0</v>
      </c>
      <c r="H412" s="82">
        <v>0</v>
      </c>
      <c r="I412" s="82">
        <v>0</v>
      </c>
    </row>
    <row r="413" spans="1:26" s="77" customFormat="1" ht="9" customHeight="1" x14ac:dyDescent="0.25">
      <c r="A413" s="76" t="s">
        <v>87</v>
      </c>
      <c r="B413" s="82">
        <f t="shared" si="22"/>
        <v>5684</v>
      </c>
      <c r="C413" s="82">
        <v>0</v>
      </c>
      <c r="D413" s="82">
        <v>0</v>
      </c>
      <c r="E413" s="82">
        <v>0</v>
      </c>
      <c r="F413" s="82">
        <v>0</v>
      </c>
      <c r="G413" s="82">
        <v>0</v>
      </c>
      <c r="H413" s="82">
        <v>0</v>
      </c>
      <c r="I413" s="82">
        <v>5684</v>
      </c>
    </row>
    <row r="414" spans="1:26" s="77" customFormat="1" ht="9" customHeight="1" x14ac:dyDescent="0.25">
      <c r="A414" s="83" t="s">
        <v>37</v>
      </c>
      <c r="B414" s="85">
        <f t="shared" si="22"/>
        <v>141948</v>
      </c>
      <c r="C414" s="85">
        <v>0</v>
      </c>
      <c r="D414" s="85">
        <v>0</v>
      </c>
      <c r="E414" s="85">
        <v>0</v>
      </c>
      <c r="F414" s="85">
        <v>0</v>
      </c>
      <c r="G414" s="85">
        <v>0</v>
      </c>
      <c r="H414" s="85">
        <v>1701</v>
      </c>
      <c r="I414" s="85">
        <v>140247</v>
      </c>
    </row>
    <row r="415" spans="1:26" s="77" customFormat="1" ht="9" customHeight="1" x14ac:dyDescent="0.25">
      <c r="A415" s="76" t="s">
        <v>38</v>
      </c>
      <c r="B415" s="82">
        <f t="shared" si="22"/>
        <v>3406</v>
      </c>
      <c r="C415" s="82">
        <v>0</v>
      </c>
      <c r="D415" s="82">
        <v>0</v>
      </c>
      <c r="E415" s="82">
        <v>55</v>
      </c>
      <c r="F415" s="82">
        <v>0</v>
      </c>
      <c r="G415" s="82">
        <v>3351</v>
      </c>
      <c r="H415" s="82">
        <v>0</v>
      </c>
      <c r="I415" s="82">
        <v>0</v>
      </c>
    </row>
    <row r="416" spans="1:26" s="77" customFormat="1" ht="9" customHeight="1" x14ac:dyDescent="0.25">
      <c r="A416" s="76" t="s">
        <v>39</v>
      </c>
      <c r="B416" s="82">
        <f t="shared" si="22"/>
        <v>3052</v>
      </c>
      <c r="C416" s="82">
        <v>1606</v>
      </c>
      <c r="D416" s="82">
        <v>0</v>
      </c>
      <c r="E416" s="82">
        <v>0</v>
      </c>
      <c r="F416" s="82">
        <v>788</v>
      </c>
      <c r="G416" s="82">
        <v>0</v>
      </c>
      <c r="H416" s="82">
        <v>60</v>
      </c>
      <c r="I416" s="82">
        <v>598</v>
      </c>
    </row>
    <row r="417" spans="1:9" s="77" customFormat="1" ht="9" customHeight="1" x14ac:dyDescent="0.25">
      <c r="A417" s="76" t="s">
        <v>40</v>
      </c>
      <c r="B417" s="82">
        <f t="shared" si="22"/>
        <v>152037</v>
      </c>
      <c r="C417" s="82">
        <v>138426</v>
      </c>
      <c r="D417" s="82">
        <v>0</v>
      </c>
      <c r="E417" s="82">
        <v>3610</v>
      </c>
      <c r="F417" s="82">
        <v>7395</v>
      </c>
      <c r="G417" s="82">
        <v>0</v>
      </c>
      <c r="H417" s="82">
        <v>711</v>
      </c>
      <c r="I417" s="82">
        <v>1895</v>
      </c>
    </row>
    <row r="418" spans="1:9" s="77" customFormat="1" ht="9" customHeight="1" x14ac:dyDescent="0.25">
      <c r="A418" s="83" t="s">
        <v>41</v>
      </c>
      <c r="B418" s="85">
        <f t="shared" si="22"/>
        <v>1466503</v>
      </c>
      <c r="C418" s="85">
        <v>1395756</v>
      </c>
      <c r="D418" s="85">
        <v>0</v>
      </c>
      <c r="E418" s="85">
        <v>0</v>
      </c>
      <c r="F418" s="85">
        <v>70747</v>
      </c>
      <c r="G418" s="85">
        <v>0</v>
      </c>
      <c r="H418" s="85">
        <v>0</v>
      </c>
      <c r="I418" s="85">
        <v>0</v>
      </c>
    </row>
    <row r="419" spans="1:9" s="77" customFormat="1" ht="9" customHeight="1" x14ac:dyDescent="0.25">
      <c r="A419" s="76" t="s">
        <v>88</v>
      </c>
      <c r="B419" s="82">
        <f t="shared" si="22"/>
        <v>1958</v>
      </c>
      <c r="C419" s="82">
        <v>141</v>
      </c>
      <c r="D419" s="82">
        <v>1817</v>
      </c>
      <c r="E419" s="82">
        <v>0</v>
      </c>
      <c r="F419" s="82">
        <v>0</v>
      </c>
      <c r="G419" s="82">
        <v>0</v>
      </c>
      <c r="H419" s="82">
        <v>0</v>
      </c>
      <c r="I419" s="82">
        <v>0</v>
      </c>
    </row>
    <row r="420" spans="1:9" s="77" customFormat="1" ht="9" customHeight="1" x14ac:dyDescent="0.25">
      <c r="A420" s="76" t="s">
        <v>42</v>
      </c>
      <c r="B420" s="82">
        <f t="shared" si="22"/>
        <v>1757638</v>
      </c>
      <c r="C420" s="82">
        <v>1541676</v>
      </c>
      <c r="D420" s="82">
        <v>0</v>
      </c>
      <c r="E420" s="82">
        <v>19519</v>
      </c>
      <c r="F420" s="82">
        <v>195347</v>
      </c>
      <c r="G420" s="82">
        <v>1096</v>
      </c>
      <c r="H420" s="82">
        <v>0</v>
      </c>
      <c r="I420" s="82">
        <v>0</v>
      </c>
    </row>
    <row r="421" spans="1:9" s="77" customFormat="1" ht="9" customHeight="1" x14ac:dyDescent="0.25">
      <c r="A421" s="76" t="s">
        <v>43</v>
      </c>
      <c r="B421" s="82">
        <f t="shared" si="22"/>
        <v>63187</v>
      </c>
      <c r="C421" s="82">
        <v>1655</v>
      </c>
      <c r="D421" s="82">
        <v>0</v>
      </c>
      <c r="E421" s="82">
        <v>0</v>
      </c>
      <c r="F421" s="82">
        <v>61498</v>
      </c>
      <c r="G421" s="82">
        <v>34</v>
      </c>
      <c r="H421" s="82">
        <v>0</v>
      </c>
      <c r="I421" s="82">
        <v>0</v>
      </c>
    </row>
    <row r="422" spans="1:9" s="77" customFormat="1" ht="9" customHeight="1" x14ac:dyDescent="0.25">
      <c r="A422" s="83" t="s">
        <v>44</v>
      </c>
      <c r="B422" s="85">
        <f>SUM(C422:I422)+1</f>
        <v>147265</v>
      </c>
      <c r="C422" s="85">
        <v>138430</v>
      </c>
      <c r="D422" s="85">
        <v>5301</v>
      </c>
      <c r="E422" s="85">
        <v>0</v>
      </c>
      <c r="F422" s="85">
        <v>3533</v>
      </c>
      <c r="G422" s="85">
        <v>0</v>
      </c>
      <c r="H422" s="85">
        <v>0</v>
      </c>
      <c r="I422" s="85">
        <v>0</v>
      </c>
    </row>
    <row r="423" spans="1:9" s="77" customFormat="1" ht="9" customHeight="1" x14ac:dyDescent="0.25">
      <c r="A423" s="76" t="s">
        <v>45</v>
      </c>
      <c r="B423" s="82">
        <f>SUM(C423:I423)-1</f>
        <v>110160</v>
      </c>
      <c r="C423" s="82">
        <v>84001</v>
      </c>
      <c r="D423" s="82">
        <v>3301</v>
      </c>
      <c r="E423" s="82">
        <v>721</v>
      </c>
      <c r="F423" s="82">
        <v>20882</v>
      </c>
      <c r="G423" s="82">
        <v>996</v>
      </c>
      <c r="H423" s="82">
        <v>260</v>
      </c>
      <c r="I423" s="82">
        <v>0</v>
      </c>
    </row>
    <row r="424" spans="1:9" s="77" customFormat="1" ht="9" customHeight="1" x14ac:dyDescent="0.25">
      <c r="A424" s="76" t="s">
        <v>46</v>
      </c>
      <c r="B424" s="88">
        <f>SUM(C424:I424)</f>
        <v>579335</v>
      </c>
      <c r="C424" s="82">
        <v>346440</v>
      </c>
      <c r="D424" s="82">
        <v>4374</v>
      </c>
      <c r="E424" s="82">
        <v>0</v>
      </c>
      <c r="F424" s="82">
        <v>211095</v>
      </c>
      <c r="G424" s="82">
        <v>2098</v>
      </c>
      <c r="H424" s="82">
        <v>1007</v>
      </c>
      <c r="I424" s="82">
        <v>14321</v>
      </c>
    </row>
    <row r="425" spans="1:9" s="77" customFormat="1" ht="9" customHeight="1" x14ac:dyDescent="0.25">
      <c r="A425" s="76" t="s">
        <v>47</v>
      </c>
      <c r="B425" s="82">
        <f>SUM(C425:I425)</f>
        <v>117452</v>
      </c>
      <c r="C425" s="82">
        <v>76139</v>
      </c>
      <c r="D425" s="82">
        <v>25905</v>
      </c>
      <c r="E425" s="82">
        <v>947</v>
      </c>
      <c r="F425" s="82">
        <v>12201</v>
      </c>
      <c r="G425" s="82">
        <v>2260</v>
      </c>
      <c r="H425" s="82">
        <v>0</v>
      </c>
      <c r="I425" s="82">
        <v>0</v>
      </c>
    </row>
    <row r="426" spans="1:9" s="77" customFormat="1" ht="9" customHeight="1" x14ac:dyDescent="0.25">
      <c r="A426" s="83" t="s">
        <v>48</v>
      </c>
      <c r="B426" s="85">
        <f>SUM(C426:I426)</f>
        <v>585069</v>
      </c>
      <c r="C426" s="85">
        <v>436143</v>
      </c>
      <c r="D426" s="85">
        <v>33690</v>
      </c>
      <c r="E426" s="85">
        <v>40989</v>
      </c>
      <c r="F426" s="85">
        <v>70609</v>
      </c>
      <c r="G426" s="85">
        <v>3055</v>
      </c>
      <c r="H426" s="85">
        <v>491</v>
      </c>
      <c r="I426" s="85">
        <v>92</v>
      </c>
    </row>
    <row r="427" spans="1:9" s="77" customFormat="1" ht="9" customHeight="1" x14ac:dyDescent="0.25">
      <c r="A427" s="76" t="s">
        <v>49</v>
      </c>
      <c r="B427" s="82">
        <f>SUM(C427:I427)-1</f>
        <v>2439</v>
      </c>
      <c r="C427" s="82">
        <v>1370</v>
      </c>
      <c r="D427" s="82">
        <v>905</v>
      </c>
      <c r="E427" s="82">
        <v>115</v>
      </c>
      <c r="F427" s="82">
        <v>0</v>
      </c>
      <c r="G427" s="82">
        <v>0</v>
      </c>
      <c r="H427" s="82">
        <v>0</v>
      </c>
      <c r="I427" s="82">
        <v>50</v>
      </c>
    </row>
    <row r="428" spans="1:9" s="77" customFormat="1" ht="9" customHeight="1" x14ac:dyDescent="0.25">
      <c r="A428" s="76" t="s">
        <v>50</v>
      </c>
      <c r="B428" s="82">
        <f t="shared" ref="B428:B433" si="23">SUM(C428:I428)</f>
        <v>15271</v>
      </c>
      <c r="C428" s="82">
        <v>10027</v>
      </c>
      <c r="D428" s="82">
        <v>0</v>
      </c>
      <c r="E428" s="82">
        <v>0</v>
      </c>
      <c r="F428" s="82">
        <v>4554</v>
      </c>
      <c r="G428" s="82">
        <v>0</v>
      </c>
      <c r="H428" s="82">
        <v>10</v>
      </c>
      <c r="I428" s="82">
        <v>680</v>
      </c>
    </row>
    <row r="429" spans="1:9" s="77" customFormat="1" ht="9" customHeight="1" x14ac:dyDescent="0.25">
      <c r="A429" s="76" t="s">
        <v>51</v>
      </c>
      <c r="B429" s="82">
        <f t="shared" si="23"/>
        <v>14019</v>
      </c>
      <c r="C429" s="82">
        <v>8040</v>
      </c>
      <c r="D429" s="82">
        <v>149</v>
      </c>
      <c r="E429" s="82">
        <v>0</v>
      </c>
      <c r="F429" s="82">
        <v>440</v>
      </c>
      <c r="G429" s="82">
        <v>0</v>
      </c>
      <c r="H429" s="82">
        <v>0</v>
      </c>
      <c r="I429" s="82">
        <v>5390</v>
      </c>
    </row>
    <row r="430" spans="1:9" s="77" customFormat="1" ht="9" customHeight="1" x14ac:dyDescent="0.25">
      <c r="A430" s="83" t="s">
        <v>52</v>
      </c>
      <c r="B430" s="85">
        <f t="shared" si="23"/>
        <v>374200</v>
      </c>
      <c r="C430" s="85">
        <v>362328</v>
      </c>
      <c r="D430" s="85">
        <v>24</v>
      </c>
      <c r="E430" s="85">
        <v>0</v>
      </c>
      <c r="F430" s="85">
        <v>6017</v>
      </c>
      <c r="G430" s="85">
        <v>35</v>
      </c>
      <c r="H430" s="85">
        <v>81</v>
      </c>
      <c r="I430" s="85">
        <v>5715</v>
      </c>
    </row>
    <row r="431" spans="1:9" s="77" customFormat="1" ht="9" customHeight="1" x14ac:dyDescent="0.25">
      <c r="A431" s="76" t="s">
        <v>53</v>
      </c>
      <c r="B431" s="82">
        <f t="shared" si="23"/>
        <v>203121</v>
      </c>
      <c r="C431" s="82">
        <v>154233</v>
      </c>
      <c r="D431" s="82">
        <v>27211</v>
      </c>
      <c r="E431" s="82">
        <v>2312</v>
      </c>
      <c r="F431" s="82">
        <v>13400</v>
      </c>
      <c r="G431" s="82">
        <v>5932</v>
      </c>
      <c r="H431" s="82">
        <v>4</v>
      </c>
      <c r="I431" s="82">
        <v>29</v>
      </c>
    </row>
    <row r="432" spans="1:9" s="77" customFormat="1" ht="9" customHeight="1" x14ac:dyDescent="0.25">
      <c r="A432" s="76" t="s">
        <v>54</v>
      </c>
      <c r="B432" s="82">
        <f t="shared" si="23"/>
        <v>6136</v>
      </c>
      <c r="C432" s="82">
        <v>4902</v>
      </c>
      <c r="D432" s="82">
        <v>0</v>
      </c>
      <c r="E432" s="82">
        <v>7</v>
      </c>
      <c r="F432" s="82">
        <v>1227</v>
      </c>
      <c r="G432" s="82">
        <v>0</v>
      </c>
      <c r="H432" s="82">
        <v>0</v>
      </c>
      <c r="I432" s="82">
        <v>0</v>
      </c>
    </row>
    <row r="433" spans="1:9" s="77" customFormat="1" ht="9" customHeight="1" x14ac:dyDescent="0.25">
      <c r="A433" s="76" t="s">
        <v>55</v>
      </c>
      <c r="B433" s="82">
        <f t="shared" si="23"/>
        <v>40441</v>
      </c>
      <c r="C433" s="82">
        <v>0</v>
      </c>
      <c r="D433" s="82">
        <v>0</v>
      </c>
      <c r="E433" s="82">
        <v>0</v>
      </c>
      <c r="F433" s="82">
        <v>0</v>
      </c>
      <c r="G433" s="82">
        <v>0</v>
      </c>
      <c r="H433" s="82">
        <v>8067</v>
      </c>
      <c r="I433" s="82">
        <v>32374</v>
      </c>
    </row>
    <row r="434" spans="1:9" s="77" customFormat="1" ht="9" customHeight="1" x14ac:dyDescent="0.25">
      <c r="A434" s="83" t="s">
        <v>56</v>
      </c>
      <c r="B434" s="85">
        <f>SUM(C434:I434)+1</f>
        <v>15022</v>
      </c>
      <c r="C434" s="85">
        <v>5880</v>
      </c>
      <c r="D434" s="85">
        <v>0</v>
      </c>
      <c r="E434" s="85">
        <v>0</v>
      </c>
      <c r="F434" s="85">
        <v>6881</v>
      </c>
      <c r="G434" s="85">
        <v>485</v>
      </c>
      <c r="H434" s="85">
        <v>200</v>
      </c>
      <c r="I434" s="85">
        <v>1575</v>
      </c>
    </row>
    <row r="435" spans="1:9" s="77" customFormat="1" ht="9" customHeight="1" x14ac:dyDescent="0.25">
      <c r="A435" s="76" t="s">
        <v>57</v>
      </c>
      <c r="B435" s="82">
        <f>SUM(C435:I435)-1</f>
        <v>49013</v>
      </c>
      <c r="C435" s="82">
        <v>15207</v>
      </c>
      <c r="D435" s="82">
        <v>0</v>
      </c>
      <c r="E435" s="82">
        <v>0</v>
      </c>
      <c r="F435" s="82">
        <v>0</v>
      </c>
      <c r="G435" s="82">
        <v>0</v>
      </c>
      <c r="H435" s="82">
        <v>255</v>
      </c>
      <c r="I435" s="82">
        <v>33552</v>
      </c>
    </row>
    <row r="436" spans="1:9" s="77" customFormat="1" ht="9" customHeight="1" x14ac:dyDescent="0.25">
      <c r="A436" s="76" t="s">
        <v>58</v>
      </c>
      <c r="B436" s="82">
        <f>SUM(C436:I436)-1</f>
        <v>101958</v>
      </c>
      <c r="C436" s="82">
        <v>17415</v>
      </c>
      <c r="D436" s="82">
        <v>0</v>
      </c>
      <c r="E436" s="82">
        <v>0</v>
      </c>
      <c r="F436" s="82">
        <v>19498</v>
      </c>
      <c r="G436" s="82">
        <v>65046</v>
      </c>
      <c r="H436" s="82">
        <v>0</v>
      </c>
      <c r="I436" s="82">
        <v>0</v>
      </c>
    </row>
    <row r="437" spans="1:9" s="77" customFormat="1" ht="9" customHeight="1" x14ac:dyDescent="0.25">
      <c r="A437" s="76" t="s">
        <v>59</v>
      </c>
      <c r="B437" s="82">
        <f>SUM(C437:I437)</f>
        <v>11565</v>
      </c>
      <c r="C437" s="82">
        <v>0</v>
      </c>
      <c r="D437" s="82">
        <v>0</v>
      </c>
      <c r="E437" s="82">
        <v>0</v>
      </c>
      <c r="F437" s="82">
        <v>0</v>
      </c>
      <c r="G437" s="82">
        <v>0</v>
      </c>
      <c r="H437" s="82">
        <v>4272</v>
      </c>
      <c r="I437" s="82">
        <v>7293</v>
      </c>
    </row>
    <row r="438" spans="1:9" s="77" customFormat="1" ht="9" customHeight="1" x14ac:dyDescent="0.25">
      <c r="A438" s="83" t="s">
        <v>60</v>
      </c>
      <c r="B438" s="85">
        <f>SUM(C438:I438)</f>
        <v>117916</v>
      </c>
      <c r="C438" s="85">
        <v>4272</v>
      </c>
      <c r="D438" s="99">
        <v>0</v>
      </c>
      <c r="E438" s="85">
        <v>0</v>
      </c>
      <c r="F438" s="85">
        <v>1001</v>
      </c>
      <c r="G438" s="85">
        <v>77</v>
      </c>
      <c r="H438" s="85">
        <v>0</v>
      </c>
      <c r="I438" s="85">
        <v>112566</v>
      </c>
    </row>
    <row r="439" spans="1:9" s="77" customFormat="1" ht="9" customHeight="1" x14ac:dyDescent="0.25">
      <c r="A439" s="76" t="s">
        <v>61</v>
      </c>
      <c r="B439" s="82">
        <f>SUM(C439:I439)</f>
        <v>28171</v>
      </c>
      <c r="C439" s="82">
        <v>14456</v>
      </c>
      <c r="D439" s="82">
        <v>9741</v>
      </c>
      <c r="E439" s="82">
        <v>646</v>
      </c>
      <c r="F439" s="82">
        <v>3133</v>
      </c>
      <c r="G439" s="82">
        <v>195</v>
      </c>
      <c r="H439" s="82">
        <v>0</v>
      </c>
      <c r="I439" s="82">
        <v>0</v>
      </c>
    </row>
    <row r="440" spans="1:9" s="77" customFormat="1" ht="9" customHeight="1" x14ac:dyDescent="0.25">
      <c r="A440" s="76" t="s">
        <v>62</v>
      </c>
      <c r="B440" s="82">
        <f>SUM(C440:I440)</f>
        <v>291788</v>
      </c>
      <c r="C440" s="82">
        <v>135337</v>
      </c>
      <c r="D440" s="82">
        <v>0</v>
      </c>
      <c r="E440" s="82">
        <v>2302</v>
      </c>
      <c r="F440" s="82">
        <v>28904</v>
      </c>
      <c r="G440" s="82">
        <v>10531</v>
      </c>
      <c r="H440" s="82">
        <v>20219</v>
      </c>
      <c r="I440" s="82">
        <v>94495</v>
      </c>
    </row>
    <row r="441" spans="1:9" s="77" customFormat="1" ht="9" customHeight="1" x14ac:dyDescent="0.25">
      <c r="A441" s="76" t="s">
        <v>63</v>
      </c>
      <c r="B441" s="82">
        <f>SUM(C441:I441)</f>
        <v>1258</v>
      </c>
      <c r="C441" s="82">
        <v>0</v>
      </c>
      <c r="D441" s="82">
        <v>0</v>
      </c>
      <c r="E441" s="82">
        <v>0</v>
      </c>
      <c r="F441" s="82">
        <v>0</v>
      </c>
      <c r="G441" s="82">
        <v>0</v>
      </c>
      <c r="H441" s="82">
        <v>347</v>
      </c>
      <c r="I441" s="82">
        <v>911</v>
      </c>
    </row>
    <row r="442" spans="1:9" s="77" customFormat="1" ht="9" customHeight="1" x14ac:dyDescent="0.25">
      <c r="A442" s="83" t="s">
        <v>64</v>
      </c>
      <c r="B442" s="85">
        <f>SUM(C442:I442)+1</f>
        <v>66467</v>
      </c>
      <c r="C442" s="85">
        <v>28752</v>
      </c>
      <c r="D442" s="85">
        <v>0</v>
      </c>
      <c r="E442" s="85">
        <v>2366</v>
      </c>
      <c r="F442" s="85">
        <v>31779</v>
      </c>
      <c r="G442" s="85">
        <v>3569</v>
      </c>
      <c r="H442" s="85">
        <v>0</v>
      </c>
      <c r="I442" s="85">
        <v>0</v>
      </c>
    </row>
    <row r="443" spans="1:9" s="77" customFormat="1" ht="9" customHeight="1" x14ac:dyDescent="0.25">
      <c r="A443" s="76"/>
      <c r="B443" s="82"/>
      <c r="C443" s="82"/>
      <c r="D443" s="82"/>
      <c r="E443" s="82"/>
      <c r="F443" s="82"/>
      <c r="G443" s="82"/>
      <c r="H443" s="82"/>
      <c r="I443" s="82"/>
    </row>
    <row r="444" spans="1:9" s="77" customFormat="1" ht="9" customHeight="1" x14ac:dyDescent="0.25">
      <c r="A444" s="75">
        <v>2007</v>
      </c>
      <c r="B444" s="81"/>
      <c r="C444" s="81"/>
      <c r="D444" s="81"/>
      <c r="E444" s="81"/>
      <c r="F444" s="81"/>
      <c r="G444" s="81"/>
      <c r="H444" s="81"/>
      <c r="I444" s="81"/>
    </row>
    <row r="445" spans="1:9" s="80" customFormat="1" ht="9" customHeight="1" x14ac:dyDescent="0.25">
      <c r="A445" s="78" t="s">
        <v>33</v>
      </c>
      <c r="B445" s="101">
        <f t="shared" ref="B445:I445" si="24">SUM(B447:B478)</f>
        <v>6988460.7669899995</v>
      </c>
      <c r="C445" s="101">
        <f t="shared" si="24"/>
        <v>5655928.2663899986</v>
      </c>
      <c r="D445" s="101">
        <f t="shared" si="24"/>
        <v>116860.399</v>
      </c>
      <c r="E445" s="101">
        <f t="shared" si="24"/>
        <v>36065.516000000003</v>
      </c>
      <c r="F445" s="101">
        <f t="shared" si="24"/>
        <v>561069.41359999985</v>
      </c>
      <c r="G445" s="101">
        <f t="shared" si="24"/>
        <v>153108.94699999999</v>
      </c>
      <c r="H445" s="101">
        <f t="shared" si="24"/>
        <v>21165.679000000004</v>
      </c>
      <c r="I445" s="101">
        <f t="shared" si="24"/>
        <v>444262.54600000003</v>
      </c>
    </row>
    <row r="446" spans="1:9" s="80" customFormat="1" ht="3.95" customHeight="1" x14ac:dyDescent="0.25">
      <c r="A446" s="75"/>
      <c r="B446" s="97"/>
      <c r="C446" s="97"/>
      <c r="D446" s="97"/>
      <c r="E446" s="97"/>
      <c r="F446" s="97"/>
      <c r="G446" s="97"/>
      <c r="H446" s="97"/>
      <c r="I446" s="97"/>
    </row>
    <row r="447" spans="1:9" s="77" customFormat="1" ht="9" customHeight="1" x14ac:dyDescent="0.25">
      <c r="A447" s="76" t="s">
        <v>34</v>
      </c>
      <c r="B447" s="82">
        <f t="shared" ref="B447:B478" si="25">SUM(C447:I447)</f>
        <v>7709.0969999999998</v>
      </c>
      <c r="C447" s="82">
        <v>193.81800000000001</v>
      </c>
      <c r="D447" s="82">
        <v>0</v>
      </c>
      <c r="E447" s="82">
        <v>41.679000000000002</v>
      </c>
      <c r="F447" s="82">
        <v>5772.08</v>
      </c>
      <c r="G447" s="82">
        <v>1701.52</v>
      </c>
      <c r="H447" s="82">
        <v>0</v>
      </c>
      <c r="I447" s="82">
        <v>0</v>
      </c>
    </row>
    <row r="448" spans="1:9" s="77" customFormat="1" ht="9" customHeight="1" x14ac:dyDescent="0.25">
      <c r="A448" s="76" t="s">
        <v>35</v>
      </c>
      <c r="B448" s="82">
        <f t="shared" si="25"/>
        <v>0</v>
      </c>
      <c r="C448" s="82">
        <v>0</v>
      </c>
      <c r="D448" s="82">
        <v>0</v>
      </c>
      <c r="E448" s="82">
        <v>0</v>
      </c>
      <c r="F448" s="82">
        <v>0</v>
      </c>
      <c r="G448" s="82">
        <v>0</v>
      </c>
      <c r="H448" s="82">
        <v>0</v>
      </c>
      <c r="I448" s="82">
        <v>0</v>
      </c>
    </row>
    <row r="449" spans="1:9" s="77" customFormat="1" ht="9" customHeight="1" x14ac:dyDescent="0.25">
      <c r="A449" s="76" t="s">
        <v>87</v>
      </c>
      <c r="B449" s="82">
        <f t="shared" si="25"/>
        <v>6131.07</v>
      </c>
      <c r="C449" s="82">
        <v>0</v>
      </c>
      <c r="D449" s="82">
        <v>0</v>
      </c>
      <c r="E449" s="82">
        <v>0</v>
      </c>
      <c r="F449" s="82">
        <v>0</v>
      </c>
      <c r="G449" s="82">
        <v>0</v>
      </c>
      <c r="H449" s="82">
        <v>0</v>
      </c>
      <c r="I449" s="82">
        <v>6131.07</v>
      </c>
    </row>
    <row r="450" spans="1:9" s="77" customFormat="1" ht="9" customHeight="1" x14ac:dyDescent="0.25">
      <c r="A450" s="83" t="s">
        <v>37</v>
      </c>
      <c r="B450" s="85">
        <f t="shared" si="25"/>
        <v>60898</v>
      </c>
      <c r="C450" s="85">
        <v>0</v>
      </c>
      <c r="D450" s="85">
        <v>0</v>
      </c>
      <c r="E450" s="85">
        <v>0</v>
      </c>
      <c r="F450" s="85">
        <v>0</v>
      </c>
      <c r="G450" s="85">
        <v>0</v>
      </c>
      <c r="H450" s="85">
        <v>1984</v>
      </c>
      <c r="I450" s="85">
        <v>58914</v>
      </c>
    </row>
    <row r="451" spans="1:9" s="77" customFormat="1" ht="9" customHeight="1" x14ac:dyDescent="0.25">
      <c r="A451" s="76" t="s">
        <v>38</v>
      </c>
      <c r="B451" s="82">
        <f t="shared" si="25"/>
        <v>1524.9940000000001</v>
      </c>
      <c r="C451" s="82">
        <v>565.14</v>
      </c>
      <c r="D451" s="82">
        <v>0</v>
      </c>
      <c r="E451" s="82">
        <v>0</v>
      </c>
      <c r="F451" s="82">
        <v>0</v>
      </c>
      <c r="G451" s="82">
        <v>959.85400000000004</v>
      </c>
      <c r="H451" s="82">
        <v>0</v>
      </c>
      <c r="I451" s="82">
        <v>0</v>
      </c>
    </row>
    <row r="452" spans="1:9" s="77" customFormat="1" ht="9" customHeight="1" x14ac:dyDescent="0.25">
      <c r="A452" s="76" t="s">
        <v>39</v>
      </c>
      <c r="B452" s="82">
        <f t="shared" si="25"/>
        <v>5041.6099999999997</v>
      </c>
      <c r="C452" s="82">
        <v>1389.71</v>
      </c>
      <c r="D452" s="82">
        <v>0</v>
      </c>
      <c r="E452" s="82">
        <v>0</v>
      </c>
      <c r="F452" s="82">
        <v>2633.67</v>
      </c>
      <c r="G452" s="82">
        <v>18.95</v>
      </c>
      <c r="H452" s="82">
        <v>77.11</v>
      </c>
      <c r="I452" s="82">
        <v>922.17</v>
      </c>
    </row>
    <row r="453" spans="1:9" s="77" customFormat="1" ht="9" customHeight="1" x14ac:dyDescent="0.25">
      <c r="A453" s="76" t="s">
        <v>40</v>
      </c>
      <c r="B453" s="82">
        <f t="shared" si="25"/>
        <v>206183</v>
      </c>
      <c r="C453" s="82">
        <v>174262</v>
      </c>
      <c r="D453" s="82">
        <v>0</v>
      </c>
      <c r="E453" s="82">
        <v>6952</v>
      </c>
      <c r="F453" s="82">
        <v>11005</v>
      </c>
      <c r="G453" s="82">
        <v>33</v>
      </c>
      <c r="H453" s="82">
        <v>1254</v>
      </c>
      <c r="I453" s="82">
        <v>12677</v>
      </c>
    </row>
    <row r="454" spans="1:9" s="77" customFormat="1" ht="9" customHeight="1" x14ac:dyDescent="0.25">
      <c r="A454" s="83" t="s">
        <v>41</v>
      </c>
      <c r="B454" s="85">
        <f t="shared" si="25"/>
        <v>1568189</v>
      </c>
      <c r="C454" s="85">
        <v>1515879</v>
      </c>
      <c r="D454" s="85">
        <v>0</v>
      </c>
      <c r="E454" s="85">
        <v>2567</v>
      </c>
      <c r="F454" s="85">
        <v>49743</v>
      </c>
      <c r="G454" s="85">
        <v>0</v>
      </c>
      <c r="H454" s="85">
        <v>0</v>
      </c>
      <c r="I454" s="85">
        <v>0</v>
      </c>
    </row>
    <row r="455" spans="1:9" s="77" customFormat="1" ht="9" customHeight="1" x14ac:dyDescent="0.25">
      <c r="A455" s="76" t="s">
        <v>88</v>
      </c>
      <c r="B455" s="82">
        <f t="shared" si="25"/>
        <v>771.61500000000001</v>
      </c>
      <c r="C455" s="82">
        <v>771.61500000000001</v>
      </c>
      <c r="D455" s="82">
        <v>0</v>
      </c>
      <c r="E455" s="82">
        <v>0</v>
      </c>
      <c r="F455" s="82">
        <v>0</v>
      </c>
      <c r="G455" s="82">
        <v>0</v>
      </c>
      <c r="H455" s="82">
        <v>0</v>
      </c>
      <c r="I455" s="82">
        <v>0</v>
      </c>
    </row>
    <row r="456" spans="1:9" s="77" customFormat="1" ht="9" customHeight="1" x14ac:dyDescent="0.25">
      <c r="A456" s="76" t="s">
        <v>42</v>
      </c>
      <c r="B456" s="82">
        <f t="shared" si="25"/>
        <v>1775223.8490000002</v>
      </c>
      <c r="C456" s="82">
        <v>1557643</v>
      </c>
      <c r="D456" s="82">
        <v>0</v>
      </c>
      <c r="E456" s="82">
        <v>11426.985000000001</v>
      </c>
      <c r="F456" s="82">
        <v>203602.55600000001</v>
      </c>
      <c r="G456" s="82">
        <v>2551.308</v>
      </c>
      <c r="H456" s="82">
        <v>0</v>
      </c>
      <c r="I456" s="82">
        <v>0</v>
      </c>
    </row>
    <row r="457" spans="1:9" s="77" customFormat="1" ht="9" customHeight="1" x14ac:dyDescent="0.25">
      <c r="A457" s="76" t="s">
        <v>43</v>
      </c>
      <c r="B457" s="82">
        <f t="shared" si="25"/>
        <v>30546.655000000002</v>
      </c>
      <c r="C457" s="82">
        <v>1274.5419999999999</v>
      </c>
      <c r="D457" s="82">
        <v>0</v>
      </c>
      <c r="E457" s="82">
        <v>0</v>
      </c>
      <c r="F457" s="82">
        <v>29220.116000000002</v>
      </c>
      <c r="G457" s="82">
        <v>51.997</v>
      </c>
      <c r="H457" s="82">
        <v>0</v>
      </c>
      <c r="I457" s="82">
        <v>0</v>
      </c>
    </row>
    <row r="458" spans="1:9" s="77" customFormat="1" ht="9" customHeight="1" x14ac:dyDescent="0.25">
      <c r="A458" s="83" t="s">
        <v>44</v>
      </c>
      <c r="B458" s="85">
        <f t="shared" si="25"/>
        <v>164298.42299999998</v>
      </c>
      <c r="C458" s="85">
        <v>156832.424</v>
      </c>
      <c r="D458" s="85">
        <v>129.65</v>
      </c>
      <c r="E458" s="85">
        <v>0</v>
      </c>
      <c r="F458" s="85">
        <v>4179.1940000000004</v>
      </c>
      <c r="G458" s="85">
        <v>1281.08</v>
      </c>
      <c r="H458" s="85">
        <v>0</v>
      </c>
      <c r="I458" s="85">
        <v>1876.075</v>
      </c>
    </row>
    <row r="459" spans="1:9" s="77" customFormat="1" ht="9" customHeight="1" x14ac:dyDescent="0.25">
      <c r="A459" s="76" t="s">
        <v>45</v>
      </c>
      <c r="B459" s="82">
        <f t="shared" si="25"/>
        <v>118243.19</v>
      </c>
      <c r="C459" s="82">
        <v>89079.9</v>
      </c>
      <c r="D459" s="82">
        <v>4541.53</v>
      </c>
      <c r="E459" s="82">
        <v>1858.3</v>
      </c>
      <c r="F459" s="82">
        <v>20791.8</v>
      </c>
      <c r="G459" s="82">
        <v>1888.66</v>
      </c>
      <c r="H459" s="82">
        <v>83</v>
      </c>
      <c r="I459" s="82">
        <v>0</v>
      </c>
    </row>
    <row r="460" spans="1:9" s="77" customFormat="1" ht="9" customHeight="1" x14ac:dyDescent="0.25">
      <c r="A460" s="76" t="s">
        <v>46</v>
      </c>
      <c r="B460" s="88">
        <f t="shared" si="25"/>
        <v>593368.42999999993</v>
      </c>
      <c r="C460" s="82">
        <v>533300.56999999995</v>
      </c>
      <c r="D460" s="82">
        <v>947.29</v>
      </c>
      <c r="E460" s="82">
        <v>0</v>
      </c>
      <c r="F460" s="82">
        <v>48834.85</v>
      </c>
      <c r="G460" s="82">
        <v>1160.44</v>
      </c>
      <c r="H460" s="82">
        <v>951.36</v>
      </c>
      <c r="I460" s="82">
        <v>8173.92</v>
      </c>
    </row>
    <row r="461" spans="1:9" s="77" customFormat="1" ht="9" customHeight="1" x14ac:dyDescent="0.25">
      <c r="A461" s="76" t="s">
        <v>47</v>
      </c>
      <c r="B461" s="82">
        <f t="shared" si="25"/>
        <v>135930.25999999998</v>
      </c>
      <c r="C461" s="82">
        <v>86254.434999999998</v>
      </c>
      <c r="D461" s="82">
        <v>34197.255000000005</v>
      </c>
      <c r="E461" s="82">
        <v>1218.366</v>
      </c>
      <c r="F461" s="82">
        <v>12410.44</v>
      </c>
      <c r="G461" s="82">
        <v>1849.7640000000001</v>
      </c>
      <c r="H461" s="82">
        <v>0</v>
      </c>
      <c r="I461" s="82">
        <v>0</v>
      </c>
    </row>
    <row r="462" spans="1:9" s="77" customFormat="1" ht="9" customHeight="1" x14ac:dyDescent="0.25">
      <c r="A462" s="83" t="s">
        <v>48</v>
      </c>
      <c r="B462" s="85">
        <f t="shared" si="25"/>
        <v>694170</v>
      </c>
      <c r="C462" s="85">
        <v>621906</v>
      </c>
      <c r="D462" s="85">
        <v>31862</v>
      </c>
      <c r="E462" s="85">
        <v>5017</v>
      </c>
      <c r="F462" s="85">
        <v>32755</v>
      </c>
      <c r="G462" s="85">
        <v>2321</v>
      </c>
      <c r="H462" s="85">
        <v>160</v>
      </c>
      <c r="I462" s="85">
        <v>149</v>
      </c>
    </row>
    <row r="463" spans="1:9" s="77" customFormat="1" ht="9" customHeight="1" x14ac:dyDescent="0.25">
      <c r="A463" s="76" t="s">
        <v>49</v>
      </c>
      <c r="B463" s="82">
        <f t="shared" si="25"/>
        <v>3016</v>
      </c>
      <c r="C463" s="82">
        <v>1824</v>
      </c>
      <c r="D463" s="82">
        <v>903</v>
      </c>
      <c r="E463" s="82">
        <v>70</v>
      </c>
      <c r="F463" s="82">
        <v>0</v>
      </c>
      <c r="G463" s="82">
        <v>0</v>
      </c>
      <c r="H463" s="82">
        <v>0</v>
      </c>
      <c r="I463" s="82">
        <v>219</v>
      </c>
    </row>
    <row r="464" spans="1:9" s="77" customFormat="1" ht="9" customHeight="1" x14ac:dyDescent="0.25">
      <c r="A464" s="76" t="s">
        <v>50</v>
      </c>
      <c r="B464" s="82">
        <f t="shared" si="25"/>
        <v>20122.382699999998</v>
      </c>
      <c r="C464" s="82">
        <v>17077.849999999999</v>
      </c>
      <c r="D464" s="82">
        <v>0</v>
      </c>
      <c r="E464" s="82">
        <v>0</v>
      </c>
      <c r="F464" s="82">
        <v>1928.0327</v>
      </c>
      <c r="G464" s="82">
        <v>0</v>
      </c>
      <c r="H464" s="82">
        <v>0</v>
      </c>
      <c r="I464" s="82">
        <v>1116.5</v>
      </c>
    </row>
    <row r="465" spans="1:9" s="77" customFormat="1" ht="9" customHeight="1" x14ac:dyDescent="0.25">
      <c r="A465" s="76" t="s">
        <v>51</v>
      </c>
      <c r="B465" s="82">
        <f t="shared" si="25"/>
        <v>42133</v>
      </c>
      <c r="C465" s="82">
        <v>27710</v>
      </c>
      <c r="D465" s="82">
        <v>138</v>
      </c>
      <c r="E465" s="82">
        <v>238</v>
      </c>
      <c r="F465" s="82">
        <v>4682</v>
      </c>
      <c r="G465" s="82">
        <v>0</v>
      </c>
      <c r="H465" s="82">
        <v>0</v>
      </c>
      <c r="I465" s="82">
        <v>9365</v>
      </c>
    </row>
    <row r="466" spans="1:9" s="77" customFormat="1" ht="9" customHeight="1" x14ac:dyDescent="0.25">
      <c r="A466" s="83" t="s">
        <v>52</v>
      </c>
      <c r="B466" s="85">
        <f t="shared" si="25"/>
        <v>539370.66918999993</v>
      </c>
      <c r="C466" s="85">
        <v>474102.54418999993</v>
      </c>
      <c r="D466" s="85">
        <v>0</v>
      </c>
      <c r="E466" s="85">
        <v>0</v>
      </c>
      <c r="F466" s="85">
        <v>8193.768</v>
      </c>
      <c r="G466" s="85">
        <v>140.84700000000001</v>
      </c>
      <c r="H466" s="85">
        <v>45.064</v>
      </c>
      <c r="I466" s="85">
        <v>56888.446000000004</v>
      </c>
    </row>
    <row r="467" spans="1:9" s="77" customFormat="1" ht="9" customHeight="1" x14ac:dyDescent="0.25">
      <c r="A467" s="76" t="s">
        <v>53</v>
      </c>
      <c r="B467" s="82">
        <f t="shared" si="25"/>
        <v>244597.47510000001</v>
      </c>
      <c r="C467" s="82">
        <v>178714.83519999997</v>
      </c>
      <c r="D467" s="82">
        <v>32728.673999999995</v>
      </c>
      <c r="E467" s="82">
        <v>832.19599999999991</v>
      </c>
      <c r="F467" s="82">
        <v>23697.986900000014</v>
      </c>
      <c r="G467" s="82">
        <v>8122.1759999999977</v>
      </c>
      <c r="H467" s="82">
        <v>78.939000000000007</v>
      </c>
      <c r="I467" s="82">
        <v>422.66800000000006</v>
      </c>
    </row>
    <row r="468" spans="1:9" s="77" customFormat="1" ht="9" customHeight="1" x14ac:dyDescent="0.25">
      <c r="A468" s="76" t="s">
        <v>54</v>
      </c>
      <c r="B468" s="82">
        <f t="shared" si="25"/>
        <v>15230.690999999999</v>
      </c>
      <c r="C468" s="82">
        <v>11976.025</v>
      </c>
      <c r="D468" s="82">
        <v>0</v>
      </c>
      <c r="E468" s="82">
        <v>36.65</v>
      </c>
      <c r="F468" s="82">
        <v>2765.605</v>
      </c>
      <c r="G468" s="82">
        <v>441.39100000000002</v>
      </c>
      <c r="H468" s="82">
        <v>0</v>
      </c>
      <c r="I468" s="82">
        <v>11.02</v>
      </c>
    </row>
    <row r="469" spans="1:9" s="77" customFormat="1" ht="9" customHeight="1" x14ac:dyDescent="0.25">
      <c r="A469" s="76" t="s">
        <v>55</v>
      </c>
      <c r="B469" s="82">
        <f t="shared" si="25"/>
        <v>32822.771999999997</v>
      </c>
      <c r="C469" s="82">
        <v>0</v>
      </c>
      <c r="D469" s="82">
        <v>0</v>
      </c>
      <c r="E469" s="82">
        <v>0</v>
      </c>
      <c r="F469" s="82">
        <v>0</v>
      </c>
      <c r="G469" s="82">
        <v>0</v>
      </c>
      <c r="H469" s="82">
        <v>6041.8050000000003</v>
      </c>
      <c r="I469" s="82">
        <v>26780.967000000001</v>
      </c>
    </row>
    <row r="470" spans="1:9" s="77" customFormat="1" ht="9" customHeight="1" x14ac:dyDescent="0.25">
      <c r="A470" s="83" t="s">
        <v>56</v>
      </c>
      <c r="B470" s="85">
        <f t="shared" si="25"/>
        <v>6761.8280000000004</v>
      </c>
      <c r="C470" s="85">
        <v>818.06399999999996</v>
      </c>
      <c r="D470" s="85">
        <v>0</v>
      </c>
      <c r="E470" s="85">
        <v>0</v>
      </c>
      <c r="F470" s="85">
        <v>5036.6149999999998</v>
      </c>
      <c r="G470" s="85">
        <v>684.08100000000002</v>
      </c>
      <c r="H470" s="85">
        <v>187.02799999999999</v>
      </c>
      <c r="I470" s="85">
        <v>36.04</v>
      </c>
    </row>
    <row r="471" spans="1:9" s="77" customFormat="1" ht="9" customHeight="1" x14ac:dyDescent="0.25">
      <c r="A471" s="76" t="s">
        <v>57</v>
      </c>
      <c r="B471" s="82">
        <f t="shared" si="25"/>
        <v>56605.39</v>
      </c>
      <c r="C471" s="82">
        <v>23292.6</v>
      </c>
      <c r="D471" s="82">
        <v>0</v>
      </c>
      <c r="E471" s="82">
        <v>0</v>
      </c>
      <c r="F471" s="82">
        <v>2320.4299999999998</v>
      </c>
      <c r="G471" s="82">
        <v>0</v>
      </c>
      <c r="H471" s="82">
        <v>21</v>
      </c>
      <c r="I471" s="82">
        <v>30971.360000000001</v>
      </c>
    </row>
    <row r="472" spans="1:9" s="77" customFormat="1" ht="9" customHeight="1" x14ac:dyDescent="0.25">
      <c r="A472" s="76" t="s">
        <v>58</v>
      </c>
      <c r="B472" s="82">
        <f t="shared" si="25"/>
        <v>139035</v>
      </c>
      <c r="C472" s="82">
        <v>18073</v>
      </c>
      <c r="D472" s="82">
        <v>0</v>
      </c>
      <c r="E472" s="82">
        <v>0</v>
      </c>
      <c r="F472" s="82">
        <v>27303</v>
      </c>
      <c r="G472" s="82">
        <v>93486</v>
      </c>
      <c r="H472" s="82">
        <v>0</v>
      </c>
      <c r="I472" s="82">
        <v>173</v>
      </c>
    </row>
    <row r="473" spans="1:9" s="77" customFormat="1" ht="9" customHeight="1" x14ac:dyDescent="0.25">
      <c r="A473" s="76" t="s">
        <v>59</v>
      </c>
      <c r="B473" s="82">
        <f t="shared" si="25"/>
        <v>10477</v>
      </c>
      <c r="C473" s="82">
        <v>0</v>
      </c>
      <c r="D473" s="82">
        <v>0</v>
      </c>
      <c r="E473" s="82">
        <v>0</v>
      </c>
      <c r="F473" s="82">
        <v>0</v>
      </c>
      <c r="G473" s="82">
        <v>0</v>
      </c>
      <c r="H473" s="82">
        <v>3893</v>
      </c>
      <c r="I473" s="82">
        <v>6584</v>
      </c>
    </row>
    <row r="474" spans="1:9" s="77" customFormat="1" ht="9" customHeight="1" x14ac:dyDescent="0.25">
      <c r="A474" s="83" t="s">
        <v>60</v>
      </c>
      <c r="B474" s="85">
        <f t="shared" si="25"/>
        <v>115367</v>
      </c>
      <c r="C474" s="85">
        <v>4811</v>
      </c>
      <c r="D474" s="99">
        <v>0</v>
      </c>
      <c r="E474" s="85">
        <v>8</v>
      </c>
      <c r="F474" s="85">
        <v>851</v>
      </c>
      <c r="G474" s="85">
        <v>629</v>
      </c>
      <c r="H474" s="85">
        <v>0</v>
      </c>
      <c r="I474" s="85">
        <v>109068</v>
      </c>
    </row>
    <row r="475" spans="1:9" s="77" customFormat="1" ht="9" customHeight="1" x14ac:dyDescent="0.25">
      <c r="A475" s="76" t="s">
        <v>61</v>
      </c>
      <c r="B475" s="82">
        <f t="shared" si="25"/>
        <v>28337</v>
      </c>
      <c r="C475" s="82">
        <v>13187</v>
      </c>
      <c r="D475" s="82">
        <v>10801</v>
      </c>
      <c r="E475" s="82">
        <v>0</v>
      </c>
      <c r="F475" s="82">
        <v>3827</v>
      </c>
      <c r="G475" s="82">
        <v>60</v>
      </c>
      <c r="H475" s="82">
        <v>462</v>
      </c>
      <c r="I475" s="82">
        <v>0</v>
      </c>
    </row>
    <row r="476" spans="1:9" s="77" customFormat="1" ht="9" customHeight="1" x14ac:dyDescent="0.25">
      <c r="A476" s="76" t="s">
        <v>62</v>
      </c>
      <c r="B476" s="82">
        <f t="shared" si="25"/>
        <v>295648</v>
      </c>
      <c r="C476" s="82">
        <v>118370</v>
      </c>
      <c r="D476" s="82">
        <v>612</v>
      </c>
      <c r="E476" s="82">
        <v>1183</v>
      </c>
      <c r="F476" s="82">
        <v>23674</v>
      </c>
      <c r="G476" s="82">
        <v>32551</v>
      </c>
      <c r="H476" s="82">
        <v>5918</v>
      </c>
      <c r="I476" s="82">
        <v>113340</v>
      </c>
    </row>
    <row r="477" spans="1:9" s="77" customFormat="1" ht="9" customHeight="1" x14ac:dyDescent="0.25">
      <c r="A477" s="76" t="s">
        <v>63</v>
      </c>
      <c r="B477" s="82">
        <f t="shared" si="25"/>
        <v>452.68299999999999</v>
      </c>
      <c r="C477" s="82">
        <v>0</v>
      </c>
      <c r="D477" s="82">
        <v>0</v>
      </c>
      <c r="E477" s="82">
        <v>0</v>
      </c>
      <c r="F477" s="82">
        <v>0</v>
      </c>
      <c r="G477" s="82">
        <v>0</v>
      </c>
      <c r="H477" s="82">
        <v>9.3729999999999993</v>
      </c>
      <c r="I477" s="82">
        <v>443.31</v>
      </c>
    </row>
    <row r="478" spans="1:9" s="77" customFormat="1" ht="9" customHeight="1" x14ac:dyDescent="0.25">
      <c r="A478" s="83" t="s">
        <v>64</v>
      </c>
      <c r="B478" s="85">
        <f t="shared" si="25"/>
        <v>70254.683000000005</v>
      </c>
      <c r="C478" s="85">
        <v>26619.194</v>
      </c>
      <c r="D478" s="85">
        <v>0</v>
      </c>
      <c r="E478" s="85">
        <v>4616.34</v>
      </c>
      <c r="F478" s="85">
        <v>35842.269999999997</v>
      </c>
      <c r="G478" s="85">
        <v>3176.8789999999999</v>
      </c>
      <c r="H478" s="85">
        <v>0</v>
      </c>
      <c r="I478" s="85">
        <v>0</v>
      </c>
    </row>
    <row r="479" spans="1:9" s="77" customFormat="1" ht="9" customHeight="1" x14ac:dyDescent="0.25">
      <c r="A479" s="76"/>
      <c r="B479" s="82"/>
      <c r="C479" s="82"/>
      <c r="D479" s="82"/>
      <c r="E479" s="82"/>
      <c r="F479" s="82"/>
      <c r="G479" s="82"/>
      <c r="H479" s="82"/>
      <c r="I479" s="82"/>
    </row>
    <row r="480" spans="1:9" s="77" customFormat="1" ht="9" customHeight="1" x14ac:dyDescent="0.25">
      <c r="A480" s="75" t="s">
        <v>65</v>
      </c>
      <c r="B480" s="81"/>
      <c r="C480" s="81"/>
      <c r="D480" s="81"/>
      <c r="E480" s="81"/>
      <c r="F480" s="81"/>
      <c r="G480" s="81"/>
      <c r="H480" s="81"/>
      <c r="I480" s="81"/>
    </row>
    <row r="481" spans="1:9" s="80" customFormat="1" ht="9" customHeight="1" x14ac:dyDescent="0.25">
      <c r="A481" s="78" t="s">
        <v>33</v>
      </c>
      <c r="B481" s="101">
        <f>SUM(B483:B514)+1</f>
        <v>6304949</v>
      </c>
      <c r="C481" s="101">
        <f t="shared" ref="C481" si="26">SUM(C483:C514)</f>
        <v>4913700</v>
      </c>
      <c r="D481" s="101">
        <f>SUM(D483:D514)-1</f>
        <v>128212</v>
      </c>
      <c r="E481" s="101">
        <f>SUM(E483:E514)+1</f>
        <v>41057</v>
      </c>
      <c r="F481" s="101">
        <f>SUM(F483:F514)-2</f>
        <v>523361</v>
      </c>
      <c r="G481" s="101">
        <f>SUM(G483:G514)-1</f>
        <v>70700</v>
      </c>
      <c r="H481" s="101">
        <f>SUM(H483:H514)-1</f>
        <v>19386</v>
      </c>
      <c r="I481" s="101">
        <f>SUM(I483:I514)-1</f>
        <v>608532</v>
      </c>
    </row>
    <row r="482" spans="1:9" s="80" customFormat="1" ht="3.95" customHeight="1" x14ac:dyDescent="0.25">
      <c r="A482" s="75"/>
      <c r="B482" s="97"/>
      <c r="C482" s="97"/>
      <c r="D482" s="97"/>
      <c r="E482" s="97"/>
      <c r="F482" s="97"/>
      <c r="G482" s="97"/>
      <c r="H482" s="97"/>
      <c r="I482" s="97"/>
    </row>
    <row r="483" spans="1:9" s="77" customFormat="1" ht="9" customHeight="1" x14ac:dyDescent="0.25">
      <c r="A483" s="76" t="s">
        <v>34</v>
      </c>
      <c r="B483" s="82">
        <f t="shared" ref="B483:B514" si="27">SUM(C483:I483)</f>
        <v>5183</v>
      </c>
      <c r="C483" s="82">
        <v>81</v>
      </c>
      <c r="D483" s="82">
        <v>0</v>
      </c>
      <c r="E483" s="82">
        <v>50</v>
      </c>
      <c r="F483" s="82">
        <v>4055</v>
      </c>
      <c r="G483" s="82">
        <v>997</v>
      </c>
      <c r="H483" s="82">
        <v>0</v>
      </c>
      <c r="I483" s="82">
        <v>0</v>
      </c>
    </row>
    <row r="484" spans="1:9" s="77" customFormat="1" ht="9" customHeight="1" x14ac:dyDescent="0.25">
      <c r="A484" s="76" t="s">
        <v>35</v>
      </c>
      <c r="B484" s="82">
        <f t="shared" si="27"/>
        <v>707</v>
      </c>
      <c r="C484" s="82">
        <v>707</v>
      </c>
      <c r="D484" s="82">
        <v>0</v>
      </c>
      <c r="E484" s="82">
        <v>0</v>
      </c>
      <c r="F484" s="82">
        <v>0</v>
      </c>
      <c r="G484" s="82">
        <v>0</v>
      </c>
      <c r="H484" s="82">
        <v>0</v>
      </c>
      <c r="I484" s="82">
        <v>0</v>
      </c>
    </row>
    <row r="485" spans="1:9" s="77" customFormat="1" ht="9" customHeight="1" x14ac:dyDescent="0.25">
      <c r="A485" s="76" t="s">
        <v>87</v>
      </c>
      <c r="B485" s="82">
        <f t="shared" si="27"/>
        <v>6415</v>
      </c>
      <c r="C485" s="82">
        <v>0</v>
      </c>
      <c r="D485" s="82">
        <v>0</v>
      </c>
      <c r="E485" s="82">
        <v>0</v>
      </c>
      <c r="F485" s="82">
        <v>0</v>
      </c>
      <c r="G485" s="82">
        <v>0</v>
      </c>
      <c r="H485" s="82">
        <v>0</v>
      </c>
      <c r="I485" s="82">
        <v>6415</v>
      </c>
    </row>
    <row r="486" spans="1:9" s="77" customFormat="1" ht="9" customHeight="1" x14ac:dyDescent="0.25">
      <c r="A486" s="83" t="s">
        <v>37</v>
      </c>
      <c r="B486" s="85">
        <f t="shared" si="27"/>
        <v>221389</v>
      </c>
      <c r="C486" s="85">
        <v>0</v>
      </c>
      <c r="D486" s="85">
        <v>0</v>
      </c>
      <c r="E486" s="85">
        <v>0</v>
      </c>
      <c r="F486" s="85">
        <v>0</v>
      </c>
      <c r="G486" s="85">
        <v>0</v>
      </c>
      <c r="H486" s="85">
        <v>1339</v>
      </c>
      <c r="I486" s="85">
        <v>220050</v>
      </c>
    </row>
    <row r="487" spans="1:9" s="77" customFormat="1" ht="9" customHeight="1" x14ac:dyDescent="0.25">
      <c r="A487" s="76" t="s">
        <v>38</v>
      </c>
      <c r="B487" s="82">
        <f t="shared" si="27"/>
        <v>3013</v>
      </c>
      <c r="C487" s="82">
        <v>1902</v>
      </c>
      <c r="D487" s="82">
        <v>0</v>
      </c>
      <c r="E487" s="82">
        <v>2</v>
      </c>
      <c r="F487" s="82">
        <v>0</v>
      </c>
      <c r="G487" s="82">
        <v>1109</v>
      </c>
      <c r="H487" s="82">
        <v>0</v>
      </c>
      <c r="I487" s="82">
        <v>0</v>
      </c>
    </row>
    <row r="488" spans="1:9" s="77" customFormat="1" ht="9" customHeight="1" x14ac:dyDescent="0.25">
      <c r="A488" s="76" t="s">
        <v>39</v>
      </c>
      <c r="B488" s="82">
        <f>SUM(C488:I488)-1</f>
        <v>2647</v>
      </c>
      <c r="C488" s="82">
        <v>438</v>
      </c>
      <c r="D488" s="82">
        <v>0</v>
      </c>
      <c r="E488" s="82">
        <v>0</v>
      </c>
      <c r="F488" s="82">
        <v>1598</v>
      </c>
      <c r="G488" s="82">
        <v>14</v>
      </c>
      <c r="H488" s="82">
        <v>125</v>
      </c>
      <c r="I488" s="82">
        <v>473</v>
      </c>
    </row>
    <row r="489" spans="1:9" s="77" customFormat="1" ht="9" customHeight="1" x14ac:dyDescent="0.25">
      <c r="A489" s="76" t="s">
        <v>40</v>
      </c>
      <c r="B489" s="82">
        <f t="shared" si="27"/>
        <v>157383</v>
      </c>
      <c r="C489" s="82">
        <v>125232</v>
      </c>
      <c r="D489" s="82">
        <v>0</v>
      </c>
      <c r="E489" s="82">
        <v>8344</v>
      </c>
      <c r="F489" s="82">
        <v>9426</v>
      </c>
      <c r="G489" s="82">
        <v>107</v>
      </c>
      <c r="H489" s="82">
        <v>1590</v>
      </c>
      <c r="I489" s="82">
        <v>12684</v>
      </c>
    </row>
    <row r="490" spans="1:9" s="77" customFormat="1" ht="9" customHeight="1" x14ac:dyDescent="0.25">
      <c r="A490" s="83" t="s">
        <v>41</v>
      </c>
      <c r="B490" s="85">
        <f t="shared" si="27"/>
        <v>1293939</v>
      </c>
      <c r="C490" s="85">
        <v>1228122</v>
      </c>
      <c r="D490" s="85">
        <v>0</v>
      </c>
      <c r="E490" s="85">
        <v>2968</v>
      </c>
      <c r="F490" s="85">
        <v>62849</v>
      </c>
      <c r="G490" s="85">
        <v>0</v>
      </c>
      <c r="H490" s="85">
        <v>0</v>
      </c>
      <c r="I490" s="85">
        <v>0</v>
      </c>
    </row>
    <row r="491" spans="1:9" s="77" customFormat="1" ht="9" customHeight="1" x14ac:dyDescent="0.25">
      <c r="A491" s="76" t="s">
        <v>88</v>
      </c>
      <c r="B491" s="82">
        <f t="shared" si="27"/>
        <v>1170</v>
      </c>
      <c r="C491" s="82">
        <v>73</v>
      </c>
      <c r="D491" s="82">
        <v>1097</v>
      </c>
      <c r="E491" s="82">
        <v>0</v>
      </c>
      <c r="F491" s="82">
        <v>0</v>
      </c>
      <c r="G491" s="82">
        <v>0</v>
      </c>
      <c r="H491" s="82">
        <v>0</v>
      </c>
      <c r="I491" s="82">
        <v>0</v>
      </c>
    </row>
    <row r="492" spans="1:9" s="77" customFormat="1" ht="9" customHeight="1" x14ac:dyDescent="0.25">
      <c r="A492" s="76" t="s">
        <v>42</v>
      </c>
      <c r="B492" s="82">
        <f t="shared" si="27"/>
        <v>1680689</v>
      </c>
      <c r="C492" s="82">
        <v>1528943</v>
      </c>
      <c r="D492" s="82">
        <v>0</v>
      </c>
      <c r="E492" s="82">
        <v>10513</v>
      </c>
      <c r="F492" s="82">
        <v>140741</v>
      </c>
      <c r="G492" s="82">
        <v>492</v>
      </c>
      <c r="H492" s="82">
        <v>0</v>
      </c>
      <c r="I492" s="82">
        <v>0</v>
      </c>
    </row>
    <row r="493" spans="1:9" s="77" customFormat="1" ht="9" customHeight="1" x14ac:dyDescent="0.25">
      <c r="A493" s="76" t="s">
        <v>43</v>
      </c>
      <c r="B493" s="82">
        <f t="shared" si="27"/>
        <v>30192</v>
      </c>
      <c r="C493" s="82">
        <v>1201</v>
      </c>
      <c r="D493" s="82">
        <v>0</v>
      </c>
      <c r="E493" s="82">
        <v>0</v>
      </c>
      <c r="F493" s="82">
        <v>28971</v>
      </c>
      <c r="G493" s="82">
        <v>20</v>
      </c>
      <c r="H493" s="82">
        <v>0</v>
      </c>
      <c r="I493" s="82">
        <v>0</v>
      </c>
    </row>
    <row r="494" spans="1:9" s="77" customFormat="1" ht="9" customHeight="1" x14ac:dyDescent="0.25">
      <c r="A494" s="83" t="s">
        <v>44</v>
      </c>
      <c r="B494" s="85">
        <f t="shared" si="27"/>
        <v>209664</v>
      </c>
      <c r="C494" s="85">
        <v>185337</v>
      </c>
      <c r="D494" s="85">
        <v>2135</v>
      </c>
      <c r="E494" s="85">
        <v>1077</v>
      </c>
      <c r="F494" s="85">
        <v>11501</v>
      </c>
      <c r="G494" s="85">
        <v>5649</v>
      </c>
      <c r="H494" s="85">
        <v>0</v>
      </c>
      <c r="I494" s="85">
        <v>3965</v>
      </c>
    </row>
    <row r="495" spans="1:9" s="77" customFormat="1" ht="9" customHeight="1" x14ac:dyDescent="0.25">
      <c r="A495" s="76" t="s">
        <v>45</v>
      </c>
      <c r="B495" s="82">
        <f>SUM(C495:I495)-1</f>
        <v>154735</v>
      </c>
      <c r="C495" s="82">
        <v>108798</v>
      </c>
      <c r="D495" s="82">
        <v>8114</v>
      </c>
      <c r="E495" s="82">
        <v>2040</v>
      </c>
      <c r="F495" s="82">
        <v>34005</v>
      </c>
      <c r="G495" s="82">
        <v>1779</v>
      </c>
      <c r="H495" s="82">
        <v>0</v>
      </c>
      <c r="I495" s="82">
        <v>0</v>
      </c>
    </row>
    <row r="496" spans="1:9" s="77" customFormat="1" ht="9" customHeight="1" x14ac:dyDescent="0.25">
      <c r="A496" s="76" t="s">
        <v>46</v>
      </c>
      <c r="B496" s="88">
        <f>SUM(C496:I496)-1</f>
        <v>334907</v>
      </c>
      <c r="C496" s="82">
        <v>268198</v>
      </c>
      <c r="D496" s="82">
        <v>1786</v>
      </c>
      <c r="E496" s="82">
        <v>1230</v>
      </c>
      <c r="F496" s="82">
        <v>42057</v>
      </c>
      <c r="G496" s="82">
        <v>878</v>
      </c>
      <c r="H496" s="82">
        <v>3561</v>
      </c>
      <c r="I496" s="82">
        <v>17198</v>
      </c>
    </row>
    <row r="497" spans="1:9" s="77" customFormat="1" ht="9" customHeight="1" x14ac:dyDescent="0.25">
      <c r="A497" s="76" t="s">
        <v>47</v>
      </c>
      <c r="B497" s="82">
        <f t="shared" si="27"/>
        <v>113107</v>
      </c>
      <c r="C497" s="82">
        <v>57693</v>
      </c>
      <c r="D497" s="82">
        <v>32066</v>
      </c>
      <c r="E497" s="82">
        <v>1372</v>
      </c>
      <c r="F497" s="82">
        <v>18566</v>
      </c>
      <c r="G497" s="82">
        <v>3410</v>
      </c>
      <c r="H497" s="82">
        <v>0</v>
      </c>
      <c r="I497" s="82">
        <v>0</v>
      </c>
    </row>
    <row r="498" spans="1:9" s="77" customFormat="1" ht="9" customHeight="1" x14ac:dyDescent="0.25">
      <c r="A498" s="83" t="s">
        <v>48</v>
      </c>
      <c r="B498" s="85">
        <f t="shared" si="27"/>
        <v>709550</v>
      </c>
      <c r="C498" s="85">
        <v>578671</v>
      </c>
      <c r="D498" s="85">
        <v>43004</v>
      </c>
      <c r="E498" s="85">
        <v>10844</v>
      </c>
      <c r="F498" s="85">
        <v>66560</v>
      </c>
      <c r="G498" s="85">
        <v>8560</v>
      </c>
      <c r="H498" s="85">
        <v>792</v>
      </c>
      <c r="I498" s="85">
        <v>1119</v>
      </c>
    </row>
    <row r="499" spans="1:9" s="77" customFormat="1" ht="9" customHeight="1" x14ac:dyDescent="0.25">
      <c r="A499" s="76" t="s">
        <v>49</v>
      </c>
      <c r="B499" s="82">
        <f t="shared" si="27"/>
        <v>5916</v>
      </c>
      <c r="C499" s="82">
        <v>1296</v>
      </c>
      <c r="D499" s="82">
        <v>991</v>
      </c>
      <c r="E499" s="82">
        <v>82</v>
      </c>
      <c r="F499" s="82">
        <v>0</v>
      </c>
      <c r="G499" s="82">
        <v>0</v>
      </c>
      <c r="H499" s="82">
        <v>0</v>
      </c>
      <c r="I499" s="82">
        <v>3547</v>
      </c>
    </row>
    <row r="500" spans="1:9" s="77" customFormat="1" ht="9" customHeight="1" x14ac:dyDescent="0.25">
      <c r="A500" s="76" t="s">
        <v>50</v>
      </c>
      <c r="B500" s="82">
        <f t="shared" si="27"/>
        <v>10543</v>
      </c>
      <c r="C500" s="82">
        <v>6257</v>
      </c>
      <c r="D500" s="82">
        <v>0</v>
      </c>
      <c r="E500" s="82">
        <v>0</v>
      </c>
      <c r="F500" s="82">
        <v>3705</v>
      </c>
      <c r="G500" s="82">
        <v>0</v>
      </c>
      <c r="H500" s="82">
        <v>0</v>
      </c>
      <c r="I500" s="82">
        <v>581</v>
      </c>
    </row>
    <row r="501" spans="1:9" s="77" customFormat="1" ht="9" customHeight="1" x14ac:dyDescent="0.25">
      <c r="A501" s="76" t="s">
        <v>51</v>
      </c>
      <c r="B501" s="82">
        <f t="shared" si="27"/>
        <v>13841</v>
      </c>
      <c r="C501" s="82">
        <v>9959</v>
      </c>
      <c r="D501" s="82">
        <v>0</v>
      </c>
      <c r="E501" s="82">
        <v>0</v>
      </c>
      <c r="F501" s="82">
        <v>963</v>
      </c>
      <c r="G501" s="82">
        <v>0</v>
      </c>
      <c r="H501" s="82">
        <v>0</v>
      </c>
      <c r="I501" s="82">
        <v>2919</v>
      </c>
    </row>
    <row r="502" spans="1:9" s="77" customFormat="1" ht="9" customHeight="1" x14ac:dyDescent="0.25">
      <c r="A502" s="83" t="s">
        <v>52</v>
      </c>
      <c r="B502" s="85">
        <f>SUM(C502:I502)-1</f>
        <v>510157</v>
      </c>
      <c r="C502" s="85">
        <v>434455</v>
      </c>
      <c r="D502" s="85">
        <v>298</v>
      </c>
      <c r="E502" s="85">
        <v>0</v>
      </c>
      <c r="F502" s="85">
        <v>10659</v>
      </c>
      <c r="G502" s="85">
        <v>88</v>
      </c>
      <c r="H502" s="85">
        <v>6</v>
      </c>
      <c r="I502" s="85">
        <v>64652</v>
      </c>
    </row>
    <row r="503" spans="1:9" s="77" customFormat="1" ht="9" customHeight="1" x14ac:dyDescent="0.25">
      <c r="A503" s="76" t="s">
        <v>53</v>
      </c>
      <c r="B503" s="82">
        <f t="shared" si="27"/>
        <v>206339</v>
      </c>
      <c r="C503" s="82">
        <v>151406</v>
      </c>
      <c r="D503" s="82">
        <v>30315</v>
      </c>
      <c r="E503" s="82">
        <v>721</v>
      </c>
      <c r="F503" s="82">
        <v>17259</v>
      </c>
      <c r="G503" s="82">
        <v>6126</v>
      </c>
      <c r="H503" s="82">
        <v>462</v>
      </c>
      <c r="I503" s="82">
        <v>50</v>
      </c>
    </row>
    <row r="504" spans="1:9" s="77" customFormat="1" ht="9" customHeight="1" x14ac:dyDescent="0.25">
      <c r="A504" s="76" t="s">
        <v>54</v>
      </c>
      <c r="B504" s="82">
        <f t="shared" si="27"/>
        <v>8715</v>
      </c>
      <c r="C504" s="82">
        <v>7766</v>
      </c>
      <c r="D504" s="82">
        <v>0</v>
      </c>
      <c r="E504" s="82">
        <v>10</v>
      </c>
      <c r="F504" s="82">
        <v>939</v>
      </c>
      <c r="G504" s="82">
        <v>0</v>
      </c>
      <c r="H504" s="82">
        <v>0</v>
      </c>
      <c r="I504" s="82">
        <v>0</v>
      </c>
    </row>
    <row r="505" spans="1:9" s="77" customFormat="1" ht="9" customHeight="1" x14ac:dyDescent="0.25">
      <c r="A505" s="76" t="s">
        <v>55</v>
      </c>
      <c r="B505" s="82">
        <f t="shared" si="27"/>
        <v>12150</v>
      </c>
      <c r="C505" s="82">
        <v>0</v>
      </c>
      <c r="D505" s="82">
        <v>0</v>
      </c>
      <c r="E505" s="82">
        <v>0</v>
      </c>
      <c r="F505" s="82">
        <v>0</v>
      </c>
      <c r="G505" s="82">
        <v>0</v>
      </c>
      <c r="H505" s="82">
        <v>1900</v>
      </c>
      <c r="I505" s="82">
        <v>10250</v>
      </c>
    </row>
    <row r="506" spans="1:9" s="77" customFormat="1" ht="9" customHeight="1" x14ac:dyDescent="0.25">
      <c r="A506" s="83" t="s">
        <v>56</v>
      </c>
      <c r="B506" s="85">
        <f>SUM(C506:I506)-1</f>
        <v>8219</v>
      </c>
      <c r="C506" s="85">
        <v>1235</v>
      </c>
      <c r="D506" s="85">
        <v>0</v>
      </c>
      <c r="E506" s="85">
        <v>0</v>
      </c>
      <c r="F506" s="85">
        <v>6555</v>
      </c>
      <c r="G506" s="85">
        <v>7</v>
      </c>
      <c r="H506" s="85">
        <v>375</v>
      </c>
      <c r="I506" s="85">
        <v>48</v>
      </c>
    </row>
    <row r="507" spans="1:9" s="77" customFormat="1" ht="9" customHeight="1" x14ac:dyDescent="0.25">
      <c r="A507" s="76" t="s">
        <v>57</v>
      </c>
      <c r="B507" s="82">
        <f t="shared" si="27"/>
        <v>72437</v>
      </c>
      <c r="C507" s="82">
        <v>41523</v>
      </c>
      <c r="D507" s="82">
        <v>0</v>
      </c>
      <c r="E507" s="82">
        <v>0</v>
      </c>
      <c r="F507" s="82">
        <v>970</v>
      </c>
      <c r="G507" s="82">
        <v>0</v>
      </c>
      <c r="H507" s="82">
        <v>0</v>
      </c>
      <c r="I507" s="82">
        <v>29944</v>
      </c>
    </row>
    <row r="508" spans="1:9" s="77" customFormat="1" ht="9" customHeight="1" x14ac:dyDescent="0.25">
      <c r="A508" s="76" t="s">
        <v>58</v>
      </c>
      <c r="B508" s="82">
        <f t="shared" si="27"/>
        <v>123911</v>
      </c>
      <c r="C508" s="82">
        <v>11494</v>
      </c>
      <c r="D508" s="82">
        <v>0</v>
      </c>
      <c r="E508" s="82">
        <v>0</v>
      </c>
      <c r="F508" s="82">
        <v>16629</v>
      </c>
      <c r="G508" s="82">
        <v>0</v>
      </c>
      <c r="H508" s="82">
        <v>0</v>
      </c>
      <c r="I508" s="82">
        <v>95788</v>
      </c>
    </row>
    <row r="509" spans="1:9" s="77" customFormat="1" ht="9" customHeight="1" x14ac:dyDescent="0.25">
      <c r="A509" s="76" t="s">
        <v>59</v>
      </c>
      <c r="B509" s="82">
        <f t="shared" si="27"/>
        <v>38051</v>
      </c>
      <c r="C509" s="82">
        <v>0</v>
      </c>
      <c r="D509" s="82">
        <v>0</v>
      </c>
      <c r="E509" s="82">
        <v>0</v>
      </c>
      <c r="F509" s="82">
        <v>0</v>
      </c>
      <c r="G509" s="82">
        <v>14786</v>
      </c>
      <c r="H509" s="82">
        <v>4779</v>
      </c>
      <c r="I509" s="82">
        <v>18486</v>
      </c>
    </row>
    <row r="510" spans="1:9" s="77" customFormat="1" ht="9" customHeight="1" x14ac:dyDescent="0.25">
      <c r="A510" s="83" t="s">
        <v>60</v>
      </c>
      <c r="B510" s="85">
        <f t="shared" si="27"/>
        <v>128486</v>
      </c>
      <c r="C510" s="85">
        <v>19309</v>
      </c>
      <c r="D510" s="99">
        <v>0</v>
      </c>
      <c r="E510" s="85">
        <v>0</v>
      </c>
      <c r="F510" s="85">
        <v>3544</v>
      </c>
      <c r="G510" s="85">
        <v>231</v>
      </c>
      <c r="H510" s="85">
        <v>0</v>
      </c>
      <c r="I510" s="85">
        <v>105402</v>
      </c>
    </row>
    <row r="511" spans="1:9" s="77" customFormat="1" ht="9" customHeight="1" x14ac:dyDescent="0.25">
      <c r="A511" s="76" t="s">
        <v>61</v>
      </c>
      <c r="B511" s="82">
        <f t="shared" si="27"/>
        <v>19898</v>
      </c>
      <c r="C511" s="82">
        <v>10179</v>
      </c>
      <c r="D511" s="82">
        <v>6851</v>
      </c>
      <c r="E511" s="82">
        <v>57</v>
      </c>
      <c r="F511" s="82">
        <v>2758</v>
      </c>
      <c r="G511" s="82">
        <v>53</v>
      </c>
      <c r="H511" s="82">
        <v>0</v>
      </c>
      <c r="I511" s="82">
        <v>0</v>
      </c>
    </row>
    <row r="512" spans="1:9" s="77" customFormat="1" ht="9" customHeight="1" x14ac:dyDescent="0.25">
      <c r="A512" s="76" t="s">
        <v>62</v>
      </c>
      <c r="B512" s="82">
        <f t="shared" si="27"/>
        <v>196871</v>
      </c>
      <c r="C512" s="82">
        <v>126736</v>
      </c>
      <c r="D512" s="82">
        <v>1556</v>
      </c>
      <c r="E512" s="82">
        <v>242</v>
      </c>
      <c r="F512" s="82">
        <v>25281</v>
      </c>
      <c r="G512" s="82">
        <v>24781</v>
      </c>
      <c r="H512" s="82">
        <v>4445</v>
      </c>
      <c r="I512" s="82">
        <v>13830</v>
      </c>
    </row>
    <row r="513" spans="1:9" s="77" customFormat="1" ht="9" customHeight="1" x14ac:dyDescent="0.25">
      <c r="A513" s="76" t="s">
        <v>63</v>
      </c>
      <c r="B513" s="82">
        <f t="shared" si="27"/>
        <v>1145</v>
      </c>
      <c r="C513" s="82">
        <v>0</v>
      </c>
      <c r="D513" s="82">
        <v>0</v>
      </c>
      <c r="E513" s="82">
        <v>0</v>
      </c>
      <c r="F513" s="82">
        <v>0</v>
      </c>
      <c r="G513" s="82">
        <v>0</v>
      </c>
      <c r="H513" s="82">
        <v>13</v>
      </c>
      <c r="I513" s="82">
        <v>1132</v>
      </c>
    </row>
    <row r="514" spans="1:9" s="77" customFormat="1" ht="9" customHeight="1" x14ac:dyDescent="0.25">
      <c r="A514" s="83" t="s">
        <v>64</v>
      </c>
      <c r="B514" s="85">
        <f t="shared" si="27"/>
        <v>23579</v>
      </c>
      <c r="C514" s="85">
        <v>6689</v>
      </c>
      <c r="D514" s="85">
        <v>0</v>
      </c>
      <c r="E514" s="85">
        <v>1504</v>
      </c>
      <c r="F514" s="85">
        <v>13772</v>
      </c>
      <c r="G514" s="85">
        <v>1614</v>
      </c>
      <c r="H514" s="85">
        <v>0</v>
      </c>
      <c r="I514" s="85">
        <v>0</v>
      </c>
    </row>
    <row r="515" spans="1:9" s="77" customFormat="1" ht="9" customHeight="1" x14ac:dyDescent="0.25">
      <c r="A515" s="76"/>
      <c r="B515" s="82"/>
      <c r="C515" s="82"/>
      <c r="D515" s="82"/>
      <c r="E515" s="82"/>
      <c r="F515" s="82"/>
      <c r="G515" s="82"/>
      <c r="H515" s="82"/>
      <c r="I515" s="82"/>
    </row>
    <row r="516" spans="1:9" s="77" customFormat="1" ht="9" customHeight="1" x14ac:dyDescent="0.25">
      <c r="A516" s="75">
        <v>2009</v>
      </c>
      <c r="B516" s="81"/>
      <c r="C516" s="81"/>
      <c r="D516" s="81"/>
      <c r="E516" s="81"/>
      <c r="F516" s="81"/>
      <c r="G516" s="81"/>
      <c r="H516" s="81"/>
      <c r="I516" s="81"/>
    </row>
    <row r="517" spans="1:9" s="80" customFormat="1" ht="9" customHeight="1" x14ac:dyDescent="0.25">
      <c r="A517" s="78" t="s">
        <v>33</v>
      </c>
      <c r="B517" s="101">
        <f t="shared" ref="B517:I517" si="28">SUM(B519:B550)</f>
        <v>5808956.1355999997</v>
      </c>
      <c r="C517" s="101">
        <f t="shared" si="28"/>
        <v>4406610.1786000002</v>
      </c>
      <c r="D517" s="101">
        <f t="shared" si="28"/>
        <v>139255.77100000001</v>
      </c>
      <c r="E517" s="101">
        <f t="shared" si="28"/>
        <v>45234.269000000008</v>
      </c>
      <c r="F517" s="101">
        <f t="shared" si="28"/>
        <v>672553.55299999984</v>
      </c>
      <c r="G517" s="101">
        <f t="shared" si="28"/>
        <v>164028.73800000001</v>
      </c>
      <c r="H517" s="101">
        <f t="shared" si="28"/>
        <v>23994.914000000004</v>
      </c>
      <c r="I517" s="101">
        <f t="shared" si="28"/>
        <v>357278.712</v>
      </c>
    </row>
    <row r="518" spans="1:9" s="80" customFormat="1" ht="3.95" customHeight="1" x14ac:dyDescent="0.25">
      <c r="A518" s="75"/>
      <c r="B518" s="97"/>
      <c r="C518" s="97"/>
      <c r="D518" s="97"/>
      <c r="E518" s="97"/>
      <c r="F518" s="97"/>
      <c r="G518" s="97"/>
      <c r="H518" s="97"/>
      <c r="I518" s="97"/>
    </row>
    <row r="519" spans="1:9" s="77" customFormat="1" ht="9" customHeight="1" x14ac:dyDescent="0.25">
      <c r="A519" s="76" t="s">
        <v>34</v>
      </c>
      <c r="B519" s="82">
        <f t="shared" ref="B519:B550" si="29">SUM(C519:I519)</f>
        <v>4734</v>
      </c>
      <c r="C519" s="82">
        <v>155</v>
      </c>
      <c r="D519" s="82">
        <v>0</v>
      </c>
      <c r="E519" s="82">
        <v>40</v>
      </c>
      <c r="F519" s="82">
        <v>3196</v>
      </c>
      <c r="G519" s="82">
        <v>1107</v>
      </c>
      <c r="H519" s="82">
        <v>236</v>
      </c>
      <c r="I519" s="82">
        <v>0</v>
      </c>
    </row>
    <row r="520" spans="1:9" s="77" customFormat="1" ht="9" customHeight="1" x14ac:dyDescent="0.25">
      <c r="A520" s="76" t="s">
        <v>35</v>
      </c>
      <c r="B520" s="82">
        <f t="shared" si="29"/>
        <v>75</v>
      </c>
      <c r="C520" s="82">
        <v>75</v>
      </c>
      <c r="D520" s="82">
        <v>0</v>
      </c>
      <c r="E520" s="82">
        <v>0</v>
      </c>
      <c r="F520" s="82">
        <v>0</v>
      </c>
      <c r="G520" s="82">
        <v>0</v>
      </c>
      <c r="H520" s="82">
        <v>0</v>
      </c>
      <c r="I520" s="82">
        <v>0</v>
      </c>
    </row>
    <row r="521" spans="1:9" s="77" customFormat="1" ht="9" customHeight="1" x14ac:dyDescent="0.25">
      <c r="A521" s="76" t="s">
        <v>87</v>
      </c>
      <c r="B521" s="82">
        <f t="shared" si="29"/>
        <v>2554.0080000000003</v>
      </c>
      <c r="C521" s="82">
        <v>0</v>
      </c>
      <c r="D521" s="82">
        <v>0</v>
      </c>
      <c r="E521" s="82">
        <v>0</v>
      </c>
      <c r="F521" s="82">
        <v>0</v>
      </c>
      <c r="G521" s="82">
        <v>0</v>
      </c>
      <c r="H521" s="82">
        <v>0</v>
      </c>
      <c r="I521" s="82">
        <v>2554.0080000000003</v>
      </c>
    </row>
    <row r="522" spans="1:9" s="77" customFormat="1" ht="9" customHeight="1" x14ac:dyDescent="0.25">
      <c r="A522" s="83" t="s">
        <v>37</v>
      </c>
      <c r="B522" s="85">
        <f t="shared" si="29"/>
        <v>77679</v>
      </c>
      <c r="C522" s="85">
        <v>0</v>
      </c>
      <c r="D522" s="85">
        <v>0</v>
      </c>
      <c r="E522" s="85">
        <v>0</v>
      </c>
      <c r="F522" s="85">
        <v>0</v>
      </c>
      <c r="G522" s="85">
        <v>0</v>
      </c>
      <c r="H522" s="85">
        <v>1841</v>
      </c>
      <c r="I522" s="85">
        <v>75838</v>
      </c>
    </row>
    <row r="523" spans="1:9" s="77" customFormat="1" ht="9" customHeight="1" x14ac:dyDescent="0.25">
      <c r="A523" s="76" t="s">
        <v>38</v>
      </c>
      <c r="B523" s="82">
        <f t="shared" si="29"/>
        <v>136.86799999999999</v>
      </c>
      <c r="C523" s="82">
        <v>0.80400000000000005</v>
      </c>
      <c r="D523" s="82">
        <v>0</v>
      </c>
      <c r="E523" s="82">
        <v>44.064</v>
      </c>
      <c r="F523" s="82">
        <v>0</v>
      </c>
      <c r="G523" s="82">
        <v>92</v>
      </c>
      <c r="H523" s="82">
        <v>0</v>
      </c>
      <c r="I523" s="82">
        <v>0</v>
      </c>
    </row>
    <row r="524" spans="1:9" s="77" customFormat="1" ht="9" customHeight="1" x14ac:dyDescent="0.25">
      <c r="A524" s="76" t="s">
        <v>39</v>
      </c>
      <c r="B524" s="82">
        <f t="shared" si="29"/>
        <v>2878.11</v>
      </c>
      <c r="C524" s="82">
        <v>1306.18</v>
      </c>
      <c r="D524" s="82">
        <v>0</v>
      </c>
      <c r="E524" s="82">
        <v>0</v>
      </c>
      <c r="F524" s="82">
        <v>813.13</v>
      </c>
      <c r="G524" s="82">
        <v>11.5</v>
      </c>
      <c r="H524" s="82">
        <v>15.13</v>
      </c>
      <c r="I524" s="82">
        <v>732.17</v>
      </c>
    </row>
    <row r="525" spans="1:9" s="77" customFormat="1" ht="9" customHeight="1" x14ac:dyDescent="0.25">
      <c r="A525" s="76" t="s">
        <v>40</v>
      </c>
      <c r="B525" s="82">
        <f t="shared" si="29"/>
        <v>120607</v>
      </c>
      <c r="C525" s="82">
        <v>96447</v>
      </c>
      <c r="D525" s="82">
        <v>0</v>
      </c>
      <c r="E525" s="82">
        <v>11568</v>
      </c>
      <c r="F525" s="82">
        <v>5110</v>
      </c>
      <c r="G525" s="82">
        <v>93</v>
      </c>
      <c r="H525" s="82">
        <v>223</v>
      </c>
      <c r="I525" s="82">
        <v>7166</v>
      </c>
    </row>
    <row r="526" spans="1:9" s="77" customFormat="1" ht="9" customHeight="1" x14ac:dyDescent="0.25">
      <c r="A526" s="83" t="s">
        <v>41</v>
      </c>
      <c r="B526" s="85">
        <f t="shared" si="29"/>
        <v>1033181</v>
      </c>
      <c r="C526" s="85">
        <v>989783</v>
      </c>
      <c r="D526" s="85">
        <v>0</v>
      </c>
      <c r="E526" s="85">
        <v>0</v>
      </c>
      <c r="F526" s="85">
        <v>43398</v>
      </c>
      <c r="G526" s="85">
        <v>0</v>
      </c>
      <c r="H526" s="85">
        <v>0</v>
      </c>
      <c r="I526" s="85">
        <v>0</v>
      </c>
    </row>
    <row r="527" spans="1:9" s="77" customFormat="1" ht="9" customHeight="1" x14ac:dyDescent="0.25">
      <c r="A527" s="76" t="s">
        <v>88</v>
      </c>
      <c r="B527" s="82">
        <f t="shared" si="29"/>
        <v>2429.9499999999998</v>
      </c>
      <c r="C527" s="82">
        <v>232.97</v>
      </c>
      <c r="D527" s="82">
        <v>2196.98</v>
      </c>
      <c r="E527" s="82">
        <v>0</v>
      </c>
      <c r="F527" s="82">
        <v>0</v>
      </c>
      <c r="G527" s="82">
        <v>0</v>
      </c>
      <c r="H527" s="82">
        <v>0</v>
      </c>
      <c r="I527" s="82">
        <v>0</v>
      </c>
    </row>
    <row r="528" spans="1:9" s="77" customFormat="1" ht="9" customHeight="1" x14ac:dyDescent="0.25">
      <c r="A528" s="76" t="s">
        <v>42</v>
      </c>
      <c r="B528" s="82">
        <f t="shared" si="29"/>
        <v>1741212</v>
      </c>
      <c r="C528" s="82">
        <v>1466085</v>
      </c>
      <c r="D528" s="82">
        <v>0</v>
      </c>
      <c r="E528" s="82">
        <v>15496</v>
      </c>
      <c r="F528" s="82">
        <v>258703</v>
      </c>
      <c r="G528" s="82">
        <v>0</v>
      </c>
      <c r="H528" s="82">
        <v>0</v>
      </c>
      <c r="I528" s="82">
        <v>928</v>
      </c>
    </row>
    <row r="529" spans="1:9" s="77" customFormat="1" ht="9" customHeight="1" x14ac:dyDescent="0.25">
      <c r="A529" s="76" t="s">
        <v>43</v>
      </c>
      <c r="B529" s="82">
        <f t="shared" si="29"/>
        <v>31199.77</v>
      </c>
      <c r="C529" s="82">
        <v>1448.88</v>
      </c>
      <c r="D529" s="82">
        <v>0</v>
      </c>
      <c r="E529" s="82">
        <v>0</v>
      </c>
      <c r="F529" s="82">
        <v>29451.39</v>
      </c>
      <c r="G529" s="82">
        <v>299.5</v>
      </c>
      <c r="H529" s="82">
        <v>0</v>
      </c>
      <c r="I529" s="82">
        <v>0</v>
      </c>
    </row>
    <row r="530" spans="1:9" s="77" customFormat="1" ht="9" customHeight="1" x14ac:dyDescent="0.25">
      <c r="A530" s="83" t="s">
        <v>44</v>
      </c>
      <c r="B530" s="85">
        <f t="shared" si="29"/>
        <v>123540.27</v>
      </c>
      <c r="C530" s="85">
        <v>113917.41</v>
      </c>
      <c r="D530" s="85">
        <v>1178.3900000000001</v>
      </c>
      <c r="E530" s="85">
        <v>0</v>
      </c>
      <c r="F530" s="85">
        <v>5255.65</v>
      </c>
      <c r="G530" s="85">
        <v>0</v>
      </c>
      <c r="H530" s="85">
        <v>73.319999999999993</v>
      </c>
      <c r="I530" s="85">
        <v>3115.5</v>
      </c>
    </row>
    <row r="531" spans="1:9" s="77" customFormat="1" ht="9" customHeight="1" x14ac:dyDescent="0.25">
      <c r="A531" s="76" t="s">
        <v>45</v>
      </c>
      <c r="B531" s="82">
        <f t="shared" si="29"/>
        <v>148507.08299999998</v>
      </c>
      <c r="C531" s="82">
        <v>107217.67199999999</v>
      </c>
      <c r="D531" s="82">
        <v>5081.3519999999999</v>
      </c>
      <c r="E531" s="82">
        <v>2203.0609999999997</v>
      </c>
      <c r="F531" s="82">
        <v>31719.050999999999</v>
      </c>
      <c r="G531" s="82">
        <v>2285.9470000000001</v>
      </c>
      <c r="H531" s="82">
        <v>0</v>
      </c>
      <c r="I531" s="82">
        <v>0</v>
      </c>
    </row>
    <row r="532" spans="1:9" s="77" customFormat="1" ht="9" customHeight="1" x14ac:dyDescent="0.25">
      <c r="A532" s="76" t="s">
        <v>46</v>
      </c>
      <c r="B532" s="88">
        <f t="shared" si="29"/>
        <v>322912.59099999996</v>
      </c>
      <c r="C532" s="82">
        <v>259477.33</v>
      </c>
      <c r="D532" s="82">
        <v>5254.9439999999995</v>
      </c>
      <c r="E532" s="82">
        <v>3178.9319999999998</v>
      </c>
      <c r="F532" s="82">
        <v>47077.063000000002</v>
      </c>
      <c r="G532" s="82">
        <v>881.41499999999996</v>
      </c>
      <c r="H532" s="82">
        <v>1</v>
      </c>
      <c r="I532" s="82">
        <v>7041.9070000000002</v>
      </c>
    </row>
    <row r="533" spans="1:9" s="77" customFormat="1" ht="9" customHeight="1" x14ac:dyDescent="0.25">
      <c r="A533" s="76" t="s">
        <v>47</v>
      </c>
      <c r="B533" s="82">
        <f t="shared" si="29"/>
        <v>145510</v>
      </c>
      <c r="C533" s="82">
        <v>69083</v>
      </c>
      <c r="D533" s="82">
        <v>49634</v>
      </c>
      <c r="E533" s="82">
        <v>4021</v>
      </c>
      <c r="F533" s="82">
        <v>19401</v>
      </c>
      <c r="G533" s="82">
        <v>3371</v>
      </c>
      <c r="H533" s="82">
        <v>0</v>
      </c>
      <c r="I533" s="82">
        <v>0</v>
      </c>
    </row>
    <row r="534" spans="1:9" s="77" customFormat="1" ht="9" customHeight="1" x14ac:dyDescent="0.25">
      <c r="A534" s="83" t="s">
        <v>48</v>
      </c>
      <c r="B534" s="85">
        <f t="shared" si="29"/>
        <v>619422</v>
      </c>
      <c r="C534" s="85">
        <v>475877</v>
      </c>
      <c r="D534" s="85">
        <v>35605</v>
      </c>
      <c r="E534" s="85">
        <v>3479</v>
      </c>
      <c r="F534" s="85">
        <v>100616</v>
      </c>
      <c r="G534" s="85">
        <v>3064</v>
      </c>
      <c r="H534" s="85">
        <v>52</v>
      </c>
      <c r="I534" s="85">
        <v>729</v>
      </c>
    </row>
    <row r="535" spans="1:9" s="77" customFormat="1" ht="9" customHeight="1" x14ac:dyDescent="0.25">
      <c r="A535" s="76" t="s">
        <v>49</v>
      </c>
      <c r="B535" s="82">
        <f t="shared" si="29"/>
        <v>3759.5289999999995</v>
      </c>
      <c r="C535" s="82">
        <v>1418.8029999999999</v>
      </c>
      <c r="D535" s="82">
        <v>1090.097</v>
      </c>
      <c r="E535" s="82">
        <v>177.17599999999999</v>
      </c>
      <c r="F535" s="82">
        <v>0</v>
      </c>
      <c r="G535" s="82">
        <v>175.399</v>
      </c>
      <c r="H535" s="82">
        <v>0</v>
      </c>
      <c r="I535" s="82">
        <v>898.05400000000009</v>
      </c>
    </row>
    <row r="536" spans="1:9" s="77" customFormat="1" ht="9" customHeight="1" x14ac:dyDescent="0.25">
      <c r="A536" s="76" t="s">
        <v>50</v>
      </c>
      <c r="B536" s="82">
        <f t="shared" si="29"/>
        <v>25905</v>
      </c>
      <c r="C536" s="82">
        <v>17533</v>
      </c>
      <c r="D536" s="82">
        <v>0</v>
      </c>
      <c r="E536" s="82">
        <v>0</v>
      </c>
      <c r="F536" s="82">
        <v>7271</v>
      </c>
      <c r="G536" s="82">
        <v>0</v>
      </c>
      <c r="H536" s="82">
        <v>0</v>
      </c>
      <c r="I536" s="82">
        <v>1101</v>
      </c>
    </row>
    <row r="537" spans="1:9" s="77" customFormat="1" ht="9" customHeight="1" x14ac:dyDescent="0.25">
      <c r="A537" s="76" t="s">
        <v>51</v>
      </c>
      <c r="B537" s="82">
        <f t="shared" si="29"/>
        <v>26780</v>
      </c>
      <c r="C537" s="82">
        <v>14028.7</v>
      </c>
      <c r="D537" s="82">
        <v>0</v>
      </c>
      <c r="E537" s="82">
        <v>72</v>
      </c>
      <c r="F537" s="82">
        <v>521.6</v>
      </c>
      <c r="G537" s="82">
        <v>0</v>
      </c>
      <c r="H537" s="82">
        <v>0</v>
      </c>
      <c r="I537" s="82">
        <v>12157.7</v>
      </c>
    </row>
    <row r="538" spans="1:9" s="77" customFormat="1" ht="9" customHeight="1" x14ac:dyDescent="0.25">
      <c r="A538" s="83" t="s">
        <v>52</v>
      </c>
      <c r="B538" s="85">
        <f t="shared" si="29"/>
        <v>415049.36200000008</v>
      </c>
      <c r="C538" s="85">
        <v>401705.19200000004</v>
      </c>
      <c r="D538" s="85">
        <v>29</v>
      </c>
      <c r="E538" s="85">
        <v>0</v>
      </c>
      <c r="F538" s="85">
        <v>6903</v>
      </c>
      <c r="G538" s="85">
        <v>85</v>
      </c>
      <c r="H538" s="85">
        <v>1.58</v>
      </c>
      <c r="I538" s="85">
        <v>6325.59</v>
      </c>
    </row>
    <row r="539" spans="1:9" s="77" customFormat="1" ht="9" customHeight="1" x14ac:dyDescent="0.25">
      <c r="A539" s="76" t="s">
        <v>53</v>
      </c>
      <c r="B539" s="82">
        <f t="shared" si="29"/>
        <v>223088.52159999995</v>
      </c>
      <c r="C539" s="82">
        <v>167542.36659999995</v>
      </c>
      <c r="D539" s="82">
        <v>30756.929000000007</v>
      </c>
      <c r="E539" s="82">
        <v>122.857</v>
      </c>
      <c r="F539" s="82">
        <v>17901.303999999993</v>
      </c>
      <c r="G539" s="82">
        <v>5785.38</v>
      </c>
      <c r="H539" s="82">
        <v>746.14499999999998</v>
      </c>
      <c r="I539" s="82">
        <v>233.54</v>
      </c>
    </row>
    <row r="540" spans="1:9" s="77" customFormat="1" ht="9" customHeight="1" x14ac:dyDescent="0.25">
      <c r="A540" s="76" t="s">
        <v>54</v>
      </c>
      <c r="B540" s="82">
        <f t="shared" si="29"/>
        <v>9601.3630000000012</v>
      </c>
      <c r="C540" s="82">
        <v>8143.9920000000002</v>
      </c>
      <c r="D540" s="82">
        <v>0</v>
      </c>
      <c r="E540" s="82">
        <v>16.154</v>
      </c>
      <c r="F540" s="82">
        <v>1441.2169999999999</v>
      </c>
      <c r="G540" s="82">
        <v>0</v>
      </c>
      <c r="H540" s="82">
        <v>0</v>
      </c>
      <c r="I540" s="82">
        <v>0</v>
      </c>
    </row>
    <row r="541" spans="1:9" s="77" customFormat="1" ht="9" customHeight="1" x14ac:dyDescent="0.25">
      <c r="A541" s="76" t="s">
        <v>55</v>
      </c>
      <c r="B541" s="82">
        <f t="shared" si="29"/>
        <v>34487.097999999998</v>
      </c>
      <c r="C541" s="82">
        <v>0</v>
      </c>
      <c r="D541" s="82">
        <v>0</v>
      </c>
      <c r="E541" s="82">
        <v>0</v>
      </c>
      <c r="F541" s="82">
        <v>0</v>
      </c>
      <c r="G541" s="82">
        <v>0</v>
      </c>
      <c r="H541" s="82">
        <v>9286.6890000000003</v>
      </c>
      <c r="I541" s="82">
        <v>25200.409</v>
      </c>
    </row>
    <row r="542" spans="1:9" s="77" customFormat="1" ht="9" customHeight="1" x14ac:dyDescent="0.25">
      <c r="A542" s="83" t="s">
        <v>56</v>
      </c>
      <c r="B542" s="85">
        <f t="shared" si="29"/>
        <v>2967.873</v>
      </c>
      <c r="C542" s="85">
        <v>741.02</v>
      </c>
      <c r="D542" s="85">
        <v>0</v>
      </c>
      <c r="E542" s="85">
        <v>0</v>
      </c>
      <c r="F542" s="85">
        <v>1634.5930000000001</v>
      </c>
      <c r="G542" s="85">
        <v>201</v>
      </c>
      <c r="H542" s="85">
        <v>172.08</v>
      </c>
      <c r="I542" s="85">
        <v>219.18</v>
      </c>
    </row>
    <row r="543" spans="1:9" s="77" customFormat="1" ht="9" customHeight="1" x14ac:dyDescent="0.25">
      <c r="A543" s="76" t="s">
        <v>57</v>
      </c>
      <c r="B543" s="82">
        <f t="shared" si="29"/>
        <v>44429.17</v>
      </c>
      <c r="C543" s="82">
        <v>23179.15</v>
      </c>
      <c r="D543" s="82">
        <v>0</v>
      </c>
      <c r="E543" s="82">
        <v>0</v>
      </c>
      <c r="F543" s="82">
        <v>944.55</v>
      </c>
      <c r="G543" s="82">
        <v>0</v>
      </c>
      <c r="H543" s="82">
        <v>0</v>
      </c>
      <c r="I543" s="82">
        <v>20305.47</v>
      </c>
    </row>
    <row r="544" spans="1:9" s="77" customFormat="1" ht="9" customHeight="1" x14ac:dyDescent="0.25">
      <c r="A544" s="76" t="s">
        <v>58</v>
      </c>
      <c r="B544" s="82">
        <f t="shared" si="29"/>
        <v>162646</v>
      </c>
      <c r="C544" s="82">
        <v>6120</v>
      </c>
      <c r="D544" s="82">
        <v>0</v>
      </c>
      <c r="E544" s="82">
        <v>0</v>
      </c>
      <c r="F544" s="82">
        <v>32300</v>
      </c>
      <c r="G544" s="82">
        <v>124226</v>
      </c>
      <c r="H544" s="82">
        <v>0</v>
      </c>
      <c r="I544" s="82">
        <v>0</v>
      </c>
    </row>
    <row r="545" spans="1:9" s="77" customFormat="1" ht="9" customHeight="1" x14ac:dyDescent="0.25">
      <c r="A545" s="76" t="s">
        <v>59</v>
      </c>
      <c r="B545" s="82">
        <f t="shared" si="29"/>
        <v>17006</v>
      </c>
      <c r="C545" s="82">
        <v>0</v>
      </c>
      <c r="D545" s="82">
        <v>0</v>
      </c>
      <c r="E545" s="82">
        <v>0</v>
      </c>
      <c r="F545" s="82">
        <v>0</v>
      </c>
      <c r="G545" s="82">
        <v>0</v>
      </c>
      <c r="H545" s="82">
        <v>4114</v>
      </c>
      <c r="I545" s="82">
        <v>12892</v>
      </c>
    </row>
    <row r="546" spans="1:9" s="77" customFormat="1" ht="9" customHeight="1" x14ac:dyDescent="0.25">
      <c r="A546" s="83" t="s">
        <v>60</v>
      </c>
      <c r="B546" s="85">
        <f t="shared" si="29"/>
        <v>138766</v>
      </c>
      <c r="C546" s="85">
        <v>20403</v>
      </c>
      <c r="D546" s="99">
        <v>0</v>
      </c>
      <c r="E546" s="85">
        <v>107</v>
      </c>
      <c r="F546" s="85">
        <v>3582</v>
      </c>
      <c r="G546" s="85">
        <v>700</v>
      </c>
      <c r="H546" s="85">
        <v>0</v>
      </c>
      <c r="I546" s="85">
        <v>113974</v>
      </c>
    </row>
    <row r="547" spans="1:9" s="77" customFormat="1" ht="9" customHeight="1" x14ac:dyDescent="0.25">
      <c r="A547" s="76" t="s">
        <v>61</v>
      </c>
      <c r="B547" s="82">
        <f t="shared" si="29"/>
        <v>19789.154999999999</v>
      </c>
      <c r="C547" s="82">
        <v>9863.5190000000002</v>
      </c>
      <c r="D547" s="82">
        <v>7934.0990000000002</v>
      </c>
      <c r="E547" s="82">
        <v>105.22499999999999</v>
      </c>
      <c r="F547" s="82">
        <v>1510.8150000000001</v>
      </c>
      <c r="G547" s="82">
        <v>375.49700000000001</v>
      </c>
      <c r="H547" s="82">
        <v>0</v>
      </c>
      <c r="I547" s="82">
        <v>0</v>
      </c>
    </row>
    <row r="548" spans="1:9" s="77" customFormat="1" ht="9" customHeight="1" x14ac:dyDescent="0.25">
      <c r="A548" s="76" t="s">
        <v>62</v>
      </c>
      <c r="B548" s="82">
        <f t="shared" si="29"/>
        <v>264844.79999999999</v>
      </c>
      <c r="C548" s="82">
        <v>133594.19</v>
      </c>
      <c r="D548" s="82">
        <v>494.98</v>
      </c>
      <c r="E548" s="82">
        <v>1384.8</v>
      </c>
      <c r="F548" s="82">
        <v>40021.19</v>
      </c>
      <c r="G548" s="82">
        <v>18444.099999999999</v>
      </c>
      <c r="H548" s="82">
        <v>7232.97</v>
      </c>
      <c r="I548" s="82">
        <v>63672.57</v>
      </c>
    </row>
    <row r="549" spans="1:9" s="77" customFormat="1" ht="9" customHeight="1" x14ac:dyDescent="0.25">
      <c r="A549" s="76" t="s">
        <v>63</v>
      </c>
      <c r="B549" s="82">
        <f t="shared" si="29"/>
        <v>2194.614</v>
      </c>
      <c r="C549" s="82">
        <v>0</v>
      </c>
      <c r="D549" s="82">
        <v>0</v>
      </c>
      <c r="E549" s="82">
        <v>0</v>
      </c>
      <c r="F549" s="82">
        <v>0</v>
      </c>
      <c r="G549" s="82">
        <v>0</v>
      </c>
      <c r="H549" s="82">
        <v>0</v>
      </c>
      <c r="I549" s="82">
        <v>2194.614</v>
      </c>
    </row>
    <row r="550" spans="1:9" s="77" customFormat="1" ht="9" customHeight="1" x14ac:dyDescent="0.25">
      <c r="A550" s="83" t="s">
        <v>64</v>
      </c>
      <c r="B550" s="85">
        <f t="shared" si="29"/>
        <v>41063</v>
      </c>
      <c r="C550" s="85">
        <v>21231</v>
      </c>
      <c r="D550" s="85">
        <v>0</v>
      </c>
      <c r="E550" s="85">
        <v>3219</v>
      </c>
      <c r="F550" s="85">
        <v>13782</v>
      </c>
      <c r="G550" s="85">
        <v>2831</v>
      </c>
      <c r="H550" s="85">
        <v>0</v>
      </c>
      <c r="I550" s="85">
        <v>0</v>
      </c>
    </row>
    <row r="551" spans="1:9" s="77" customFormat="1" ht="9" customHeight="1" x14ac:dyDescent="0.25">
      <c r="A551" s="76"/>
      <c r="B551" s="82"/>
      <c r="C551" s="82"/>
      <c r="D551" s="82"/>
      <c r="E551" s="82"/>
      <c r="F551" s="82"/>
      <c r="G551" s="82"/>
      <c r="H551" s="82"/>
      <c r="I551" s="82"/>
    </row>
    <row r="552" spans="1:9" s="77" customFormat="1" ht="9" customHeight="1" x14ac:dyDescent="0.25">
      <c r="A552" s="75">
        <v>2010</v>
      </c>
      <c r="B552" s="101"/>
      <c r="C552" s="97"/>
      <c r="D552" s="97"/>
      <c r="E552" s="97"/>
      <c r="F552" s="97"/>
      <c r="G552" s="97"/>
      <c r="H552" s="97"/>
      <c r="I552" s="101"/>
    </row>
    <row r="553" spans="1:9" s="80" customFormat="1" ht="9" customHeight="1" x14ac:dyDescent="0.25">
      <c r="A553" s="78" t="s">
        <v>33</v>
      </c>
      <c r="B553" s="101">
        <f>SUM(B555:B586)</f>
        <v>5627088</v>
      </c>
      <c r="C553" s="97">
        <f>SUM(C555:C586)+1</f>
        <v>4240954</v>
      </c>
      <c r="D553" s="97">
        <f t="shared" ref="D553:G553" si="30">SUM(D555:D586)</f>
        <v>201270</v>
      </c>
      <c r="E553" s="97">
        <f>SUM(E555:E586)+1</f>
        <v>46305</v>
      </c>
      <c r="F553" s="97">
        <f t="shared" si="30"/>
        <v>547752</v>
      </c>
      <c r="G553" s="97">
        <f t="shared" si="30"/>
        <v>247325</v>
      </c>
      <c r="H553" s="97">
        <f>SUM(H555:H586)+1</f>
        <v>51460</v>
      </c>
      <c r="I553" s="101">
        <f>SUM(I555:I586)+1</f>
        <v>292023</v>
      </c>
    </row>
    <row r="554" spans="1:9" s="80" customFormat="1" ht="3.95" customHeight="1" x14ac:dyDescent="0.25">
      <c r="A554" s="75"/>
      <c r="B554" s="97"/>
      <c r="C554" s="97"/>
      <c r="D554" s="97"/>
      <c r="E554" s="97"/>
      <c r="F554" s="97"/>
      <c r="G554" s="97"/>
      <c r="H554" s="97"/>
      <c r="I554" s="97"/>
    </row>
    <row r="555" spans="1:9" s="77" customFormat="1" ht="9" customHeight="1" x14ac:dyDescent="0.25">
      <c r="A555" s="76" t="s">
        <v>34</v>
      </c>
      <c r="B555" s="82">
        <f t="shared" ref="B555:B585" si="31">SUM(C555:I555)</f>
        <v>7533</v>
      </c>
      <c r="C555" s="82">
        <v>28</v>
      </c>
      <c r="D555" s="82">
        <v>0</v>
      </c>
      <c r="E555" s="82">
        <v>30</v>
      </c>
      <c r="F555" s="82">
        <v>4657</v>
      </c>
      <c r="G555" s="82">
        <v>2818</v>
      </c>
      <c r="H555" s="82">
        <v>0</v>
      </c>
      <c r="I555" s="82">
        <v>0</v>
      </c>
    </row>
    <row r="556" spans="1:9" s="77" customFormat="1" ht="9" customHeight="1" x14ac:dyDescent="0.25">
      <c r="A556" s="76" t="s">
        <v>35</v>
      </c>
      <c r="B556" s="82">
        <f t="shared" si="31"/>
        <v>1224</v>
      </c>
      <c r="C556" s="82">
        <v>1176</v>
      </c>
      <c r="D556" s="82">
        <v>0</v>
      </c>
      <c r="E556" s="82">
        <v>0</v>
      </c>
      <c r="F556" s="82">
        <v>48</v>
      </c>
      <c r="G556" s="82">
        <v>0</v>
      </c>
      <c r="H556" s="82">
        <v>0</v>
      </c>
      <c r="I556" s="82">
        <v>0</v>
      </c>
    </row>
    <row r="557" spans="1:9" s="77" customFormat="1" ht="9" customHeight="1" x14ac:dyDescent="0.25">
      <c r="A557" s="76" t="s">
        <v>87</v>
      </c>
      <c r="B557" s="82">
        <f t="shared" si="31"/>
        <v>1995</v>
      </c>
      <c r="C557" s="82">
        <v>0</v>
      </c>
      <c r="D557" s="82">
        <v>0</v>
      </c>
      <c r="E557" s="82">
        <v>0</v>
      </c>
      <c r="F557" s="82">
        <v>0</v>
      </c>
      <c r="G557" s="82">
        <v>0</v>
      </c>
      <c r="H557" s="82">
        <v>0</v>
      </c>
      <c r="I557" s="82">
        <v>1995</v>
      </c>
    </row>
    <row r="558" spans="1:9" s="77" customFormat="1" ht="9" customHeight="1" x14ac:dyDescent="0.25">
      <c r="A558" s="83" t="s">
        <v>37</v>
      </c>
      <c r="B558" s="85">
        <f t="shared" si="31"/>
        <v>44175</v>
      </c>
      <c r="C558" s="85">
        <v>0</v>
      </c>
      <c r="D558" s="85">
        <v>0</v>
      </c>
      <c r="E558" s="85">
        <v>0</v>
      </c>
      <c r="F558" s="85">
        <v>0</v>
      </c>
      <c r="G558" s="85">
        <v>0</v>
      </c>
      <c r="H558" s="85">
        <v>2184</v>
      </c>
      <c r="I558" s="85">
        <v>41991</v>
      </c>
    </row>
    <row r="559" spans="1:9" s="77" customFormat="1" ht="9" customHeight="1" x14ac:dyDescent="0.25">
      <c r="A559" s="76" t="s">
        <v>38</v>
      </c>
      <c r="B559" s="82">
        <f t="shared" si="31"/>
        <v>60</v>
      </c>
      <c r="C559" s="82">
        <v>0</v>
      </c>
      <c r="D559" s="82">
        <v>0</v>
      </c>
      <c r="E559" s="82">
        <v>0</v>
      </c>
      <c r="F559" s="82">
        <v>0</v>
      </c>
      <c r="G559" s="82">
        <v>60</v>
      </c>
      <c r="H559" s="82">
        <v>0</v>
      </c>
      <c r="I559" s="82">
        <v>0</v>
      </c>
    </row>
    <row r="560" spans="1:9" s="77" customFormat="1" ht="9" customHeight="1" x14ac:dyDescent="0.25">
      <c r="A560" s="76" t="s">
        <v>39</v>
      </c>
      <c r="B560" s="82">
        <f>SUM(C560:I560)-1</f>
        <v>2964</v>
      </c>
      <c r="C560" s="82">
        <v>1</v>
      </c>
      <c r="D560" s="82">
        <v>0</v>
      </c>
      <c r="E560" s="82">
        <v>0</v>
      </c>
      <c r="F560" s="82">
        <v>696</v>
      </c>
      <c r="G560" s="82">
        <v>52</v>
      </c>
      <c r="H560" s="82">
        <v>63</v>
      </c>
      <c r="I560" s="82">
        <v>2153</v>
      </c>
    </row>
    <row r="561" spans="1:9" s="77" customFormat="1" ht="9" customHeight="1" x14ac:dyDescent="0.25">
      <c r="A561" s="76" t="s">
        <v>40</v>
      </c>
      <c r="B561" s="82">
        <f t="shared" si="31"/>
        <v>212014</v>
      </c>
      <c r="C561" s="82">
        <v>153779</v>
      </c>
      <c r="D561" s="82">
        <v>0</v>
      </c>
      <c r="E561" s="82">
        <v>4974</v>
      </c>
      <c r="F561" s="82">
        <v>15879</v>
      </c>
      <c r="G561" s="82">
        <v>282</v>
      </c>
      <c r="H561" s="82">
        <v>8429</v>
      </c>
      <c r="I561" s="82">
        <v>28671</v>
      </c>
    </row>
    <row r="562" spans="1:9" s="77" customFormat="1" ht="9" customHeight="1" x14ac:dyDescent="0.25">
      <c r="A562" s="83" t="s">
        <v>41</v>
      </c>
      <c r="B562" s="85">
        <f t="shared" si="31"/>
        <v>1098331</v>
      </c>
      <c r="C562" s="85">
        <v>1051297</v>
      </c>
      <c r="D562" s="85">
        <v>0</v>
      </c>
      <c r="E562" s="85">
        <v>0</v>
      </c>
      <c r="F562" s="85">
        <v>47034</v>
      </c>
      <c r="G562" s="85">
        <v>0</v>
      </c>
      <c r="H562" s="85">
        <v>0</v>
      </c>
      <c r="I562" s="85">
        <v>0</v>
      </c>
    </row>
    <row r="563" spans="1:9" s="77" customFormat="1" ht="9" customHeight="1" x14ac:dyDescent="0.25">
      <c r="A563" s="76" t="s">
        <v>88</v>
      </c>
      <c r="B563" s="82">
        <f t="shared" si="31"/>
        <v>636</v>
      </c>
      <c r="C563" s="82">
        <v>22</v>
      </c>
      <c r="D563" s="82">
        <v>614</v>
      </c>
      <c r="E563" s="82">
        <v>0</v>
      </c>
      <c r="F563" s="82">
        <v>0</v>
      </c>
      <c r="G563" s="82">
        <v>0</v>
      </c>
      <c r="H563" s="82">
        <v>0</v>
      </c>
      <c r="I563" s="82">
        <v>0</v>
      </c>
    </row>
    <row r="564" spans="1:9" s="77" customFormat="1" ht="9" customHeight="1" x14ac:dyDescent="0.25">
      <c r="A564" s="76" t="s">
        <v>42</v>
      </c>
      <c r="B564" s="82">
        <f>SUM(C564:I564)-1</f>
        <v>1584124</v>
      </c>
      <c r="C564" s="82">
        <v>1389287</v>
      </c>
      <c r="D564" s="82">
        <v>0</v>
      </c>
      <c r="E564" s="82">
        <v>13958</v>
      </c>
      <c r="F564" s="82">
        <v>179760</v>
      </c>
      <c r="G564" s="82">
        <v>1120</v>
      </c>
      <c r="H564" s="82">
        <v>0</v>
      </c>
      <c r="I564" s="82">
        <v>0</v>
      </c>
    </row>
    <row r="565" spans="1:9" s="77" customFormat="1" ht="9" customHeight="1" x14ac:dyDescent="0.25">
      <c r="A565" s="76" t="s">
        <v>43</v>
      </c>
      <c r="B565" s="82">
        <f t="shared" si="31"/>
        <v>31177</v>
      </c>
      <c r="C565" s="82">
        <v>196</v>
      </c>
      <c r="D565" s="82">
        <v>0</v>
      </c>
      <c r="E565" s="82">
        <v>9</v>
      </c>
      <c r="F565" s="82">
        <v>30872</v>
      </c>
      <c r="G565" s="82">
        <v>100</v>
      </c>
      <c r="H565" s="82">
        <v>0</v>
      </c>
      <c r="I565" s="82">
        <v>0</v>
      </c>
    </row>
    <row r="566" spans="1:9" s="77" customFormat="1" ht="9" customHeight="1" x14ac:dyDescent="0.25">
      <c r="A566" s="83" t="s">
        <v>44</v>
      </c>
      <c r="B566" s="85">
        <f>SUM(C566:I566)+1</f>
        <v>211749</v>
      </c>
      <c r="C566" s="85">
        <v>163114</v>
      </c>
      <c r="D566" s="85">
        <v>3058</v>
      </c>
      <c r="E566" s="85">
        <v>0</v>
      </c>
      <c r="F566" s="85">
        <v>2963</v>
      </c>
      <c r="G566" s="85">
        <v>38481</v>
      </c>
      <c r="H566" s="85">
        <v>527</v>
      </c>
      <c r="I566" s="85">
        <v>3605</v>
      </c>
    </row>
    <row r="567" spans="1:9" s="77" customFormat="1" ht="9" customHeight="1" x14ac:dyDescent="0.25">
      <c r="A567" s="76" t="s">
        <v>45</v>
      </c>
      <c r="B567" s="82">
        <f>SUM(C567:I567)</f>
        <v>122257</v>
      </c>
      <c r="C567" s="82">
        <v>91780</v>
      </c>
      <c r="D567" s="82">
        <v>4102</v>
      </c>
      <c r="E567" s="82">
        <v>1331</v>
      </c>
      <c r="F567" s="82">
        <v>22952</v>
      </c>
      <c r="G567" s="82">
        <v>2092</v>
      </c>
      <c r="H567" s="82">
        <v>0</v>
      </c>
      <c r="I567" s="82">
        <v>0</v>
      </c>
    </row>
    <row r="568" spans="1:9" s="77" customFormat="1" ht="9" customHeight="1" x14ac:dyDescent="0.25">
      <c r="A568" s="76" t="s">
        <v>46</v>
      </c>
      <c r="B568" s="88">
        <f>SUM(C568:I568)-1</f>
        <v>282592</v>
      </c>
      <c r="C568" s="82">
        <v>231906</v>
      </c>
      <c r="D568" s="82">
        <v>1451</v>
      </c>
      <c r="E568" s="82">
        <v>578</v>
      </c>
      <c r="F568" s="82">
        <v>44089</v>
      </c>
      <c r="G568" s="82">
        <v>1259</v>
      </c>
      <c r="H568" s="82">
        <v>97</v>
      </c>
      <c r="I568" s="82">
        <v>3213</v>
      </c>
    </row>
    <row r="569" spans="1:9" s="77" customFormat="1" ht="9" customHeight="1" x14ac:dyDescent="0.25">
      <c r="A569" s="76" t="s">
        <v>47</v>
      </c>
      <c r="B569" s="82">
        <f t="shared" si="31"/>
        <v>195833</v>
      </c>
      <c r="C569" s="82">
        <v>78856</v>
      </c>
      <c r="D569" s="82">
        <v>92911</v>
      </c>
      <c r="E569" s="82">
        <v>1493</v>
      </c>
      <c r="F569" s="82">
        <v>18989</v>
      </c>
      <c r="G569" s="82">
        <v>3584</v>
      </c>
      <c r="H569" s="82">
        <v>0</v>
      </c>
      <c r="I569" s="82">
        <v>0</v>
      </c>
    </row>
    <row r="570" spans="1:9" s="77" customFormat="1" ht="9" customHeight="1" x14ac:dyDescent="0.25">
      <c r="A570" s="83" t="s">
        <v>48</v>
      </c>
      <c r="B570" s="85">
        <f t="shared" si="31"/>
        <v>449223</v>
      </c>
      <c r="C570" s="85">
        <v>345384</v>
      </c>
      <c r="D570" s="85">
        <v>60776</v>
      </c>
      <c r="E570" s="85">
        <v>5285</v>
      </c>
      <c r="F570" s="85">
        <v>30964</v>
      </c>
      <c r="G570" s="85">
        <v>6628</v>
      </c>
      <c r="H570" s="85">
        <v>69</v>
      </c>
      <c r="I570" s="85">
        <v>117</v>
      </c>
    </row>
    <row r="571" spans="1:9" s="77" customFormat="1" ht="9" customHeight="1" x14ac:dyDescent="0.25">
      <c r="A571" s="76" t="s">
        <v>49</v>
      </c>
      <c r="B571" s="82">
        <f>SUM(C571:I571)</f>
        <v>2139</v>
      </c>
      <c r="C571" s="82">
        <v>1517</v>
      </c>
      <c r="D571" s="82">
        <v>449</v>
      </c>
      <c r="E571" s="82">
        <v>0</v>
      </c>
      <c r="F571" s="82">
        <v>0</v>
      </c>
      <c r="G571" s="82">
        <v>0</v>
      </c>
      <c r="H571" s="82">
        <v>0</v>
      </c>
      <c r="I571" s="82">
        <v>173</v>
      </c>
    </row>
    <row r="572" spans="1:9" s="77" customFormat="1" ht="9" customHeight="1" x14ac:dyDescent="0.25">
      <c r="A572" s="76" t="s">
        <v>50</v>
      </c>
      <c r="B572" s="82">
        <f>SUM(C572:I572)+1</f>
        <v>27823</v>
      </c>
      <c r="C572" s="82">
        <v>18742</v>
      </c>
      <c r="D572" s="82">
        <v>0</v>
      </c>
      <c r="E572" s="82">
        <v>0</v>
      </c>
      <c r="F572" s="82">
        <v>7559</v>
      </c>
      <c r="G572" s="82">
        <v>0</v>
      </c>
      <c r="H572" s="82">
        <v>0</v>
      </c>
      <c r="I572" s="82">
        <v>1521</v>
      </c>
    </row>
    <row r="573" spans="1:9" s="77" customFormat="1" ht="9" customHeight="1" x14ac:dyDescent="0.25">
      <c r="A573" s="76" t="s">
        <v>51</v>
      </c>
      <c r="B573" s="82">
        <f>SUM(C573:I573)+1</f>
        <v>32193</v>
      </c>
      <c r="C573" s="82">
        <v>24004</v>
      </c>
      <c r="D573" s="82">
        <v>0</v>
      </c>
      <c r="E573" s="82">
        <v>50</v>
      </c>
      <c r="F573" s="82">
        <v>4387</v>
      </c>
      <c r="G573" s="82">
        <v>0</v>
      </c>
      <c r="H573" s="82">
        <v>0</v>
      </c>
      <c r="I573" s="82">
        <v>3751</v>
      </c>
    </row>
    <row r="574" spans="1:9" s="77" customFormat="1" ht="9" customHeight="1" x14ac:dyDescent="0.25">
      <c r="A574" s="83" t="s">
        <v>52</v>
      </c>
      <c r="B574" s="85">
        <f t="shared" si="31"/>
        <v>302460</v>
      </c>
      <c r="C574" s="85">
        <v>292086</v>
      </c>
      <c r="D574" s="85">
        <v>0</v>
      </c>
      <c r="E574" s="85">
        <v>0</v>
      </c>
      <c r="F574" s="85">
        <v>9912</v>
      </c>
      <c r="G574" s="85">
        <v>342</v>
      </c>
      <c r="H574" s="85">
        <v>0</v>
      </c>
      <c r="I574" s="85">
        <v>120</v>
      </c>
    </row>
    <row r="575" spans="1:9" s="77" customFormat="1" ht="9" customHeight="1" x14ac:dyDescent="0.25">
      <c r="A575" s="76" t="s">
        <v>53</v>
      </c>
      <c r="B575" s="82">
        <f>SUM(C575:I575)+1</f>
        <v>225032</v>
      </c>
      <c r="C575" s="82">
        <v>168235</v>
      </c>
      <c r="D575" s="82">
        <v>27958</v>
      </c>
      <c r="E575" s="82">
        <v>624</v>
      </c>
      <c r="F575" s="82">
        <v>20735</v>
      </c>
      <c r="G575" s="82">
        <v>7115</v>
      </c>
      <c r="H575" s="82">
        <v>242</v>
      </c>
      <c r="I575" s="82">
        <v>122</v>
      </c>
    </row>
    <row r="576" spans="1:9" s="77" customFormat="1" ht="9" customHeight="1" x14ac:dyDescent="0.25">
      <c r="A576" s="76" t="s">
        <v>54</v>
      </c>
      <c r="B576" s="82">
        <f t="shared" si="31"/>
        <v>22527</v>
      </c>
      <c r="C576" s="82">
        <v>22241</v>
      </c>
      <c r="D576" s="82">
        <v>0</v>
      </c>
      <c r="E576" s="82">
        <v>0</v>
      </c>
      <c r="F576" s="82">
        <v>286</v>
      </c>
      <c r="G576" s="82">
        <v>0</v>
      </c>
      <c r="H576" s="82">
        <v>0</v>
      </c>
      <c r="I576" s="82">
        <v>0</v>
      </c>
    </row>
    <row r="577" spans="1:9" s="77" customFormat="1" ht="9" customHeight="1" x14ac:dyDescent="0.25">
      <c r="A577" s="76" t="s">
        <v>55</v>
      </c>
      <c r="B577" s="82">
        <f t="shared" si="31"/>
        <v>47481</v>
      </c>
      <c r="C577" s="82">
        <v>0</v>
      </c>
      <c r="D577" s="82">
        <v>0</v>
      </c>
      <c r="E577" s="82">
        <v>0</v>
      </c>
      <c r="F577" s="82">
        <v>0</v>
      </c>
      <c r="G577" s="82">
        <v>0</v>
      </c>
      <c r="H577" s="82">
        <v>11879</v>
      </c>
      <c r="I577" s="82">
        <v>35602</v>
      </c>
    </row>
    <row r="578" spans="1:9" s="77" customFormat="1" ht="9" customHeight="1" x14ac:dyDescent="0.25">
      <c r="A578" s="83" t="s">
        <v>56</v>
      </c>
      <c r="B578" s="85">
        <f>SUM(C578:I578)</f>
        <v>4086</v>
      </c>
      <c r="C578" s="85">
        <v>481</v>
      </c>
      <c r="D578" s="85">
        <v>0</v>
      </c>
      <c r="E578" s="85">
        <v>0</v>
      </c>
      <c r="F578" s="85">
        <v>2210</v>
      </c>
      <c r="G578" s="85">
        <v>599</v>
      </c>
      <c r="H578" s="85">
        <v>551</v>
      </c>
      <c r="I578" s="85">
        <v>245</v>
      </c>
    </row>
    <row r="579" spans="1:9" s="77" customFormat="1" ht="9" customHeight="1" x14ac:dyDescent="0.25">
      <c r="A579" s="76" t="s">
        <v>57</v>
      </c>
      <c r="B579" s="82">
        <f>SUM(C579:I579)+1</f>
        <v>56616</v>
      </c>
      <c r="C579" s="82">
        <v>36245</v>
      </c>
      <c r="D579" s="82">
        <v>0</v>
      </c>
      <c r="E579" s="82">
        <v>0</v>
      </c>
      <c r="F579" s="82">
        <v>2885</v>
      </c>
      <c r="G579" s="82">
        <v>0</v>
      </c>
      <c r="H579" s="82">
        <v>0</v>
      </c>
      <c r="I579" s="82">
        <v>17485</v>
      </c>
    </row>
    <row r="580" spans="1:9" s="77" customFormat="1" ht="9" customHeight="1" x14ac:dyDescent="0.25">
      <c r="A580" s="76" t="s">
        <v>58</v>
      </c>
      <c r="B580" s="82">
        <f>SUM(C580:I580)</f>
        <v>174264</v>
      </c>
      <c r="C580" s="82">
        <v>8197</v>
      </c>
      <c r="D580" s="82">
        <v>0</v>
      </c>
      <c r="E580" s="82">
        <v>0</v>
      </c>
      <c r="F580" s="82">
        <v>32203</v>
      </c>
      <c r="G580" s="82">
        <v>133864</v>
      </c>
      <c r="H580" s="82">
        <v>0</v>
      </c>
      <c r="I580" s="82">
        <v>0</v>
      </c>
    </row>
    <row r="581" spans="1:9" s="77" customFormat="1" ht="9" customHeight="1" x14ac:dyDescent="0.25">
      <c r="A581" s="76" t="s">
        <v>59</v>
      </c>
      <c r="B581" s="82">
        <f t="shared" si="31"/>
        <v>27134</v>
      </c>
      <c r="C581" s="82">
        <v>0</v>
      </c>
      <c r="D581" s="82">
        <v>0</v>
      </c>
      <c r="E581" s="82">
        <v>0</v>
      </c>
      <c r="F581" s="82">
        <v>0</v>
      </c>
      <c r="G581" s="82">
        <v>0</v>
      </c>
      <c r="H581" s="82">
        <v>7787</v>
      </c>
      <c r="I581" s="82">
        <v>19347</v>
      </c>
    </row>
    <row r="582" spans="1:9" s="77" customFormat="1" ht="9" customHeight="1" x14ac:dyDescent="0.25">
      <c r="A582" s="83" t="s">
        <v>60</v>
      </c>
      <c r="B582" s="85">
        <f t="shared" si="31"/>
        <v>136911</v>
      </c>
      <c r="C582" s="85">
        <v>25779</v>
      </c>
      <c r="D582" s="99">
        <v>0</v>
      </c>
      <c r="E582" s="85">
        <v>0</v>
      </c>
      <c r="F582" s="85">
        <v>3924</v>
      </c>
      <c r="G582" s="85">
        <v>0</v>
      </c>
      <c r="H582" s="85">
        <v>0</v>
      </c>
      <c r="I582" s="85">
        <v>107208</v>
      </c>
    </row>
    <row r="583" spans="1:9" s="77" customFormat="1" ht="9" customHeight="1" x14ac:dyDescent="0.25">
      <c r="A583" s="76" t="s">
        <v>61</v>
      </c>
      <c r="B583" s="82">
        <f>SUM(C583:I583)+1</f>
        <v>27906</v>
      </c>
      <c r="C583" s="82">
        <v>15264</v>
      </c>
      <c r="D583" s="82">
        <v>9507</v>
      </c>
      <c r="E583" s="82">
        <v>1826</v>
      </c>
      <c r="F583" s="82">
        <v>1207</v>
      </c>
      <c r="G583" s="82">
        <v>101</v>
      </c>
      <c r="H583" s="82">
        <v>0</v>
      </c>
      <c r="I583" s="82">
        <v>0</v>
      </c>
    </row>
    <row r="584" spans="1:9" s="77" customFormat="1" ht="9" customHeight="1" x14ac:dyDescent="0.25">
      <c r="A584" s="76" t="s">
        <v>62</v>
      </c>
      <c r="B584" s="82">
        <f t="shared" si="31"/>
        <v>243363</v>
      </c>
      <c r="C584" s="82">
        <v>94582</v>
      </c>
      <c r="D584" s="82">
        <v>444</v>
      </c>
      <c r="E584" s="82">
        <v>13349</v>
      </c>
      <c r="F584" s="82">
        <v>45126</v>
      </c>
      <c r="G584" s="82">
        <v>47761</v>
      </c>
      <c r="H584" s="82">
        <v>19388</v>
      </c>
      <c r="I584" s="82">
        <v>22713</v>
      </c>
    </row>
    <row r="585" spans="1:9" s="77" customFormat="1" ht="9" customHeight="1" x14ac:dyDescent="0.25">
      <c r="A585" s="76" t="s">
        <v>63</v>
      </c>
      <c r="B585" s="82">
        <f t="shared" si="31"/>
        <v>2233</v>
      </c>
      <c r="C585" s="82">
        <v>0</v>
      </c>
      <c r="D585" s="82">
        <v>0</v>
      </c>
      <c r="E585" s="82">
        <v>0</v>
      </c>
      <c r="F585" s="82">
        <v>0</v>
      </c>
      <c r="G585" s="82">
        <v>0</v>
      </c>
      <c r="H585" s="82">
        <v>243</v>
      </c>
      <c r="I585" s="82">
        <v>1990</v>
      </c>
    </row>
    <row r="586" spans="1:9" s="77" customFormat="1" ht="9" customHeight="1" x14ac:dyDescent="0.25">
      <c r="A586" s="83" t="s">
        <v>64</v>
      </c>
      <c r="B586" s="85">
        <f>SUM(C586:I586)</f>
        <v>49033</v>
      </c>
      <c r="C586" s="85">
        <v>26754</v>
      </c>
      <c r="D586" s="85">
        <v>0</v>
      </c>
      <c r="E586" s="85">
        <v>2797</v>
      </c>
      <c r="F586" s="85">
        <v>18415</v>
      </c>
      <c r="G586" s="85">
        <v>1067</v>
      </c>
      <c r="H586" s="85">
        <v>0</v>
      </c>
      <c r="I586" s="85">
        <v>0</v>
      </c>
    </row>
    <row r="587" spans="1:9" s="77" customFormat="1" ht="9" customHeight="1" x14ac:dyDescent="0.25">
      <c r="A587" s="78"/>
      <c r="B587" s="82"/>
      <c r="C587" s="82"/>
      <c r="D587" s="82"/>
      <c r="E587" s="82"/>
      <c r="F587" s="82"/>
      <c r="G587" s="82"/>
      <c r="H587" s="82"/>
      <c r="I587" s="82"/>
    </row>
    <row r="588" spans="1:9" s="77" customFormat="1" ht="9" customHeight="1" x14ac:dyDescent="0.25">
      <c r="A588" s="75">
        <v>2011</v>
      </c>
      <c r="B588" s="101"/>
      <c r="C588" s="101"/>
      <c r="D588" s="101"/>
      <c r="E588" s="101"/>
      <c r="F588" s="101"/>
      <c r="G588" s="101"/>
      <c r="H588" s="101"/>
      <c r="I588" s="101"/>
    </row>
    <row r="589" spans="1:9" s="80" customFormat="1" ht="9" customHeight="1" x14ac:dyDescent="0.25">
      <c r="A589" s="78" t="s">
        <v>33</v>
      </c>
      <c r="B589" s="101">
        <f>SUM(B591:B622)-2</f>
        <v>5501085</v>
      </c>
      <c r="C589" s="101">
        <f>SUM(C591:C622)+2</f>
        <v>4195503</v>
      </c>
      <c r="D589" s="101">
        <f>SUM(D591:D622)</f>
        <v>168947</v>
      </c>
      <c r="E589" s="101">
        <f>SUM(E591:E622)-1</f>
        <v>24391</v>
      </c>
      <c r="F589" s="101">
        <f>SUM(F591:F622)-1</f>
        <v>523335</v>
      </c>
      <c r="G589" s="101">
        <f>SUM(G591:G622)</f>
        <v>271949</v>
      </c>
      <c r="H589" s="101">
        <f>SUM(H591:H622)+1</f>
        <v>16969</v>
      </c>
      <c r="I589" s="101">
        <f>SUM(I591:I622)-2</f>
        <v>299992</v>
      </c>
    </row>
    <row r="590" spans="1:9" s="80" customFormat="1" ht="3.95" customHeight="1" x14ac:dyDescent="0.25">
      <c r="A590" s="75"/>
      <c r="B590" s="97"/>
      <c r="C590" s="97"/>
      <c r="D590" s="97"/>
      <c r="E590" s="97"/>
      <c r="F590" s="97"/>
      <c r="G590" s="97"/>
      <c r="H590" s="97"/>
      <c r="I590" s="97"/>
    </row>
    <row r="591" spans="1:9" s="77" customFormat="1" ht="9" customHeight="1" x14ac:dyDescent="0.25">
      <c r="A591" s="76" t="s">
        <v>34</v>
      </c>
      <c r="B591" s="82">
        <f t="shared" ref="B591:B621" si="32">SUM(C591:I591)</f>
        <v>5382</v>
      </c>
      <c r="C591" s="82">
        <v>10</v>
      </c>
      <c r="D591" s="82">
        <v>0</v>
      </c>
      <c r="E591" s="82">
        <v>0</v>
      </c>
      <c r="F591" s="82">
        <v>3015</v>
      </c>
      <c r="G591" s="82">
        <v>2357</v>
      </c>
      <c r="H591" s="82">
        <v>0</v>
      </c>
      <c r="I591" s="82">
        <v>0</v>
      </c>
    </row>
    <row r="592" spans="1:9" s="77" customFormat="1" ht="9" customHeight="1" x14ac:dyDescent="0.25">
      <c r="A592" s="76" t="s">
        <v>35</v>
      </c>
      <c r="B592" s="82">
        <f t="shared" si="32"/>
        <v>11</v>
      </c>
      <c r="C592" s="82">
        <v>0</v>
      </c>
      <c r="D592" s="82">
        <v>0</v>
      </c>
      <c r="E592" s="82">
        <v>0</v>
      </c>
      <c r="F592" s="82">
        <v>0</v>
      </c>
      <c r="G592" s="82">
        <v>11</v>
      </c>
      <c r="H592" s="82">
        <v>0</v>
      </c>
      <c r="I592" s="82">
        <v>0</v>
      </c>
    </row>
    <row r="593" spans="1:9" s="77" customFormat="1" ht="9" customHeight="1" x14ac:dyDescent="0.25">
      <c r="A593" s="76" t="s">
        <v>87</v>
      </c>
      <c r="B593" s="82">
        <f t="shared" si="32"/>
        <v>2971</v>
      </c>
      <c r="C593" s="82">
        <v>0</v>
      </c>
      <c r="D593" s="82">
        <v>0</v>
      </c>
      <c r="E593" s="82">
        <v>0</v>
      </c>
      <c r="F593" s="82">
        <v>0</v>
      </c>
      <c r="G593" s="82">
        <v>0</v>
      </c>
      <c r="H593" s="82">
        <v>0</v>
      </c>
      <c r="I593" s="82">
        <v>2971</v>
      </c>
    </row>
    <row r="594" spans="1:9" s="77" customFormat="1" ht="9" customHeight="1" x14ac:dyDescent="0.25">
      <c r="A594" s="83" t="s">
        <v>37</v>
      </c>
      <c r="B594" s="85">
        <f>SUM(C594:I594)+1</f>
        <v>58847</v>
      </c>
      <c r="C594" s="85">
        <v>0</v>
      </c>
      <c r="D594" s="85">
        <v>0</v>
      </c>
      <c r="E594" s="85">
        <v>0</v>
      </c>
      <c r="F594" s="85">
        <v>0</v>
      </c>
      <c r="G594" s="85">
        <v>0</v>
      </c>
      <c r="H594" s="85">
        <v>2853</v>
      </c>
      <c r="I594" s="85">
        <v>55993</v>
      </c>
    </row>
    <row r="595" spans="1:9" s="77" customFormat="1" ht="9" customHeight="1" x14ac:dyDescent="0.25">
      <c r="A595" s="76" t="s">
        <v>38</v>
      </c>
      <c r="B595" s="82">
        <f t="shared" si="32"/>
        <v>1672</v>
      </c>
      <c r="C595" s="82">
        <v>0</v>
      </c>
      <c r="D595" s="82">
        <v>0</v>
      </c>
      <c r="E595" s="82">
        <v>226</v>
      </c>
      <c r="F595" s="82">
        <v>0</v>
      </c>
      <c r="G595" s="82">
        <v>1446</v>
      </c>
      <c r="H595" s="82">
        <v>0</v>
      </c>
      <c r="I595" s="82">
        <v>0</v>
      </c>
    </row>
    <row r="596" spans="1:9" s="77" customFormat="1" ht="9" customHeight="1" x14ac:dyDescent="0.25">
      <c r="A596" s="76" t="s">
        <v>39</v>
      </c>
      <c r="B596" s="82">
        <f>SUM(C596:I596)-1</f>
        <v>870</v>
      </c>
      <c r="C596" s="82">
        <v>7</v>
      </c>
      <c r="D596" s="82">
        <v>0</v>
      </c>
      <c r="E596" s="82">
        <v>0</v>
      </c>
      <c r="F596" s="82">
        <v>457</v>
      </c>
      <c r="G596" s="82">
        <v>7</v>
      </c>
      <c r="H596" s="82">
        <v>16</v>
      </c>
      <c r="I596" s="82">
        <v>384</v>
      </c>
    </row>
    <row r="597" spans="1:9" s="77" customFormat="1" ht="9" customHeight="1" x14ac:dyDescent="0.25">
      <c r="A597" s="76" t="s">
        <v>40</v>
      </c>
      <c r="B597" s="82">
        <f t="shared" si="32"/>
        <v>203391</v>
      </c>
      <c r="C597" s="82">
        <v>166709</v>
      </c>
      <c r="D597" s="82">
        <v>0</v>
      </c>
      <c r="E597" s="82">
        <v>4886</v>
      </c>
      <c r="F597" s="82">
        <v>12525</v>
      </c>
      <c r="G597" s="82">
        <v>397</v>
      </c>
      <c r="H597" s="82">
        <v>976</v>
      </c>
      <c r="I597" s="82">
        <v>17898</v>
      </c>
    </row>
    <row r="598" spans="1:9" s="77" customFormat="1" ht="9" customHeight="1" x14ac:dyDescent="0.25">
      <c r="A598" s="83" t="s">
        <v>41</v>
      </c>
      <c r="B598" s="85">
        <f t="shared" si="32"/>
        <v>1006824</v>
      </c>
      <c r="C598" s="85">
        <v>955654</v>
      </c>
      <c r="D598" s="85">
        <v>0</v>
      </c>
      <c r="E598" s="85">
        <v>0</v>
      </c>
      <c r="F598" s="85">
        <v>51170</v>
      </c>
      <c r="G598" s="85">
        <v>0</v>
      </c>
      <c r="H598" s="85">
        <v>0</v>
      </c>
      <c r="I598" s="85">
        <v>0</v>
      </c>
    </row>
    <row r="599" spans="1:9" s="77" customFormat="1" ht="9" customHeight="1" x14ac:dyDescent="0.25">
      <c r="A599" s="76" t="s">
        <v>88</v>
      </c>
      <c r="B599" s="82">
        <f t="shared" si="32"/>
        <v>25</v>
      </c>
      <c r="C599" s="82">
        <v>0</v>
      </c>
      <c r="D599" s="82">
        <v>25</v>
      </c>
      <c r="E599" s="82">
        <v>0</v>
      </c>
      <c r="F599" s="82">
        <v>0</v>
      </c>
      <c r="G599" s="82">
        <v>0</v>
      </c>
      <c r="H599" s="82">
        <v>0</v>
      </c>
      <c r="I599" s="82">
        <v>0</v>
      </c>
    </row>
    <row r="600" spans="1:9" s="77" customFormat="1" ht="9" customHeight="1" x14ac:dyDescent="0.25">
      <c r="A600" s="76" t="s">
        <v>42</v>
      </c>
      <c r="B600" s="82">
        <f t="shared" si="32"/>
        <v>1512610</v>
      </c>
      <c r="C600" s="82">
        <v>1329084</v>
      </c>
      <c r="D600" s="82">
        <v>0</v>
      </c>
      <c r="E600" s="82">
        <v>7770</v>
      </c>
      <c r="F600" s="82">
        <v>173236</v>
      </c>
      <c r="G600" s="82">
        <v>2520</v>
      </c>
      <c r="H600" s="82">
        <v>0</v>
      </c>
      <c r="I600" s="82">
        <v>0</v>
      </c>
    </row>
    <row r="601" spans="1:9" s="77" customFormat="1" ht="9" customHeight="1" x14ac:dyDescent="0.25">
      <c r="A601" s="76" t="s">
        <v>43</v>
      </c>
      <c r="B601" s="82">
        <f t="shared" si="32"/>
        <v>39384</v>
      </c>
      <c r="C601" s="82">
        <v>4353</v>
      </c>
      <c r="D601" s="82">
        <v>0</v>
      </c>
      <c r="E601" s="82">
        <v>0</v>
      </c>
      <c r="F601" s="82">
        <v>34492</v>
      </c>
      <c r="G601" s="82">
        <v>539</v>
      </c>
      <c r="H601" s="82">
        <v>0</v>
      </c>
      <c r="I601" s="82">
        <v>0</v>
      </c>
    </row>
    <row r="602" spans="1:9" s="77" customFormat="1" ht="9" customHeight="1" x14ac:dyDescent="0.25">
      <c r="A602" s="83" t="s">
        <v>44</v>
      </c>
      <c r="B602" s="85">
        <f t="shared" si="32"/>
        <v>147361</v>
      </c>
      <c r="C602" s="85">
        <v>140261</v>
      </c>
      <c r="D602" s="85">
        <v>521</v>
      </c>
      <c r="E602" s="85">
        <v>1</v>
      </c>
      <c r="F602" s="85">
        <v>6190</v>
      </c>
      <c r="G602" s="85">
        <v>113</v>
      </c>
      <c r="H602" s="85">
        <v>0</v>
      </c>
      <c r="I602" s="85">
        <v>275</v>
      </c>
    </row>
    <row r="603" spans="1:9" s="77" customFormat="1" ht="9" customHeight="1" x14ac:dyDescent="0.25">
      <c r="A603" s="76" t="s">
        <v>45</v>
      </c>
      <c r="B603" s="82">
        <f>SUM(C603:I603)+1</f>
        <v>124225</v>
      </c>
      <c r="C603" s="82">
        <v>80944</v>
      </c>
      <c r="D603" s="82">
        <v>3652</v>
      </c>
      <c r="E603" s="82">
        <v>2614</v>
      </c>
      <c r="F603" s="82">
        <v>35105</v>
      </c>
      <c r="G603" s="82">
        <v>1909</v>
      </c>
      <c r="H603" s="82">
        <v>0</v>
      </c>
      <c r="I603" s="82">
        <v>0</v>
      </c>
    </row>
    <row r="604" spans="1:9" s="77" customFormat="1" ht="9" customHeight="1" x14ac:dyDescent="0.25">
      <c r="A604" s="76" t="s">
        <v>46</v>
      </c>
      <c r="B604" s="88">
        <f t="shared" si="32"/>
        <v>323389</v>
      </c>
      <c r="C604" s="82">
        <v>282432</v>
      </c>
      <c r="D604" s="82">
        <v>6802</v>
      </c>
      <c r="E604" s="82">
        <v>35</v>
      </c>
      <c r="F604" s="82">
        <v>25898</v>
      </c>
      <c r="G604" s="82">
        <v>2871</v>
      </c>
      <c r="H604" s="82">
        <v>170</v>
      </c>
      <c r="I604" s="82">
        <v>5181</v>
      </c>
    </row>
    <row r="605" spans="1:9" s="77" customFormat="1" ht="9" customHeight="1" x14ac:dyDescent="0.25">
      <c r="A605" s="76" t="s">
        <v>47</v>
      </c>
      <c r="B605" s="82">
        <f t="shared" si="32"/>
        <v>186916</v>
      </c>
      <c r="C605" s="82">
        <v>86918</v>
      </c>
      <c r="D605" s="82">
        <v>69335</v>
      </c>
      <c r="E605" s="82">
        <v>1516</v>
      </c>
      <c r="F605" s="82">
        <v>23060</v>
      </c>
      <c r="G605" s="82">
        <v>6087</v>
      </c>
      <c r="H605" s="82">
        <v>0</v>
      </c>
      <c r="I605" s="82">
        <v>0</v>
      </c>
    </row>
    <row r="606" spans="1:9" s="77" customFormat="1" ht="9" customHeight="1" x14ac:dyDescent="0.25">
      <c r="A606" s="83" t="s">
        <v>48</v>
      </c>
      <c r="B606" s="85">
        <f>SUM(C606:I606)-1</f>
        <v>478535</v>
      </c>
      <c r="C606" s="85">
        <v>385432</v>
      </c>
      <c r="D606" s="85">
        <v>45228</v>
      </c>
      <c r="E606" s="85">
        <v>3304</v>
      </c>
      <c r="F606" s="85">
        <v>39067</v>
      </c>
      <c r="G606" s="85">
        <v>5379</v>
      </c>
      <c r="H606" s="85">
        <v>31</v>
      </c>
      <c r="I606" s="85">
        <v>95</v>
      </c>
    </row>
    <row r="607" spans="1:9" s="77" customFormat="1" ht="9" customHeight="1" x14ac:dyDescent="0.25">
      <c r="A607" s="76" t="s">
        <v>49</v>
      </c>
      <c r="B607" s="82">
        <f t="shared" si="32"/>
        <v>1204</v>
      </c>
      <c r="C607" s="82">
        <v>996</v>
      </c>
      <c r="D607" s="82">
        <v>0</v>
      </c>
      <c r="E607" s="82">
        <v>0</v>
      </c>
      <c r="F607" s="82">
        <v>36</v>
      </c>
      <c r="G607" s="82">
        <v>0</v>
      </c>
      <c r="H607" s="82">
        <v>0</v>
      </c>
      <c r="I607" s="82">
        <v>172</v>
      </c>
    </row>
    <row r="608" spans="1:9" s="77" customFormat="1" ht="9" customHeight="1" x14ac:dyDescent="0.25">
      <c r="A608" s="76" t="s">
        <v>50</v>
      </c>
      <c r="B608" s="82">
        <f t="shared" si="32"/>
        <v>19182</v>
      </c>
      <c r="C608" s="82">
        <v>14801</v>
      </c>
      <c r="D608" s="82">
        <v>0</v>
      </c>
      <c r="E608" s="82">
        <v>0</v>
      </c>
      <c r="F608" s="82">
        <v>4381</v>
      </c>
      <c r="G608" s="82">
        <v>0</v>
      </c>
      <c r="H608" s="82">
        <v>0</v>
      </c>
      <c r="I608" s="82">
        <v>0</v>
      </c>
    </row>
    <row r="609" spans="1:10" s="77" customFormat="1" ht="9" customHeight="1" x14ac:dyDescent="0.25">
      <c r="A609" s="76" t="s">
        <v>51</v>
      </c>
      <c r="B609" s="82">
        <f t="shared" si="32"/>
        <v>20413</v>
      </c>
      <c r="C609" s="82">
        <v>11261</v>
      </c>
      <c r="D609" s="82">
        <v>0</v>
      </c>
      <c r="E609" s="82">
        <v>684</v>
      </c>
      <c r="F609" s="82">
        <v>2076</v>
      </c>
      <c r="G609" s="82">
        <v>0</v>
      </c>
      <c r="H609" s="82">
        <v>0</v>
      </c>
      <c r="I609" s="82">
        <v>6392</v>
      </c>
    </row>
    <row r="610" spans="1:10" s="77" customFormat="1" ht="9" customHeight="1" x14ac:dyDescent="0.25">
      <c r="A610" s="83" t="s">
        <v>52</v>
      </c>
      <c r="B610" s="85">
        <f t="shared" si="32"/>
        <v>325591</v>
      </c>
      <c r="C610" s="85">
        <v>311159</v>
      </c>
      <c r="D610" s="85">
        <v>0</v>
      </c>
      <c r="E610" s="85">
        <v>0</v>
      </c>
      <c r="F610" s="85">
        <v>11351</v>
      </c>
      <c r="G610" s="85">
        <v>347</v>
      </c>
      <c r="H610" s="85">
        <v>0</v>
      </c>
      <c r="I610" s="85">
        <v>2734</v>
      </c>
    </row>
    <row r="611" spans="1:10" s="77" customFormat="1" ht="9" customHeight="1" x14ac:dyDescent="0.25">
      <c r="A611" s="76" t="s">
        <v>53</v>
      </c>
      <c r="B611" s="82">
        <f t="shared" si="32"/>
        <v>238024</v>
      </c>
      <c r="C611" s="82">
        <v>177357</v>
      </c>
      <c r="D611" s="82">
        <v>35467</v>
      </c>
      <c r="E611" s="82">
        <v>317</v>
      </c>
      <c r="F611" s="82">
        <v>19154</v>
      </c>
      <c r="G611" s="82">
        <v>5184</v>
      </c>
      <c r="H611" s="82">
        <v>509</v>
      </c>
      <c r="I611" s="82">
        <v>36</v>
      </c>
    </row>
    <row r="612" spans="1:10" s="77" customFormat="1" ht="9" customHeight="1" x14ac:dyDescent="0.25">
      <c r="A612" s="76" t="s">
        <v>54</v>
      </c>
      <c r="B612" s="82">
        <f t="shared" si="32"/>
        <v>18440</v>
      </c>
      <c r="C612" s="82">
        <v>16746</v>
      </c>
      <c r="D612" s="82">
        <v>0</v>
      </c>
      <c r="E612" s="82">
        <v>0</v>
      </c>
      <c r="F612" s="82">
        <v>1694</v>
      </c>
      <c r="G612" s="82">
        <v>0</v>
      </c>
      <c r="H612" s="82">
        <v>0</v>
      </c>
      <c r="I612" s="82">
        <v>0</v>
      </c>
    </row>
    <row r="613" spans="1:10" s="77" customFormat="1" ht="9" customHeight="1" x14ac:dyDescent="0.25">
      <c r="A613" s="76" t="s">
        <v>55</v>
      </c>
      <c r="B613" s="82">
        <f t="shared" si="32"/>
        <v>30326</v>
      </c>
      <c r="C613" s="82">
        <v>0</v>
      </c>
      <c r="D613" s="82">
        <v>0</v>
      </c>
      <c r="E613" s="82">
        <v>0</v>
      </c>
      <c r="F613" s="82">
        <v>0</v>
      </c>
      <c r="G613" s="82">
        <v>0</v>
      </c>
      <c r="H613" s="82">
        <v>5009</v>
      </c>
      <c r="I613" s="82">
        <v>25317</v>
      </c>
    </row>
    <row r="614" spans="1:10" s="77" customFormat="1" ht="9" customHeight="1" x14ac:dyDescent="0.25">
      <c r="A614" s="83" t="s">
        <v>56</v>
      </c>
      <c r="B614" s="85">
        <f t="shared" si="32"/>
        <v>4444</v>
      </c>
      <c r="C614" s="85">
        <v>1175</v>
      </c>
      <c r="D614" s="85">
        <v>0</v>
      </c>
      <c r="E614" s="85">
        <v>0</v>
      </c>
      <c r="F614" s="85">
        <v>2185</v>
      </c>
      <c r="G614" s="85">
        <v>578</v>
      </c>
      <c r="H614" s="85">
        <v>351</v>
      </c>
      <c r="I614" s="85">
        <v>155</v>
      </c>
    </row>
    <row r="615" spans="1:10" s="77" customFormat="1" ht="9" customHeight="1" x14ac:dyDescent="0.25">
      <c r="A615" s="76" t="s">
        <v>57</v>
      </c>
      <c r="B615" s="82">
        <f>SUM(C615:I615)+1</f>
        <v>28105</v>
      </c>
      <c r="C615" s="82">
        <v>16620</v>
      </c>
      <c r="D615" s="82">
        <v>0</v>
      </c>
      <c r="E615" s="82">
        <v>0</v>
      </c>
      <c r="F615" s="82">
        <v>339</v>
      </c>
      <c r="G615" s="82">
        <v>0</v>
      </c>
      <c r="H615" s="82">
        <v>0</v>
      </c>
      <c r="I615" s="82">
        <v>11145</v>
      </c>
    </row>
    <row r="616" spans="1:10" s="77" customFormat="1" ht="9" customHeight="1" x14ac:dyDescent="0.25">
      <c r="A616" s="76" t="s">
        <v>58</v>
      </c>
      <c r="B616" s="82">
        <f t="shared" si="32"/>
        <v>232966</v>
      </c>
      <c r="C616" s="82">
        <v>17248</v>
      </c>
      <c r="D616" s="82">
        <v>0</v>
      </c>
      <c r="E616" s="82">
        <v>0</v>
      </c>
      <c r="F616" s="82">
        <v>35585</v>
      </c>
      <c r="G616" s="82">
        <v>180133</v>
      </c>
      <c r="H616" s="82">
        <v>0</v>
      </c>
      <c r="I616" s="82">
        <v>0</v>
      </c>
    </row>
    <row r="617" spans="1:10" s="77" customFormat="1" ht="9" customHeight="1" x14ac:dyDescent="0.25">
      <c r="A617" s="76" t="s">
        <v>59</v>
      </c>
      <c r="B617" s="82">
        <f t="shared" si="32"/>
        <v>4038</v>
      </c>
      <c r="C617" s="82">
        <v>0</v>
      </c>
      <c r="D617" s="82">
        <v>0</v>
      </c>
      <c r="E617" s="82">
        <v>0</v>
      </c>
      <c r="F617" s="82">
        <v>0</v>
      </c>
      <c r="G617" s="82">
        <v>0</v>
      </c>
      <c r="H617" s="82">
        <v>161</v>
      </c>
      <c r="I617" s="82">
        <v>3877</v>
      </c>
      <c r="J617" s="199"/>
    </row>
    <row r="618" spans="1:10" s="77" customFormat="1" ht="9" customHeight="1" x14ac:dyDescent="0.25">
      <c r="A618" s="83" t="s">
        <v>60</v>
      </c>
      <c r="B618" s="85">
        <f t="shared" si="32"/>
        <v>156503</v>
      </c>
      <c r="C618" s="85">
        <v>36254</v>
      </c>
      <c r="D618" s="99">
        <v>0</v>
      </c>
      <c r="E618" s="85">
        <v>0</v>
      </c>
      <c r="F618" s="85">
        <v>2901</v>
      </c>
      <c r="G618" s="85">
        <v>6251</v>
      </c>
      <c r="H618" s="85">
        <v>0</v>
      </c>
      <c r="I618" s="85">
        <v>111097</v>
      </c>
      <c r="J618" s="199"/>
    </row>
    <row r="619" spans="1:10" s="77" customFormat="1" ht="9" customHeight="1" x14ac:dyDescent="0.25">
      <c r="A619" s="76" t="s">
        <v>61</v>
      </c>
      <c r="B619" s="82">
        <f t="shared" si="32"/>
        <v>17568</v>
      </c>
      <c r="C619" s="82">
        <v>8277</v>
      </c>
      <c r="D619" s="82">
        <v>7219</v>
      </c>
      <c r="E619" s="82">
        <v>68</v>
      </c>
      <c r="F619" s="82">
        <v>1877</v>
      </c>
      <c r="G619" s="82">
        <v>127</v>
      </c>
      <c r="H619" s="82">
        <v>0</v>
      </c>
      <c r="I619" s="82">
        <v>0</v>
      </c>
    </row>
    <row r="620" spans="1:10" s="77" customFormat="1" ht="9" customHeight="1" x14ac:dyDescent="0.25">
      <c r="A620" s="76" t="s">
        <v>62</v>
      </c>
      <c r="B620" s="82">
        <f t="shared" si="32"/>
        <v>268965</v>
      </c>
      <c r="C620" s="82">
        <v>124729</v>
      </c>
      <c r="D620" s="82">
        <v>698</v>
      </c>
      <c r="E620" s="82">
        <v>1802</v>
      </c>
      <c r="F620" s="82">
        <v>27933</v>
      </c>
      <c r="G620" s="82">
        <v>54438</v>
      </c>
      <c r="H620" s="82">
        <v>6892</v>
      </c>
      <c r="I620" s="82">
        <v>52473</v>
      </c>
    </row>
    <row r="621" spans="1:10" s="77" customFormat="1" ht="9" customHeight="1" x14ac:dyDescent="0.25">
      <c r="A621" s="76" t="s">
        <v>63</v>
      </c>
      <c r="B621" s="82">
        <f t="shared" si="32"/>
        <v>3799</v>
      </c>
      <c r="C621" s="82">
        <v>0</v>
      </c>
      <c r="D621" s="82">
        <v>0</v>
      </c>
      <c r="E621" s="82">
        <v>0</v>
      </c>
      <c r="F621" s="82">
        <v>0</v>
      </c>
      <c r="G621" s="82">
        <v>0</v>
      </c>
      <c r="H621" s="82">
        <v>0</v>
      </c>
      <c r="I621" s="82">
        <v>3799</v>
      </c>
    </row>
    <row r="622" spans="1:10" s="77" customFormat="1" ht="9" customHeight="1" x14ac:dyDescent="0.25">
      <c r="A622" s="83" t="s">
        <v>64</v>
      </c>
      <c r="B622" s="85">
        <f>SUM(C622:I622)-1</f>
        <v>39106</v>
      </c>
      <c r="C622" s="85">
        <v>27074</v>
      </c>
      <c r="D622" s="85">
        <v>0</v>
      </c>
      <c r="E622" s="85">
        <v>1169</v>
      </c>
      <c r="F622" s="85">
        <v>9609</v>
      </c>
      <c r="G622" s="85">
        <v>1255</v>
      </c>
      <c r="H622" s="85">
        <v>0</v>
      </c>
      <c r="I622" s="85">
        <v>0</v>
      </c>
    </row>
    <row r="623" spans="1:10" s="77" customFormat="1" ht="9" customHeight="1" x14ac:dyDescent="0.25">
      <c r="A623" s="78"/>
      <c r="B623" s="82"/>
      <c r="C623" s="82"/>
      <c r="D623" s="82"/>
      <c r="E623" s="82"/>
      <c r="F623" s="82"/>
      <c r="G623" s="82"/>
      <c r="H623" s="82"/>
      <c r="I623" s="82"/>
    </row>
    <row r="624" spans="1:10" s="77" customFormat="1" ht="9" customHeight="1" x14ac:dyDescent="0.25">
      <c r="A624" s="75">
        <v>2012</v>
      </c>
      <c r="B624" s="101"/>
      <c r="C624" s="101"/>
      <c r="D624" s="101"/>
      <c r="E624" s="101"/>
      <c r="F624" s="101"/>
      <c r="G624" s="101"/>
      <c r="H624" s="101"/>
      <c r="I624" s="101"/>
    </row>
    <row r="625" spans="1:9" s="80" customFormat="1" ht="9" customHeight="1" x14ac:dyDescent="0.25">
      <c r="A625" s="78" t="s">
        <v>33</v>
      </c>
      <c r="B625" s="101">
        <f t="shared" ref="B625:C625" si="33">SUM(B627:B658)</f>
        <v>5910293.1284499988</v>
      </c>
      <c r="C625" s="101">
        <f t="shared" si="33"/>
        <v>4722986.1179</v>
      </c>
      <c r="D625" s="101">
        <f>SUM(D627:D658)</f>
        <v>155989.90900000001</v>
      </c>
      <c r="E625" s="101">
        <f t="shared" ref="E625:I625" si="34">SUM(E627:E658)</f>
        <v>19612.654479999997</v>
      </c>
      <c r="F625" s="101">
        <f t="shared" si="34"/>
        <v>522247.45110000006</v>
      </c>
      <c r="G625" s="101">
        <f t="shared" si="34"/>
        <v>231774.61497</v>
      </c>
      <c r="H625" s="101">
        <f t="shared" si="34"/>
        <v>13394.303</v>
      </c>
      <c r="I625" s="101">
        <f t="shared" si="34"/>
        <v>244288.07800000001</v>
      </c>
    </row>
    <row r="626" spans="1:9" s="80" customFormat="1" ht="3.95" customHeight="1" x14ac:dyDescent="0.25">
      <c r="A626" s="75"/>
      <c r="B626" s="97"/>
      <c r="C626" s="97"/>
      <c r="D626" s="97"/>
      <c r="E626" s="97"/>
      <c r="F626" s="97"/>
      <c r="G626" s="97"/>
      <c r="H626" s="97"/>
      <c r="I626" s="97"/>
    </row>
    <row r="627" spans="1:9" s="77" customFormat="1" ht="9" customHeight="1" x14ac:dyDescent="0.25">
      <c r="A627" s="76" t="s">
        <v>34</v>
      </c>
      <c r="B627" s="82">
        <f t="shared" ref="B627:B658" si="35">SUM(C627:I627)</f>
        <v>3451</v>
      </c>
      <c r="C627" s="82">
        <v>8</v>
      </c>
      <c r="D627" s="82">
        <v>0</v>
      </c>
      <c r="E627" s="82">
        <v>63</v>
      </c>
      <c r="F627" s="82">
        <v>2234</v>
      </c>
      <c r="G627" s="82">
        <v>1146</v>
      </c>
      <c r="H627" s="82">
        <v>0</v>
      </c>
      <c r="I627" s="82">
        <v>0</v>
      </c>
    </row>
    <row r="628" spans="1:9" s="77" customFormat="1" ht="9" customHeight="1" x14ac:dyDescent="0.25">
      <c r="A628" s="76" t="s">
        <v>35</v>
      </c>
      <c r="B628" s="82">
        <f t="shared" si="35"/>
        <v>0</v>
      </c>
      <c r="C628" s="82">
        <v>0</v>
      </c>
      <c r="D628" s="82">
        <v>0</v>
      </c>
      <c r="E628" s="82">
        <v>0</v>
      </c>
      <c r="F628" s="82">
        <v>0</v>
      </c>
      <c r="G628" s="82">
        <v>0</v>
      </c>
      <c r="H628" s="82">
        <v>0</v>
      </c>
      <c r="I628" s="82">
        <v>0</v>
      </c>
    </row>
    <row r="629" spans="1:9" s="77" customFormat="1" ht="9" customHeight="1" x14ac:dyDescent="0.25">
      <c r="A629" s="76" t="s">
        <v>87</v>
      </c>
      <c r="B629" s="82">
        <f t="shared" si="35"/>
        <v>2110.7800000000002</v>
      </c>
      <c r="C629" s="82">
        <v>0</v>
      </c>
      <c r="D629" s="82">
        <v>0</v>
      </c>
      <c r="E629" s="82">
        <v>0</v>
      </c>
      <c r="F629" s="82">
        <v>0</v>
      </c>
      <c r="G629" s="82">
        <v>0</v>
      </c>
      <c r="H629" s="82">
        <v>0</v>
      </c>
      <c r="I629" s="82">
        <v>2110.7800000000002</v>
      </c>
    </row>
    <row r="630" spans="1:9" s="77" customFormat="1" ht="9" customHeight="1" x14ac:dyDescent="0.25">
      <c r="A630" s="83" t="s">
        <v>37</v>
      </c>
      <c r="B630" s="85">
        <f t="shared" si="35"/>
        <v>18915.199999999997</v>
      </c>
      <c r="C630" s="85">
        <v>0</v>
      </c>
      <c r="D630" s="85">
        <v>0</v>
      </c>
      <c r="E630" s="85">
        <v>0</v>
      </c>
      <c r="F630" s="85">
        <v>0</v>
      </c>
      <c r="G630" s="85">
        <v>0</v>
      </c>
      <c r="H630" s="85">
        <v>2043.51</v>
      </c>
      <c r="I630" s="85">
        <v>16871.689999999999</v>
      </c>
    </row>
    <row r="631" spans="1:9" s="77" customFormat="1" ht="9" customHeight="1" x14ac:dyDescent="0.25">
      <c r="A631" s="76" t="s">
        <v>38</v>
      </c>
      <c r="B631" s="82">
        <f t="shared" si="35"/>
        <v>347.33100000000002</v>
      </c>
      <c r="C631" s="82">
        <v>20.03</v>
      </c>
      <c r="D631" s="82">
        <v>0</v>
      </c>
      <c r="E631" s="82">
        <v>0</v>
      </c>
      <c r="F631" s="82">
        <v>0</v>
      </c>
      <c r="G631" s="82">
        <v>327.30099999999999</v>
      </c>
      <c r="H631" s="82">
        <v>0</v>
      </c>
      <c r="I631" s="82">
        <v>0</v>
      </c>
    </row>
    <row r="632" spans="1:9" s="77" customFormat="1" ht="9" customHeight="1" x14ac:dyDescent="0.25">
      <c r="A632" s="76" t="s">
        <v>39</v>
      </c>
      <c r="B632" s="82">
        <f t="shared" si="35"/>
        <v>1623.63</v>
      </c>
      <c r="C632" s="82">
        <v>1059.43</v>
      </c>
      <c r="D632" s="82">
        <v>0</v>
      </c>
      <c r="E632" s="82">
        <v>50.5</v>
      </c>
      <c r="F632" s="82">
        <v>53.33</v>
      </c>
      <c r="G632" s="82">
        <v>39.75</v>
      </c>
      <c r="H632" s="82">
        <v>95.66</v>
      </c>
      <c r="I632" s="82">
        <v>324.95999999999998</v>
      </c>
    </row>
    <row r="633" spans="1:9" s="77" customFormat="1" ht="9" customHeight="1" x14ac:dyDescent="0.25">
      <c r="A633" s="76" t="s">
        <v>40</v>
      </c>
      <c r="B633" s="82">
        <f t="shared" si="35"/>
        <v>175285.99900000001</v>
      </c>
      <c r="C633" s="82">
        <v>146947</v>
      </c>
      <c r="D633" s="82">
        <v>0</v>
      </c>
      <c r="E633" s="82">
        <v>1133</v>
      </c>
      <c r="F633" s="82">
        <v>8574.9989999999998</v>
      </c>
      <c r="G633" s="82">
        <v>621</v>
      </c>
      <c r="H633" s="82">
        <v>1432</v>
      </c>
      <c r="I633" s="82">
        <v>16578</v>
      </c>
    </row>
    <row r="634" spans="1:9" s="77" customFormat="1" ht="9" customHeight="1" x14ac:dyDescent="0.25">
      <c r="A634" s="83" t="s">
        <v>41</v>
      </c>
      <c r="B634" s="85">
        <f t="shared" si="35"/>
        <v>1047219</v>
      </c>
      <c r="C634" s="85">
        <v>1003505</v>
      </c>
      <c r="D634" s="85">
        <v>0</v>
      </c>
      <c r="E634" s="85">
        <v>0</v>
      </c>
      <c r="F634" s="85">
        <v>43714</v>
      </c>
      <c r="G634" s="85">
        <v>0</v>
      </c>
      <c r="H634" s="85">
        <v>0</v>
      </c>
      <c r="I634" s="85">
        <v>0</v>
      </c>
    </row>
    <row r="635" spans="1:9" s="77" customFormat="1" ht="9" customHeight="1" x14ac:dyDescent="0.25">
      <c r="A635" s="76" t="s">
        <v>88</v>
      </c>
      <c r="B635" s="82">
        <f t="shared" si="35"/>
        <v>621.60699999999997</v>
      </c>
      <c r="C635" s="82">
        <v>378.55200000000002</v>
      </c>
      <c r="D635" s="82">
        <v>243.05500000000001</v>
      </c>
      <c r="E635" s="82">
        <v>0</v>
      </c>
      <c r="F635" s="82">
        <v>0</v>
      </c>
      <c r="G635" s="82">
        <v>0</v>
      </c>
      <c r="H635" s="82">
        <v>0</v>
      </c>
      <c r="I635" s="82">
        <v>0</v>
      </c>
    </row>
    <row r="636" spans="1:9" s="77" customFormat="1" ht="9" customHeight="1" x14ac:dyDescent="0.25">
      <c r="A636" s="76" t="s">
        <v>42</v>
      </c>
      <c r="B636" s="82">
        <f t="shared" si="35"/>
        <v>1948723</v>
      </c>
      <c r="C636" s="82">
        <v>1751180</v>
      </c>
      <c r="D636" s="82">
        <v>0</v>
      </c>
      <c r="E636" s="82">
        <v>7184</v>
      </c>
      <c r="F636" s="82">
        <v>189263</v>
      </c>
      <c r="G636" s="82">
        <v>1096</v>
      </c>
      <c r="H636" s="82">
        <v>0</v>
      </c>
      <c r="I636" s="82">
        <v>0</v>
      </c>
    </row>
    <row r="637" spans="1:9" s="77" customFormat="1" ht="9" customHeight="1" x14ac:dyDescent="0.25">
      <c r="A637" s="76" t="s">
        <v>43</v>
      </c>
      <c r="B637" s="82">
        <f t="shared" si="35"/>
        <v>41397.334000000003</v>
      </c>
      <c r="C637" s="82">
        <v>4780.2250000000004</v>
      </c>
      <c r="D637" s="82">
        <v>0</v>
      </c>
      <c r="E637" s="82">
        <v>0</v>
      </c>
      <c r="F637" s="82">
        <v>36300.01</v>
      </c>
      <c r="G637" s="82">
        <v>317.09899999999999</v>
      </c>
      <c r="H637" s="82">
        <v>0</v>
      </c>
      <c r="I637" s="82">
        <v>0</v>
      </c>
    </row>
    <row r="638" spans="1:9" s="77" customFormat="1" ht="9" customHeight="1" x14ac:dyDescent="0.25">
      <c r="A638" s="83" t="s">
        <v>44</v>
      </c>
      <c r="B638" s="85">
        <f t="shared" si="35"/>
        <v>128065.00900000001</v>
      </c>
      <c r="C638" s="85">
        <v>124076.54</v>
      </c>
      <c r="D638" s="85">
        <v>395.13</v>
      </c>
      <c r="E638" s="85">
        <v>0</v>
      </c>
      <c r="F638" s="85">
        <v>2408.9499999999998</v>
      </c>
      <c r="G638" s="85">
        <v>83.676000000000002</v>
      </c>
      <c r="H638" s="85">
        <v>0</v>
      </c>
      <c r="I638" s="85">
        <v>1100.713</v>
      </c>
    </row>
    <row r="639" spans="1:9" s="77" customFormat="1" ht="9" customHeight="1" x14ac:dyDescent="0.25">
      <c r="A639" s="76" t="s">
        <v>45</v>
      </c>
      <c r="B639" s="82">
        <f t="shared" si="35"/>
        <v>103751.11032000002</v>
      </c>
      <c r="C639" s="82">
        <v>68081.271900000007</v>
      </c>
      <c r="D639" s="82">
        <v>4908.4709999999995</v>
      </c>
      <c r="E639" s="82">
        <v>2784.4854799999998</v>
      </c>
      <c r="F639" s="82">
        <v>26723.492999999999</v>
      </c>
      <c r="G639" s="82">
        <v>1226.2899399999999</v>
      </c>
      <c r="H639" s="82">
        <v>27.099</v>
      </c>
      <c r="I639" s="82">
        <v>0</v>
      </c>
    </row>
    <row r="640" spans="1:9" s="77" customFormat="1" ht="9" customHeight="1" x14ac:dyDescent="0.25">
      <c r="A640" s="76" t="s">
        <v>46</v>
      </c>
      <c r="B640" s="88">
        <f t="shared" si="35"/>
        <v>178846.13800000001</v>
      </c>
      <c r="C640" s="82">
        <v>151502.443</v>
      </c>
      <c r="D640" s="82">
        <v>2330.4720000000002</v>
      </c>
      <c r="E640" s="82">
        <v>0</v>
      </c>
      <c r="F640" s="82">
        <v>22048.205999999998</v>
      </c>
      <c r="G640" s="82">
        <v>1106.4079999999999</v>
      </c>
      <c r="H640" s="82">
        <v>106.01</v>
      </c>
      <c r="I640" s="82">
        <v>1752.5989999999999</v>
      </c>
    </row>
    <row r="641" spans="1:10" s="77" customFormat="1" ht="9" customHeight="1" x14ac:dyDescent="0.25">
      <c r="A641" s="76" t="s">
        <v>47</v>
      </c>
      <c r="B641" s="82">
        <f t="shared" si="35"/>
        <v>191782.74500000002</v>
      </c>
      <c r="C641" s="82">
        <v>96486.991999999998</v>
      </c>
      <c r="D641" s="82">
        <v>62373.472999999998</v>
      </c>
      <c r="E641" s="82">
        <v>1219.579</v>
      </c>
      <c r="F641" s="82">
        <v>27415.705000000002</v>
      </c>
      <c r="G641" s="82">
        <v>4286.9960000000001</v>
      </c>
      <c r="H641" s="82">
        <v>0</v>
      </c>
      <c r="I641" s="82">
        <v>0</v>
      </c>
    </row>
    <row r="642" spans="1:10" s="77" customFormat="1" ht="9" customHeight="1" x14ac:dyDescent="0.25">
      <c r="A642" s="83" t="s">
        <v>48</v>
      </c>
      <c r="B642" s="85">
        <f t="shared" si="35"/>
        <v>479449.60573000001</v>
      </c>
      <c r="C642" s="85">
        <v>389566.04499999998</v>
      </c>
      <c r="D642" s="85">
        <v>44485.211000000003</v>
      </c>
      <c r="E642" s="85">
        <v>4348.6629999999996</v>
      </c>
      <c r="F642" s="85">
        <v>32249.893700000001</v>
      </c>
      <c r="G642" s="85">
        <v>8599.0520300000007</v>
      </c>
      <c r="H642" s="85">
        <v>58.531999999999996</v>
      </c>
      <c r="I642" s="85">
        <v>142.209</v>
      </c>
    </row>
    <row r="643" spans="1:10" s="77" customFormat="1" ht="9" customHeight="1" x14ac:dyDescent="0.25">
      <c r="A643" s="76" t="s">
        <v>49</v>
      </c>
      <c r="B643" s="82">
        <f t="shared" si="35"/>
        <v>2985.2200000000003</v>
      </c>
      <c r="C643" s="82">
        <v>1511.88</v>
      </c>
      <c r="D643" s="82">
        <v>0</v>
      </c>
      <c r="E643" s="82">
        <v>0</v>
      </c>
      <c r="F643" s="82">
        <v>0</v>
      </c>
      <c r="G643" s="82">
        <v>0</v>
      </c>
      <c r="H643" s="82">
        <v>0</v>
      </c>
      <c r="I643" s="82">
        <v>1473.34</v>
      </c>
    </row>
    <row r="644" spans="1:10" s="77" customFormat="1" ht="9" customHeight="1" x14ac:dyDescent="0.25">
      <c r="A644" s="76" t="s">
        <v>50</v>
      </c>
      <c r="B644" s="82">
        <f t="shared" si="35"/>
        <v>24728.456999999999</v>
      </c>
      <c r="C644" s="82">
        <v>16657.205999999998</v>
      </c>
      <c r="D644" s="82">
        <v>0</v>
      </c>
      <c r="E644" s="82">
        <v>0</v>
      </c>
      <c r="F644" s="82">
        <v>7506.4409999999998</v>
      </c>
      <c r="G644" s="82">
        <v>0</v>
      </c>
      <c r="H644" s="82">
        <v>0</v>
      </c>
      <c r="I644" s="82">
        <v>564.80999999999995</v>
      </c>
    </row>
    <row r="645" spans="1:10" s="77" customFormat="1" ht="9" customHeight="1" x14ac:dyDescent="0.25">
      <c r="A645" s="76" t="s">
        <v>51</v>
      </c>
      <c r="B645" s="82">
        <f t="shared" si="35"/>
        <v>22133.100000000002</v>
      </c>
      <c r="C645" s="82">
        <v>16748.900000000001</v>
      </c>
      <c r="D645" s="82">
        <v>362.3</v>
      </c>
      <c r="E645" s="82">
        <v>0</v>
      </c>
      <c r="F645" s="82">
        <v>1796.4</v>
      </c>
      <c r="G645" s="82">
        <v>0</v>
      </c>
      <c r="H645" s="82">
        <v>0</v>
      </c>
      <c r="I645" s="82">
        <v>3225.5</v>
      </c>
    </row>
    <row r="646" spans="1:10" s="77" customFormat="1" ht="9" customHeight="1" x14ac:dyDescent="0.25">
      <c r="A646" s="83" t="s">
        <v>52</v>
      </c>
      <c r="B646" s="85">
        <f t="shared" si="35"/>
        <v>432760.45500000002</v>
      </c>
      <c r="C646" s="85">
        <v>417875.69099999999</v>
      </c>
      <c r="D646" s="85">
        <v>0</v>
      </c>
      <c r="E646" s="85">
        <v>0</v>
      </c>
      <c r="F646" s="85">
        <v>11539.922</v>
      </c>
      <c r="G646" s="85">
        <v>3054.9859999999999</v>
      </c>
      <c r="H646" s="85">
        <v>0</v>
      </c>
      <c r="I646" s="85">
        <v>289.85599999999999</v>
      </c>
    </row>
    <row r="647" spans="1:10" s="77" customFormat="1" ht="9" customHeight="1" x14ac:dyDescent="0.25">
      <c r="A647" s="76" t="s">
        <v>53</v>
      </c>
      <c r="B647" s="82">
        <f t="shared" si="35"/>
        <v>229588.43099999998</v>
      </c>
      <c r="C647" s="82">
        <v>166467.47899999999</v>
      </c>
      <c r="D647" s="82">
        <v>35292.919000000002</v>
      </c>
      <c r="E647" s="82">
        <v>398.85300000000001</v>
      </c>
      <c r="F647" s="82">
        <v>19001.734</v>
      </c>
      <c r="G647" s="82">
        <v>8402.1309999999994</v>
      </c>
      <c r="H647" s="82">
        <v>0</v>
      </c>
      <c r="I647" s="82">
        <v>25.315000000000001</v>
      </c>
    </row>
    <row r="648" spans="1:10" s="77" customFormat="1" ht="9" customHeight="1" x14ac:dyDescent="0.25">
      <c r="A648" s="76" t="s">
        <v>54</v>
      </c>
      <c r="B648" s="82">
        <f t="shared" si="35"/>
        <v>36675.47</v>
      </c>
      <c r="C648" s="82">
        <v>36238.53</v>
      </c>
      <c r="D648" s="82">
        <v>0</v>
      </c>
      <c r="E648" s="82">
        <v>0</v>
      </c>
      <c r="F648" s="82">
        <v>436.94</v>
      </c>
      <c r="G648" s="82">
        <v>0</v>
      </c>
      <c r="H648" s="82">
        <v>0</v>
      </c>
      <c r="I648" s="82">
        <v>0</v>
      </c>
    </row>
    <row r="649" spans="1:10" s="77" customFormat="1" ht="9" customHeight="1" x14ac:dyDescent="0.25">
      <c r="A649" s="76" t="s">
        <v>55</v>
      </c>
      <c r="B649" s="82">
        <f t="shared" si="35"/>
        <v>39987.258000000002</v>
      </c>
      <c r="C649" s="82">
        <v>0</v>
      </c>
      <c r="D649" s="82">
        <v>0</v>
      </c>
      <c r="E649" s="82">
        <v>0</v>
      </c>
      <c r="F649" s="82">
        <v>0</v>
      </c>
      <c r="G649" s="82">
        <v>0</v>
      </c>
      <c r="H649" s="82">
        <v>6422.1019999999999</v>
      </c>
      <c r="I649" s="82">
        <v>33565.156000000003</v>
      </c>
    </row>
    <row r="650" spans="1:10" s="77" customFormat="1" ht="9" customHeight="1" x14ac:dyDescent="0.25">
      <c r="A650" s="83" t="s">
        <v>56</v>
      </c>
      <c r="B650" s="85">
        <f t="shared" si="35"/>
        <v>3975.4513999999999</v>
      </c>
      <c r="C650" s="85">
        <v>622.01300000000003</v>
      </c>
      <c r="D650" s="85">
        <v>0</v>
      </c>
      <c r="E650" s="85">
        <v>0</v>
      </c>
      <c r="F650" s="85">
        <v>2131.2233999999999</v>
      </c>
      <c r="G650" s="85">
        <v>611.13499999999999</v>
      </c>
      <c r="H650" s="85">
        <v>535.39</v>
      </c>
      <c r="I650" s="85">
        <v>75.69</v>
      </c>
    </row>
    <row r="651" spans="1:10" s="77" customFormat="1" ht="9" customHeight="1" x14ac:dyDescent="0.25">
      <c r="A651" s="76" t="s">
        <v>57</v>
      </c>
      <c r="B651" s="82">
        <f t="shared" si="35"/>
        <v>54408.569999999992</v>
      </c>
      <c r="C651" s="82">
        <v>41553.089999999997</v>
      </c>
      <c r="D651" s="82">
        <v>0</v>
      </c>
      <c r="E651" s="82">
        <v>0</v>
      </c>
      <c r="F651" s="82">
        <v>376.89</v>
      </c>
      <c r="G651" s="82">
        <v>0</v>
      </c>
      <c r="H651" s="82">
        <v>0</v>
      </c>
      <c r="I651" s="82">
        <v>12478.59</v>
      </c>
    </row>
    <row r="652" spans="1:10" s="77" customFormat="1" ht="9" customHeight="1" x14ac:dyDescent="0.25">
      <c r="A652" s="76" t="s">
        <v>58</v>
      </c>
      <c r="B652" s="82">
        <f t="shared" si="35"/>
        <v>224004</v>
      </c>
      <c r="C652" s="82">
        <v>22274</v>
      </c>
      <c r="D652" s="82">
        <v>0</v>
      </c>
      <c r="E652" s="82">
        <v>0</v>
      </c>
      <c r="F652" s="82">
        <v>46193</v>
      </c>
      <c r="G652" s="82">
        <v>155537</v>
      </c>
      <c r="H652" s="82">
        <v>0</v>
      </c>
      <c r="I652" s="82">
        <v>0</v>
      </c>
    </row>
    <row r="653" spans="1:10" s="77" customFormat="1" ht="9" customHeight="1" x14ac:dyDescent="0.25">
      <c r="A653" s="76" t="s">
        <v>59</v>
      </c>
      <c r="B653" s="82">
        <f t="shared" si="35"/>
        <v>0</v>
      </c>
      <c r="C653" s="82">
        <v>0</v>
      </c>
      <c r="D653" s="82">
        <v>0</v>
      </c>
      <c r="E653" s="82">
        <v>0</v>
      </c>
      <c r="F653" s="82">
        <v>0</v>
      </c>
      <c r="G653" s="82">
        <v>0</v>
      </c>
      <c r="H653" s="82">
        <v>0</v>
      </c>
      <c r="I653" s="82">
        <v>0</v>
      </c>
      <c r="J653" s="199"/>
    </row>
    <row r="654" spans="1:10" s="77" customFormat="1" ht="9" customHeight="1" x14ac:dyDescent="0.25">
      <c r="A654" s="83" t="s">
        <v>60</v>
      </c>
      <c r="B654" s="85">
        <f t="shared" si="35"/>
        <v>152578.08900000001</v>
      </c>
      <c r="C654" s="85">
        <v>41398.408000000003</v>
      </c>
      <c r="D654" s="99">
        <v>0</v>
      </c>
      <c r="E654" s="85">
        <v>0</v>
      </c>
      <c r="F654" s="85">
        <v>1916.91</v>
      </c>
      <c r="G654" s="85">
        <v>6380.4409999999998</v>
      </c>
      <c r="H654" s="85">
        <v>0</v>
      </c>
      <c r="I654" s="85">
        <v>102882.33</v>
      </c>
      <c r="J654" s="199"/>
    </row>
    <row r="655" spans="1:10" s="77" customFormat="1" ht="9" customHeight="1" x14ac:dyDescent="0.25">
      <c r="A655" s="76" t="s">
        <v>61</v>
      </c>
      <c r="B655" s="82">
        <f t="shared" si="35"/>
        <v>14737.083000000001</v>
      </c>
      <c r="C655" s="82">
        <v>8743.4850000000006</v>
      </c>
      <c r="D655" s="82">
        <v>4986.8779999999997</v>
      </c>
      <c r="E655" s="82">
        <v>0</v>
      </c>
      <c r="F655" s="82">
        <v>960.31</v>
      </c>
      <c r="G655" s="82">
        <v>46.41</v>
      </c>
      <c r="H655" s="82">
        <v>0</v>
      </c>
      <c r="I655" s="82">
        <v>0</v>
      </c>
    </row>
    <row r="656" spans="1:10" s="77" customFormat="1" ht="9" customHeight="1" x14ac:dyDescent="0.25">
      <c r="A656" s="76" t="s">
        <v>62</v>
      </c>
      <c r="B656" s="82">
        <f t="shared" si="35"/>
        <v>309767</v>
      </c>
      <c r="C656" s="82">
        <v>190924</v>
      </c>
      <c r="D656" s="82">
        <v>612</v>
      </c>
      <c r="E656" s="82">
        <v>1289</v>
      </c>
      <c r="F656" s="82">
        <v>29084</v>
      </c>
      <c r="G656" s="82">
        <v>35603</v>
      </c>
      <c r="H656" s="82">
        <v>2674</v>
      </c>
      <c r="I656" s="82">
        <v>49581</v>
      </c>
    </row>
    <row r="657" spans="1:9" s="77" customFormat="1" ht="9" customHeight="1" x14ac:dyDescent="0.25">
      <c r="A657" s="76" t="s">
        <v>63</v>
      </c>
      <c r="B657" s="82">
        <f t="shared" si="35"/>
        <v>1245.54</v>
      </c>
      <c r="C657" s="82">
        <v>0</v>
      </c>
      <c r="D657" s="82">
        <v>0</v>
      </c>
      <c r="E657" s="82">
        <v>0</v>
      </c>
      <c r="F657" s="82">
        <v>0</v>
      </c>
      <c r="G657" s="82">
        <v>0</v>
      </c>
      <c r="H657" s="82">
        <v>0</v>
      </c>
      <c r="I657" s="82">
        <v>1245.54</v>
      </c>
    </row>
    <row r="658" spans="1:9" s="77" customFormat="1" ht="9" customHeight="1" x14ac:dyDescent="0.25">
      <c r="A658" s="83" t="s">
        <v>64</v>
      </c>
      <c r="B658" s="85">
        <f t="shared" si="35"/>
        <v>39129.514999999999</v>
      </c>
      <c r="C658" s="85">
        <v>24379.906999999999</v>
      </c>
      <c r="D658" s="85">
        <v>0</v>
      </c>
      <c r="E658" s="85">
        <v>1141.5740000000001</v>
      </c>
      <c r="F658" s="85">
        <v>10318.093999999999</v>
      </c>
      <c r="G658" s="85">
        <v>3289.94</v>
      </c>
      <c r="H658" s="85">
        <v>0</v>
      </c>
      <c r="I658" s="85">
        <v>0</v>
      </c>
    </row>
    <row r="659" spans="1:9" s="77" customFormat="1" ht="9" customHeight="1" x14ac:dyDescent="0.25">
      <c r="A659" s="78"/>
      <c r="B659" s="82"/>
      <c r="C659" s="82"/>
      <c r="D659" s="82"/>
      <c r="E659" s="82"/>
      <c r="F659" s="82"/>
      <c r="G659" s="82"/>
      <c r="H659" s="82"/>
      <c r="I659" s="82"/>
    </row>
    <row r="660" spans="1:9" s="77" customFormat="1" ht="9" customHeight="1" x14ac:dyDescent="0.25">
      <c r="A660" s="75">
        <v>2013</v>
      </c>
      <c r="B660" s="101"/>
      <c r="C660" s="101"/>
      <c r="D660" s="101"/>
      <c r="E660" s="101"/>
      <c r="F660" s="101"/>
      <c r="G660" s="101"/>
      <c r="H660" s="101"/>
      <c r="I660" s="101"/>
    </row>
    <row r="661" spans="1:9" s="80" customFormat="1" ht="9" customHeight="1" x14ac:dyDescent="0.25">
      <c r="A661" s="78" t="s">
        <v>33</v>
      </c>
      <c r="B661" s="101">
        <f t="shared" ref="B661:C661" si="36">SUM(B663:B694)</f>
        <v>5957094.0251080003</v>
      </c>
      <c r="C661" s="101">
        <f t="shared" si="36"/>
        <v>4648649.7837080006</v>
      </c>
      <c r="D661" s="101">
        <f>SUM(D663:D694)</f>
        <v>169994.71169999999</v>
      </c>
      <c r="E661" s="101">
        <f t="shared" ref="E661:I661" si="37">SUM(E663:E694)</f>
        <v>30513.651000000005</v>
      </c>
      <c r="F661" s="101">
        <f t="shared" si="37"/>
        <v>511461.13910000003</v>
      </c>
      <c r="G661" s="101">
        <f t="shared" si="37"/>
        <v>279937.05650000001</v>
      </c>
      <c r="H661" s="101">
        <f t="shared" si="37"/>
        <v>21936.341999999997</v>
      </c>
      <c r="I661" s="101">
        <f t="shared" si="37"/>
        <v>294601.34110000002</v>
      </c>
    </row>
    <row r="662" spans="1:9" s="80" customFormat="1" ht="3.95" customHeight="1" x14ac:dyDescent="0.25">
      <c r="A662" s="75"/>
      <c r="B662" s="97"/>
      <c r="C662" s="97"/>
      <c r="D662" s="97"/>
      <c r="E662" s="97"/>
      <c r="F662" s="97"/>
      <c r="G662" s="97"/>
      <c r="H662" s="97"/>
      <c r="I662" s="97"/>
    </row>
    <row r="663" spans="1:9" s="77" customFormat="1" ht="9" customHeight="1" x14ac:dyDescent="0.25">
      <c r="A663" s="76" t="s">
        <v>34</v>
      </c>
      <c r="B663" s="82">
        <f t="shared" ref="B663:B694" si="38">SUM(C663:I663)</f>
        <v>4254.5</v>
      </c>
      <c r="C663" s="82">
        <v>7</v>
      </c>
      <c r="D663" s="82">
        <v>0</v>
      </c>
      <c r="E663" s="82">
        <v>43</v>
      </c>
      <c r="F663" s="82">
        <v>3099.5</v>
      </c>
      <c r="G663" s="82">
        <v>1105</v>
      </c>
      <c r="H663" s="82">
        <v>0</v>
      </c>
      <c r="I663" s="82">
        <v>0</v>
      </c>
    </row>
    <row r="664" spans="1:9" s="77" customFormat="1" ht="9" customHeight="1" x14ac:dyDescent="0.25">
      <c r="A664" s="76" t="s">
        <v>35</v>
      </c>
      <c r="B664" s="82">
        <f t="shared" si="38"/>
        <v>0</v>
      </c>
      <c r="C664" s="82">
        <v>0</v>
      </c>
      <c r="D664" s="82">
        <v>0</v>
      </c>
      <c r="E664" s="82">
        <v>0</v>
      </c>
      <c r="F664" s="82">
        <v>0</v>
      </c>
      <c r="G664" s="82">
        <v>0</v>
      </c>
      <c r="H664" s="82">
        <v>0</v>
      </c>
      <c r="I664" s="82">
        <v>0</v>
      </c>
    </row>
    <row r="665" spans="1:9" s="77" customFormat="1" ht="9" customHeight="1" x14ac:dyDescent="0.25">
      <c r="A665" s="76" t="s">
        <v>87</v>
      </c>
      <c r="B665" s="82">
        <f t="shared" si="38"/>
        <v>2823.03</v>
      </c>
      <c r="C665" s="82">
        <v>0</v>
      </c>
      <c r="D665" s="82">
        <v>0</v>
      </c>
      <c r="E665" s="82">
        <v>0</v>
      </c>
      <c r="F665" s="82">
        <v>0</v>
      </c>
      <c r="G665" s="82">
        <v>0</v>
      </c>
      <c r="H665" s="82">
        <v>0</v>
      </c>
      <c r="I665" s="82">
        <v>2823.03</v>
      </c>
    </row>
    <row r="666" spans="1:9" s="77" customFormat="1" ht="9" customHeight="1" x14ac:dyDescent="0.25">
      <c r="A666" s="83" t="s">
        <v>37</v>
      </c>
      <c r="B666" s="85">
        <f t="shared" si="38"/>
        <v>31161.130000000005</v>
      </c>
      <c r="C666" s="85">
        <v>0</v>
      </c>
      <c r="D666" s="85">
        <v>0</v>
      </c>
      <c r="E666" s="85">
        <v>0</v>
      </c>
      <c r="F666" s="85">
        <v>0</v>
      </c>
      <c r="G666" s="85">
        <v>0</v>
      </c>
      <c r="H666" s="85">
        <v>7214</v>
      </c>
      <c r="I666" s="85">
        <v>23947.130000000005</v>
      </c>
    </row>
    <row r="667" spans="1:9" s="77" customFormat="1" ht="9" customHeight="1" x14ac:dyDescent="0.25">
      <c r="A667" s="76" t="s">
        <v>38</v>
      </c>
      <c r="B667" s="82">
        <f t="shared" si="38"/>
        <v>219.68</v>
      </c>
      <c r="C667" s="82">
        <v>0</v>
      </c>
      <c r="D667" s="82">
        <v>0</v>
      </c>
      <c r="E667" s="82">
        <v>0</v>
      </c>
      <c r="F667" s="82">
        <v>0</v>
      </c>
      <c r="G667" s="82">
        <v>219.68</v>
      </c>
      <c r="H667" s="82">
        <v>0</v>
      </c>
      <c r="I667" s="82">
        <v>0</v>
      </c>
    </row>
    <row r="668" spans="1:9" s="77" customFormat="1" ht="9" customHeight="1" x14ac:dyDescent="0.25">
      <c r="A668" s="76" t="s">
        <v>39</v>
      </c>
      <c r="B668" s="82">
        <f t="shared" si="38"/>
        <v>1352.8589999999999</v>
      </c>
      <c r="C668" s="82">
        <v>925.59</v>
      </c>
      <c r="D668" s="82">
        <v>0</v>
      </c>
      <c r="E668" s="82">
        <v>0</v>
      </c>
      <c r="F668" s="82">
        <v>15.498000000000001</v>
      </c>
      <c r="G668" s="82">
        <v>3.7260000000000004</v>
      </c>
      <c r="H668" s="82">
        <v>82.292000000000002</v>
      </c>
      <c r="I668" s="82">
        <v>325.75299999999999</v>
      </c>
    </row>
    <row r="669" spans="1:9" s="77" customFormat="1" ht="9" customHeight="1" x14ac:dyDescent="0.25">
      <c r="A669" s="76" t="s">
        <v>40</v>
      </c>
      <c r="B669" s="82">
        <f t="shared" si="38"/>
        <v>244800.12</v>
      </c>
      <c r="C669" s="82">
        <v>186022.24600000001</v>
      </c>
      <c r="D669" s="82">
        <v>0</v>
      </c>
      <c r="E669" s="82">
        <v>4540.3940000000002</v>
      </c>
      <c r="F669" s="82">
        <v>17257.625</v>
      </c>
      <c r="G669" s="82">
        <v>558.42700000000002</v>
      </c>
      <c r="H669" s="82">
        <v>3105.8649999999998</v>
      </c>
      <c r="I669" s="82">
        <v>33315.563000000002</v>
      </c>
    </row>
    <row r="670" spans="1:9" s="77" customFormat="1" ht="9" customHeight="1" x14ac:dyDescent="0.25">
      <c r="A670" s="83" t="s">
        <v>41</v>
      </c>
      <c r="B670" s="85">
        <f t="shared" si="38"/>
        <v>987955</v>
      </c>
      <c r="C670" s="85">
        <v>943880</v>
      </c>
      <c r="D670" s="85">
        <v>0</v>
      </c>
      <c r="E670" s="85">
        <v>0</v>
      </c>
      <c r="F670" s="85">
        <v>44075</v>
      </c>
      <c r="G670" s="85">
        <v>0</v>
      </c>
      <c r="H670" s="85">
        <v>0</v>
      </c>
      <c r="I670" s="85">
        <v>0</v>
      </c>
    </row>
    <row r="671" spans="1:9" s="77" customFormat="1" ht="9" customHeight="1" x14ac:dyDescent="0.25">
      <c r="A671" s="76" t="s">
        <v>88</v>
      </c>
      <c r="B671" s="82">
        <f t="shared" si="38"/>
        <v>44.6</v>
      </c>
      <c r="C671" s="82">
        <v>44.6</v>
      </c>
      <c r="D671" s="82">
        <v>0</v>
      </c>
      <c r="E671" s="82">
        <v>0</v>
      </c>
      <c r="F671" s="82">
        <v>0</v>
      </c>
      <c r="G671" s="82">
        <v>0</v>
      </c>
      <c r="H671" s="82">
        <v>0</v>
      </c>
      <c r="I671" s="82">
        <v>0</v>
      </c>
    </row>
    <row r="672" spans="1:9" s="77" customFormat="1" ht="9" customHeight="1" x14ac:dyDescent="0.25">
      <c r="A672" s="76" t="s">
        <v>42</v>
      </c>
      <c r="B672" s="82">
        <f t="shared" si="38"/>
        <v>1929741.0000000002</v>
      </c>
      <c r="C672" s="82">
        <v>1746496.0000000002</v>
      </c>
      <c r="D672" s="82">
        <v>0</v>
      </c>
      <c r="E672" s="82">
        <v>7283</v>
      </c>
      <c r="F672" s="82">
        <v>173717</v>
      </c>
      <c r="G672" s="82">
        <v>2245</v>
      </c>
      <c r="H672" s="82">
        <v>0</v>
      </c>
      <c r="I672" s="82">
        <v>0</v>
      </c>
    </row>
    <row r="673" spans="1:9" s="77" customFormat="1" ht="9" customHeight="1" x14ac:dyDescent="0.25">
      <c r="A673" s="76" t="s">
        <v>43</v>
      </c>
      <c r="B673" s="82">
        <f t="shared" si="38"/>
        <v>36393.197</v>
      </c>
      <c r="C673" s="82">
        <v>908.72500000000002</v>
      </c>
      <c r="D673" s="82">
        <v>0</v>
      </c>
      <c r="E673" s="82">
        <v>0</v>
      </c>
      <c r="F673" s="82">
        <v>35324.182000000001</v>
      </c>
      <c r="G673" s="82">
        <v>160.29</v>
      </c>
      <c r="H673" s="82">
        <v>0</v>
      </c>
      <c r="I673" s="82">
        <v>0</v>
      </c>
    </row>
    <row r="674" spans="1:9" s="77" customFormat="1" ht="9" customHeight="1" x14ac:dyDescent="0.25">
      <c r="A674" s="83" t="s">
        <v>44</v>
      </c>
      <c r="B674" s="85">
        <f t="shared" si="38"/>
        <v>121625.171</v>
      </c>
      <c r="C674" s="85">
        <v>111192.121</v>
      </c>
      <c r="D674" s="85">
        <v>404.68</v>
      </c>
      <c r="E674" s="85">
        <v>0</v>
      </c>
      <c r="F674" s="85">
        <v>3184.91</v>
      </c>
      <c r="G674" s="85">
        <v>174.3</v>
      </c>
      <c r="H674" s="85">
        <v>0</v>
      </c>
      <c r="I674" s="85">
        <v>6669.16</v>
      </c>
    </row>
    <row r="675" spans="1:9" s="77" customFormat="1" ht="9" customHeight="1" x14ac:dyDescent="0.25">
      <c r="A675" s="76" t="s">
        <v>45</v>
      </c>
      <c r="B675" s="82">
        <f t="shared" si="38"/>
        <v>119218.39020000005</v>
      </c>
      <c r="C675" s="82">
        <v>84493.964300000051</v>
      </c>
      <c r="D675" s="82">
        <v>4531.2880000000005</v>
      </c>
      <c r="E675" s="82">
        <v>1690.5070000000001</v>
      </c>
      <c r="F675" s="82">
        <v>25564.724899999997</v>
      </c>
      <c r="G675" s="82">
        <v>2719.2949999999992</v>
      </c>
      <c r="H675" s="82">
        <v>218.61099999999999</v>
      </c>
      <c r="I675" s="82">
        <v>0</v>
      </c>
    </row>
    <row r="676" spans="1:9" s="77" customFormat="1" ht="9" customHeight="1" x14ac:dyDescent="0.25">
      <c r="A676" s="76" t="s">
        <v>46</v>
      </c>
      <c r="B676" s="88">
        <f t="shared" si="38"/>
        <v>265843.93839999998</v>
      </c>
      <c r="C676" s="82">
        <v>233343.34599999999</v>
      </c>
      <c r="D676" s="82">
        <v>2917.2726999999995</v>
      </c>
      <c r="E676" s="82">
        <v>104.46</v>
      </c>
      <c r="F676" s="82">
        <v>23058.871600000002</v>
      </c>
      <c r="G676" s="82">
        <v>2444.0529999999999</v>
      </c>
      <c r="H676" s="82">
        <v>117.123</v>
      </c>
      <c r="I676" s="82">
        <v>3858.8121000000001</v>
      </c>
    </row>
    <row r="677" spans="1:9" s="77" customFormat="1" ht="9" customHeight="1" x14ac:dyDescent="0.25">
      <c r="A677" s="76" t="s">
        <v>47</v>
      </c>
      <c r="B677" s="82">
        <f t="shared" si="38"/>
        <v>189760.91</v>
      </c>
      <c r="C677" s="82">
        <v>90718.1</v>
      </c>
      <c r="D677" s="82">
        <v>67941.98</v>
      </c>
      <c r="E677" s="82">
        <v>1588.34</v>
      </c>
      <c r="F677" s="82">
        <v>26015.9</v>
      </c>
      <c r="G677" s="82">
        <v>3496.5899999999997</v>
      </c>
      <c r="H677" s="82">
        <v>0</v>
      </c>
      <c r="I677" s="82">
        <v>0</v>
      </c>
    </row>
    <row r="678" spans="1:9" s="77" customFormat="1" ht="9" customHeight="1" x14ac:dyDescent="0.25">
      <c r="A678" s="83" t="s">
        <v>48</v>
      </c>
      <c r="B678" s="85">
        <f t="shared" si="38"/>
        <v>456473.22959999996</v>
      </c>
      <c r="C678" s="85">
        <v>381381.98199999996</v>
      </c>
      <c r="D678" s="85">
        <v>36381.120999999999</v>
      </c>
      <c r="E678" s="85">
        <v>4517.7510000000011</v>
      </c>
      <c r="F678" s="85">
        <v>28610.144600000003</v>
      </c>
      <c r="G678" s="85">
        <v>5555.8850000000002</v>
      </c>
      <c r="H678" s="85">
        <v>0</v>
      </c>
      <c r="I678" s="85">
        <v>26.346</v>
      </c>
    </row>
    <row r="679" spans="1:9" s="77" customFormat="1" ht="9" customHeight="1" x14ac:dyDescent="0.25">
      <c r="A679" s="76" t="s">
        <v>49</v>
      </c>
      <c r="B679" s="82">
        <f t="shared" si="38"/>
        <v>14274.146999999999</v>
      </c>
      <c r="C679" s="82">
        <v>13181.394999999999</v>
      </c>
      <c r="D679" s="82">
        <v>86.188000000000002</v>
      </c>
      <c r="E679" s="82">
        <v>85.543999999999997</v>
      </c>
      <c r="F679" s="82">
        <v>0</v>
      </c>
      <c r="G679" s="82">
        <v>0</v>
      </c>
      <c r="H679" s="82">
        <v>0</v>
      </c>
      <c r="I679" s="82">
        <v>921.02</v>
      </c>
    </row>
    <row r="680" spans="1:9" s="77" customFormat="1" ht="9" customHeight="1" x14ac:dyDescent="0.25">
      <c r="A680" s="76" t="s">
        <v>50</v>
      </c>
      <c r="B680" s="82">
        <f t="shared" si="38"/>
        <v>28289.343999999997</v>
      </c>
      <c r="C680" s="82">
        <v>21644.444</v>
      </c>
      <c r="D680" s="82">
        <v>0</v>
      </c>
      <c r="E680" s="82">
        <v>0</v>
      </c>
      <c r="F680" s="82">
        <v>6644.9</v>
      </c>
      <c r="G680" s="82">
        <v>0</v>
      </c>
      <c r="H680" s="82">
        <v>0</v>
      </c>
      <c r="I680" s="82">
        <v>0</v>
      </c>
    </row>
    <row r="681" spans="1:9" s="77" customFormat="1" ht="9" customHeight="1" x14ac:dyDescent="0.25">
      <c r="A681" s="76" t="s">
        <v>51</v>
      </c>
      <c r="B681" s="82">
        <f t="shared" si="38"/>
        <v>6824.4110000000001</v>
      </c>
      <c r="C681" s="82">
        <v>3041.6689999999999</v>
      </c>
      <c r="D681" s="82">
        <v>0</v>
      </c>
      <c r="E681" s="82">
        <v>694.16</v>
      </c>
      <c r="F681" s="82">
        <v>1513.5360000000001</v>
      </c>
      <c r="G681" s="82">
        <v>0</v>
      </c>
      <c r="H681" s="82">
        <v>0</v>
      </c>
      <c r="I681" s="82">
        <v>1575.046</v>
      </c>
    </row>
    <row r="682" spans="1:9" s="77" customFormat="1" ht="9" customHeight="1" x14ac:dyDescent="0.25">
      <c r="A682" s="83" t="s">
        <v>52</v>
      </c>
      <c r="B682" s="85">
        <f t="shared" si="38"/>
        <v>419249.99240800005</v>
      </c>
      <c r="C682" s="85">
        <v>401565.24540800002</v>
      </c>
      <c r="D682" s="85">
        <v>0</v>
      </c>
      <c r="E682" s="85">
        <v>0</v>
      </c>
      <c r="F682" s="85">
        <v>15064.587000000001</v>
      </c>
      <c r="G682" s="85">
        <v>769.02</v>
      </c>
      <c r="H682" s="85">
        <v>190.04999999999998</v>
      </c>
      <c r="I682" s="85">
        <v>1661.09</v>
      </c>
    </row>
    <row r="683" spans="1:9" s="77" customFormat="1" ht="9" customHeight="1" x14ac:dyDescent="0.25">
      <c r="A683" s="76" t="s">
        <v>53</v>
      </c>
      <c r="B683" s="82">
        <f t="shared" si="38"/>
        <v>230105.66850000006</v>
      </c>
      <c r="C683" s="82">
        <v>156469.61000000004</v>
      </c>
      <c r="D683" s="82">
        <v>45259.928000000022</v>
      </c>
      <c r="E683" s="82">
        <v>313.37700000000001</v>
      </c>
      <c r="F683" s="82">
        <v>19945.481</v>
      </c>
      <c r="G683" s="82">
        <v>8028.1275000000005</v>
      </c>
      <c r="H683" s="82">
        <v>67.052000000000007</v>
      </c>
      <c r="I683" s="82">
        <v>22.093</v>
      </c>
    </row>
    <row r="684" spans="1:9" s="77" customFormat="1" ht="9" customHeight="1" x14ac:dyDescent="0.25">
      <c r="A684" s="76" t="s">
        <v>54</v>
      </c>
      <c r="B684" s="82">
        <f t="shared" si="38"/>
        <v>22695.421000000002</v>
      </c>
      <c r="C684" s="82">
        <v>22514.68</v>
      </c>
      <c r="D684" s="82">
        <v>0</v>
      </c>
      <c r="E684" s="82">
        <v>0</v>
      </c>
      <c r="F684" s="82">
        <v>180.74099999999999</v>
      </c>
      <c r="G684" s="82">
        <v>0</v>
      </c>
      <c r="H684" s="82">
        <v>0</v>
      </c>
      <c r="I684" s="82">
        <v>0</v>
      </c>
    </row>
    <row r="685" spans="1:9" s="77" customFormat="1" ht="9" customHeight="1" x14ac:dyDescent="0.25">
      <c r="A685" s="76" t="s">
        <v>55</v>
      </c>
      <c r="B685" s="82">
        <f t="shared" si="38"/>
        <v>38022.481</v>
      </c>
      <c r="C685" s="82">
        <v>0</v>
      </c>
      <c r="D685" s="82">
        <v>0</v>
      </c>
      <c r="E685" s="82">
        <v>0</v>
      </c>
      <c r="F685" s="82">
        <v>0</v>
      </c>
      <c r="G685" s="82">
        <v>0</v>
      </c>
      <c r="H685" s="82">
        <v>6015.5709999999999</v>
      </c>
      <c r="I685" s="82">
        <v>32006.91</v>
      </c>
    </row>
    <row r="686" spans="1:9" s="77" customFormat="1" ht="9" customHeight="1" x14ac:dyDescent="0.25">
      <c r="A686" s="83" t="s">
        <v>56</v>
      </c>
      <c r="B686" s="85">
        <f t="shared" si="38"/>
        <v>3327.3169999999996</v>
      </c>
      <c r="C686" s="85">
        <v>580.07600000000002</v>
      </c>
      <c r="D686" s="85">
        <v>0</v>
      </c>
      <c r="E686" s="85">
        <v>0</v>
      </c>
      <c r="F686" s="85">
        <v>1704.807</v>
      </c>
      <c r="G686" s="85">
        <v>564.66</v>
      </c>
      <c r="H686" s="85">
        <v>211.77799999999999</v>
      </c>
      <c r="I686" s="85">
        <v>265.99599999999998</v>
      </c>
    </row>
    <row r="687" spans="1:9" s="77" customFormat="1" ht="9" customHeight="1" x14ac:dyDescent="0.25">
      <c r="A687" s="76" t="s">
        <v>57</v>
      </c>
      <c r="B687" s="82">
        <f t="shared" si="38"/>
        <v>23868</v>
      </c>
      <c r="C687" s="82">
        <v>15851</v>
      </c>
      <c r="D687" s="82">
        <v>0</v>
      </c>
      <c r="E687" s="82">
        <v>0</v>
      </c>
      <c r="F687" s="82">
        <v>70</v>
      </c>
      <c r="G687" s="82">
        <v>0</v>
      </c>
      <c r="H687" s="82">
        <v>0</v>
      </c>
      <c r="I687" s="82">
        <v>7947</v>
      </c>
    </row>
    <row r="688" spans="1:9" s="77" customFormat="1" ht="9" customHeight="1" x14ac:dyDescent="0.25">
      <c r="A688" s="76" t="s">
        <v>58</v>
      </c>
      <c r="B688" s="82">
        <f t="shared" si="38"/>
        <v>228367.12100000001</v>
      </c>
      <c r="C688" s="82">
        <v>19445.453000000001</v>
      </c>
      <c r="D688" s="82">
        <v>0</v>
      </c>
      <c r="E688" s="82">
        <v>0</v>
      </c>
      <c r="F688" s="82">
        <v>51711.054000000004</v>
      </c>
      <c r="G688" s="82">
        <v>157210.614</v>
      </c>
      <c r="H688" s="82">
        <v>0</v>
      </c>
      <c r="I688" s="82">
        <v>0</v>
      </c>
    </row>
    <row r="689" spans="1:26" s="77" customFormat="1" ht="9" customHeight="1" x14ac:dyDescent="0.25">
      <c r="A689" s="76" t="s">
        <v>59</v>
      </c>
      <c r="B689" s="82">
        <f t="shared" si="38"/>
        <v>74235</v>
      </c>
      <c r="C689" s="82">
        <v>0</v>
      </c>
      <c r="D689" s="82">
        <v>0</v>
      </c>
      <c r="E689" s="82">
        <v>0</v>
      </c>
      <c r="F689" s="82">
        <v>0</v>
      </c>
      <c r="G689" s="82">
        <v>74235</v>
      </c>
      <c r="H689" s="82">
        <v>0</v>
      </c>
      <c r="I689" s="82">
        <v>0</v>
      </c>
      <c r="J689" s="199"/>
    </row>
    <row r="690" spans="1:26" s="77" customFormat="1" ht="9" customHeight="1" x14ac:dyDescent="0.25">
      <c r="A690" s="83" t="s">
        <v>60</v>
      </c>
      <c r="B690" s="85">
        <f t="shared" si="38"/>
        <v>137761.87</v>
      </c>
      <c r="C690" s="85">
        <v>22990.27</v>
      </c>
      <c r="D690" s="99">
        <v>2107.3000000000002</v>
      </c>
      <c r="E690" s="85">
        <v>5143.63</v>
      </c>
      <c r="F690" s="85">
        <v>1226.6400000000001</v>
      </c>
      <c r="G690" s="85">
        <v>0</v>
      </c>
      <c r="H690" s="85">
        <v>0</v>
      </c>
      <c r="I690" s="85">
        <v>106294.03</v>
      </c>
      <c r="J690" s="199"/>
    </row>
    <row r="691" spans="1:26" s="77" customFormat="1" ht="9" customHeight="1" x14ac:dyDescent="0.25">
      <c r="A691" s="76" t="s">
        <v>61</v>
      </c>
      <c r="B691" s="82">
        <f t="shared" si="38"/>
        <v>21920.025999999998</v>
      </c>
      <c r="C691" s="82">
        <v>9200.7749999999996</v>
      </c>
      <c r="D691" s="82">
        <v>9643.9539999999997</v>
      </c>
      <c r="E691" s="82">
        <v>0</v>
      </c>
      <c r="F691" s="82">
        <v>3056.9080000000004</v>
      </c>
      <c r="G691" s="82">
        <v>18.388999999999999</v>
      </c>
      <c r="H691" s="82">
        <v>0</v>
      </c>
      <c r="I691" s="82">
        <v>0</v>
      </c>
    </row>
    <row r="692" spans="1:26" s="77" customFormat="1" ht="9" customHeight="1" x14ac:dyDescent="0.25">
      <c r="A692" s="76" t="s">
        <v>62</v>
      </c>
      <c r="B692" s="82">
        <f t="shared" si="38"/>
        <v>289944</v>
      </c>
      <c r="C692" s="82">
        <v>167339</v>
      </c>
      <c r="D692" s="82">
        <v>721</v>
      </c>
      <c r="E692" s="82">
        <v>3503</v>
      </c>
      <c r="F692" s="82">
        <v>26307</v>
      </c>
      <c r="G692" s="82">
        <v>20158</v>
      </c>
      <c r="H692" s="82">
        <v>4714</v>
      </c>
      <c r="I692" s="82">
        <v>67202</v>
      </c>
    </row>
    <row r="693" spans="1:26" s="77" customFormat="1" ht="9" customHeight="1" x14ac:dyDescent="0.25">
      <c r="A693" s="76" t="s">
        <v>63</v>
      </c>
      <c r="B693" s="82">
        <f t="shared" si="38"/>
        <v>5740.3620000000001</v>
      </c>
      <c r="C693" s="82">
        <v>0</v>
      </c>
      <c r="D693" s="82">
        <v>0</v>
      </c>
      <c r="E693" s="82">
        <v>0</v>
      </c>
      <c r="F693" s="82">
        <v>0</v>
      </c>
      <c r="G693" s="82">
        <v>0</v>
      </c>
      <c r="H693" s="82">
        <v>0</v>
      </c>
      <c r="I693" s="82">
        <v>5740.3620000000001</v>
      </c>
    </row>
    <row r="694" spans="1:26" s="77" customFormat="1" ht="9" customHeight="1" x14ac:dyDescent="0.25">
      <c r="A694" s="83" t="s">
        <v>64</v>
      </c>
      <c r="B694" s="85">
        <f t="shared" si="38"/>
        <v>20802.109</v>
      </c>
      <c r="C694" s="85">
        <v>15412.492</v>
      </c>
      <c r="D694" s="85">
        <v>0</v>
      </c>
      <c r="E694" s="85">
        <v>1006.4880000000001</v>
      </c>
      <c r="F694" s="85">
        <v>4112.1289999999999</v>
      </c>
      <c r="G694" s="85">
        <v>271</v>
      </c>
      <c r="H694" s="85">
        <v>0</v>
      </c>
      <c r="I694" s="85">
        <v>0</v>
      </c>
    </row>
    <row r="695" spans="1:26" s="77" customFormat="1" ht="9" customHeight="1" x14ac:dyDescent="0.25">
      <c r="A695" s="78"/>
      <c r="B695" s="82"/>
      <c r="C695" s="82"/>
      <c r="D695" s="82"/>
      <c r="E695" s="82"/>
      <c r="F695" s="82"/>
      <c r="G695" s="82"/>
      <c r="H695" s="82"/>
      <c r="I695" s="82"/>
    </row>
    <row r="696" spans="1:26" s="77" customFormat="1" ht="9" customHeight="1" x14ac:dyDescent="0.25">
      <c r="A696" s="75">
        <v>2014</v>
      </c>
      <c r="B696" s="101"/>
      <c r="C696" s="101"/>
      <c r="D696" s="101"/>
      <c r="E696" s="101"/>
      <c r="F696" s="101"/>
      <c r="G696" s="101"/>
      <c r="H696" s="101"/>
      <c r="I696" s="101"/>
    </row>
    <row r="697" spans="1:26" s="80" customFormat="1" ht="9" customHeight="1" x14ac:dyDescent="0.25">
      <c r="A697" s="78" t="s">
        <v>33</v>
      </c>
      <c r="B697" s="101">
        <f t="shared" ref="B697:C697" si="39">SUM(B699:B730)</f>
        <v>5664934.3429101994</v>
      </c>
      <c r="C697" s="101">
        <f t="shared" si="39"/>
        <v>4303853.3533072006</v>
      </c>
      <c r="D697" s="101">
        <f>SUM(D699:D730)</f>
        <v>171034.00900000002</v>
      </c>
      <c r="E697" s="101">
        <f t="shared" ref="E697:I697" si="40">SUM(E699:E730)</f>
        <v>34565.995999999999</v>
      </c>
      <c r="F697" s="101">
        <f t="shared" si="40"/>
        <v>537213.27280299994</v>
      </c>
      <c r="G697" s="101">
        <f t="shared" si="40"/>
        <v>314314.94</v>
      </c>
      <c r="H697" s="101">
        <f t="shared" si="40"/>
        <v>13641.7138</v>
      </c>
      <c r="I697" s="101">
        <f t="shared" si="40"/>
        <v>290311.05800000002</v>
      </c>
      <c r="S697" s="89"/>
      <c r="T697" s="89"/>
      <c r="U697" s="89"/>
      <c r="V697" s="89"/>
      <c r="W697" s="89"/>
      <c r="X697" s="89"/>
      <c r="Y697" s="89"/>
      <c r="Z697" s="89"/>
    </row>
    <row r="698" spans="1:26" s="80" customFormat="1" ht="3.95" customHeight="1" x14ac:dyDescent="0.25">
      <c r="A698" s="75"/>
      <c r="B698" s="97"/>
      <c r="C698" s="97"/>
      <c r="D698" s="97"/>
      <c r="E698" s="97"/>
      <c r="F698" s="97"/>
      <c r="G698" s="97"/>
      <c r="H698" s="97"/>
      <c r="I698" s="97"/>
      <c r="S698" s="89"/>
      <c r="T698" s="89"/>
      <c r="U698" s="89"/>
      <c r="V698" s="89"/>
      <c r="W698" s="89"/>
      <c r="X698" s="89"/>
      <c r="Y698" s="89"/>
      <c r="Z698" s="89"/>
    </row>
    <row r="699" spans="1:26" s="77" customFormat="1" ht="9" customHeight="1" x14ac:dyDescent="0.25">
      <c r="A699" s="76" t="s">
        <v>34</v>
      </c>
      <c r="B699" s="82">
        <f t="shared" ref="B699:B730" si="41">SUM(C699:I699)</f>
        <v>5794.3</v>
      </c>
      <c r="C699" s="82">
        <v>477.3</v>
      </c>
      <c r="D699" s="82">
        <v>0</v>
      </c>
      <c r="E699" s="82">
        <v>130</v>
      </c>
      <c r="F699" s="82">
        <v>4252</v>
      </c>
      <c r="G699" s="82">
        <v>935</v>
      </c>
      <c r="H699" s="82">
        <v>0</v>
      </c>
      <c r="I699" s="82">
        <v>0</v>
      </c>
      <c r="S699" s="89"/>
      <c r="T699" s="89"/>
      <c r="U699" s="89"/>
      <c r="V699" s="89"/>
      <c r="W699" s="89"/>
      <c r="X699" s="89"/>
      <c r="Y699" s="89"/>
      <c r="Z699" s="89"/>
    </row>
    <row r="700" spans="1:26" s="77" customFormat="1" ht="9" customHeight="1" x14ac:dyDescent="0.25">
      <c r="A700" s="76" t="s">
        <v>35</v>
      </c>
      <c r="B700" s="82">
        <f t="shared" si="41"/>
        <v>0</v>
      </c>
      <c r="C700" s="82">
        <v>0</v>
      </c>
      <c r="D700" s="82">
        <v>0</v>
      </c>
      <c r="E700" s="82">
        <v>0</v>
      </c>
      <c r="F700" s="82">
        <v>0</v>
      </c>
      <c r="G700" s="82">
        <v>0</v>
      </c>
      <c r="H700" s="82">
        <v>0</v>
      </c>
      <c r="I700" s="82">
        <v>0</v>
      </c>
      <c r="S700" s="89"/>
      <c r="T700" s="89"/>
      <c r="U700" s="89"/>
      <c r="V700" s="89"/>
      <c r="W700" s="89"/>
      <c r="X700" s="89"/>
      <c r="Y700" s="89"/>
      <c r="Z700" s="89"/>
    </row>
    <row r="701" spans="1:26" s="77" customFormat="1" ht="9" customHeight="1" x14ac:dyDescent="0.25">
      <c r="A701" s="76" t="s">
        <v>87</v>
      </c>
      <c r="B701" s="82">
        <f t="shared" si="41"/>
        <v>3102.35</v>
      </c>
      <c r="C701" s="82">
        <v>0</v>
      </c>
      <c r="D701" s="82">
        <v>0</v>
      </c>
      <c r="E701" s="82">
        <v>0</v>
      </c>
      <c r="F701" s="82">
        <v>0</v>
      </c>
      <c r="G701" s="82">
        <v>0</v>
      </c>
      <c r="H701" s="82">
        <v>0</v>
      </c>
      <c r="I701" s="82">
        <v>3102.35</v>
      </c>
      <c r="S701" s="89"/>
      <c r="T701" s="89"/>
      <c r="U701" s="89"/>
      <c r="V701" s="89"/>
      <c r="W701" s="89"/>
      <c r="X701" s="89"/>
      <c r="Y701" s="89"/>
      <c r="Z701" s="89"/>
    </row>
    <row r="702" spans="1:26" s="77" customFormat="1" ht="9" customHeight="1" x14ac:dyDescent="0.25">
      <c r="A702" s="83" t="s">
        <v>37</v>
      </c>
      <c r="B702" s="85">
        <f t="shared" si="41"/>
        <v>31150</v>
      </c>
      <c r="C702" s="85">
        <v>0</v>
      </c>
      <c r="D702" s="85">
        <v>0</v>
      </c>
      <c r="E702" s="85">
        <v>0</v>
      </c>
      <c r="F702" s="85">
        <v>0</v>
      </c>
      <c r="G702" s="85">
        <v>10966</v>
      </c>
      <c r="H702" s="85">
        <v>512</v>
      </c>
      <c r="I702" s="85">
        <v>19672</v>
      </c>
      <c r="S702" s="89"/>
      <c r="T702" s="89"/>
      <c r="U702" s="89"/>
      <c r="V702" s="89"/>
      <c r="W702" s="89"/>
      <c r="X702" s="89"/>
      <c r="Y702" s="89"/>
      <c r="Z702" s="89"/>
    </row>
    <row r="703" spans="1:26" s="77" customFormat="1" ht="9" customHeight="1" x14ac:dyDescent="0.25">
      <c r="A703" s="76" t="s">
        <v>38</v>
      </c>
      <c r="B703" s="82">
        <f t="shared" si="41"/>
        <v>0</v>
      </c>
      <c r="C703" s="82">
        <v>0</v>
      </c>
      <c r="D703" s="82">
        <v>0</v>
      </c>
      <c r="E703" s="82">
        <v>0</v>
      </c>
      <c r="F703" s="82">
        <v>0</v>
      </c>
      <c r="G703" s="82">
        <v>0</v>
      </c>
      <c r="H703" s="82">
        <v>0</v>
      </c>
      <c r="I703" s="82">
        <v>0</v>
      </c>
      <c r="S703" s="89"/>
      <c r="T703" s="89"/>
      <c r="U703" s="89"/>
      <c r="V703" s="89"/>
      <c r="W703" s="89"/>
      <c r="X703" s="89"/>
      <c r="Y703" s="89"/>
      <c r="Z703" s="89"/>
    </row>
    <row r="704" spans="1:26" s="77" customFormat="1" ht="9" customHeight="1" x14ac:dyDescent="0.25">
      <c r="A704" s="76" t="s">
        <v>39</v>
      </c>
      <c r="B704" s="82">
        <f t="shared" si="41"/>
        <v>4394.4399999999996</v>
      </c>
      <c r="C704" s="82">
        <v>1263.8399999999999</v>
      </c>
      <c r="D704" s="82">
        <v>0</v>
      </c>
      <c r="E704" s="82">
        <v>0</v>
      </c>
      <c r="F704" s="82">
        <v>12.06</v>
      </c>
      <c r="G704" s="82">
        <v>38.97</v>
      </c>
      <c r="H704" s="82">
        <v>128.12</v>
      </c>
      <c r="I704" s="82">
        <v>2951.45</v>
      </c>
      <c r="S704" s="89"/>
      <c r="T704" s="89"/>
      <c r="U704" s="89"/>
      <c r="V704" s="89"/>
      <c r="W704" s="89"/>
      <c r="X704" s="89"/>
      <c r="Y704" s="89"/>
      <c r="Z704" s="89"/>
    </row>
    <row r="705" spans="1:26" s="77" customFormat="1" ht="9" customHeight="1" x14ac:dyDescent="0.25">
      <c r="A705" s="76" t="s">
        <v>40</v>
      </c>
      <c r="B705" s="82">
        <f t="shared" si="41"/>
        <v>171323.71799999999</v>
      </c>
      <c r="C705" s="82">
        <v>141835.09999999998</v>
      </c>
      <c r="D705" s="82">
        <v>0</v>
      </c>
      <c r="E705" s="82">
        <v>1256.4000000000001</v>
      </c>
      <c r="F705" s="82">
        <v>12124.98</v>
      </c>
      <c r="G705" s="82">
        <v>772.10500000000002</v>
      </c>
      <c r="H705" s="82">
        <v>2252.6999999999998</v>
      </c>
      <c r="I705" s="82">
        <v>13082.433000000001</v>
      </c>
      <c r="S705" s="89"/>
      <c r="T705" s="89"/>
      <c r="U705" s="89"/>
      <c r="V705" s="89"/>
      <c r="W705" s="89"/>
      <c r="X705" s="89"/>
      <c r="Y705" s="89"/>
      <c r="Z705" s="89"/>
    </row>
    <row r="706" spans="1:26" s="77" customFormat="1" ht="9" customHeight="1" x14ac:dyDescent="0.25">
      <c r="A706" s="83" t="s">
        <v>41</v>
      </c>
      <c r="B706" s="85">
        <f t="shared" si="41"/>
        <v>952085</v>
      </c>
      <c r="C706" s="85">
        <v>906795</v>
      </c>
      <c r="D706" s="85">
        <v>0</v>
      </c>
      <c r="E706" s="85">
        <v>0</v>
      </c>
      <c r="F706" s="85">
        <v>45290</v>
      </c>
      <c r="G706" s="85">
        <v>0</v>
      </c>
      <c r="H706" s="85">
        <v>0</v>
      </c>
      <c r="I706" s="85">
        <v>0</v>
      </c>
      <c r="S706" s="89"/>
      <c r="T706" s="89"/>
      <c r="U706" s="89"/>
      <c r="V706" s="89"/>
      <c r="W706" s="89"/>
      <c r="X706" s="89"/>
      <c r="Y706" s="89"/>
      <c r="Z706" s="89"/>
    </row>
    <row r="707" spans="1:26" s="77" customFormat="1" ht="9" customHeight="1" x14ac:dyDescent="0.25">
      <c r="A707" s="76" t="s">
        <v>88</v>
      </c>
      <c r="B707" s="82">
        <f t="shared" si="41"/>
        <v>0</v>
      </c>
      <c r="C707" s="82">
        <v>0</v>
      </c>
      <c r="D707" s="82">
        <v>0</v>
      </c>
      <c r="E707" s="82">
        <v>0</v>
      </c>
      <c r="F707" s="82">
        <v>0</v>
      </c>
      <c r="G707" s="82">
        <v>0</v>
      </c>
      <c r="H707" s="82">
        <v>0</v>
      </c>
      <c r="I707" s="82">
        <v>0</v>
      </c>
      <c r="S707" s="89"/>
      <c r="T707" s="89"/>
      <c r="U707" s="89"/>
      <c r="V707" s="89"/>
      <c r="W707" s="89"/>
      <c r="X707" s="89"/>
      <c r="Y707" s="89"/>
      <c r="Z707" s="89"/>
    </row>
    <row r="708" spans="1:26" s="77" customFormat="1" ht="9" customHeight="1" x14ac:dyDescent="0.25">
      <c r="A708" s="76" t="s">
        <v>42</v>
      </c>
      <c r="B708" s="82">
        <f t="shared" si="41"/>
        <v>1749999.385</v>
      </c>
      <c r="C708" s="82">
        <v>1540744.1628</v>
      </c>
      <c r="D708" s="82">
        <v>0</v>
      </c>
      <c r="E708" s="82">
        <v>17843.476999999999</v>
      </c>
      <c r="F708" s="82">
        <v>188130.26720000006</v>
      </c>
      <c r="G708" s="82">
        <v>3281.4780000000001</v>
      </c>
      <c r="H708" s="82">
        <v>0</v>
      </c>
      <c r="I708" s="82">
        <v>0</v>
      </c>
      <c r="S708" s="89"/>
      <c r="T708" s="89"/>
      <c r="U708" s="89"/>
      <c r="V708" s="89"/>
      <c r="W708" s="89"/>
      <c r="X708" s="89"/>
      <c r="Y708" s="89"/>
      <c r="Z708" s="89"/>
    </row>
    <row r="709" spans="1:26" s="77" customFormat="1" ht="9" customHeight="1" x14ac:dyDescent="0.25">
      <c r="A709" s="76" t="s">
        <v>43</v>
      </c>
      <c r="B709" s="82">
        <f t="shared" si="41"/>
        <v>38096.008000000002</v>
      </c>
      <c r="C709" s="82">
        <v>1017.763</v>
      </c>
      <c r="D709" s="82">
        <v>0</v>
      </c>
      <c r="E709" s="82">
        <v>0</v>
      </c>
      <c r="F709" s="82">
        <v>36953.764999999999</v>
      </c>
      <c r="G709" s="82">
        <v>124.48</v>
      </c>
      <c r="H709" s="82">
        <v>0</v>
      </c>
      <c r="I709" s="82">
        <v>0</v>
      </c>
      <c r="S709" s="89"/>
      <c r="T709" s="89"/>
      <c r="U709" s="89"/>
      <c r="V709" s="89"/>
      <c r="W709" s="89"/>
      <c r="X709" s="89"/>
      <c r="Y709" s="89"/>
      <c r="Z709" s="89"/>
    </row>
    <row r="710" spans="1:26" s="77" customFormat="1" ht="9" customHeight="1" x14ac:dyDescent="0.25">
      <c r="A710" s="83" t="s">
        <v>44</v>
      </c>
      <c r="B710" s="85">
        <f t="shared" si="41"/>
        <v>105540.16499999999</v>
      </c>
      <c r="C710" s="85">
        <v>100452.60399999999</v>
      </c>
      <c r="D710" s="85">
        <v>120.24</v>
      </c>
      <c r="E710" s="85">
        <v>0</v>
      </c>
      <c r="F710" s="85">
        <v>2207.7729999999997</v>
      </c>
      <c r="G710" s="85">
        <v>0</v>
      </c>
      <c r="H710" s="85">
        <v>0</v>
      </c>
      <c r="I710" s="85">
        <v>2759.5480000000002</v>
      </c>
      <c r="S710" s="89"/>
      <c r="T710" s="89"/>
      <c r="U710" s="89"/>
      <c r="V710" s="89"/>
      <c r="W710" s="89"/>
      <c r="X710" s="89"/>
      <c r="Y710" s="89"/>
      <c r="Z710" s="89"/>
    </row>
    <row r="711" spans="1:26" s="77" customFormat="1" ht="9" customHeight="1" x14ac:dyDescent="0.25">
      <c r="A711" s="76" t="s">
        <v>45</v>
      </c>
      <c r="B711" s="82">
        <f t="shared" si="41"/>
        <v>152466.755</v>
      </c>
      <c r="C711" s="82">
        <v>111108.94210000001</v>
      </c>
      <c r="D711" s="82">
        <v>5008.5589999999993</v>
      </c>
      <c r="E711" s="82">
        <v>2578.027</v>
      </c>
      <c r="F711" s="82">
        <v>30662.986100000002</v>
      </c>
      <c r="G711" s="82">
        <v>3104.5450000000001</v>
      </c>
      <c r="H711" s="82">
        <v>3.6958000000000002</v>
      </c>
      <c r="I711" s="82">
        <v>0</v>
      </c>
      <c r="S711" s="89"/>
      <c r="T711" s="89"/>
      <c r="U711" s="89"/>
      <c r="V711" s="89"/>
      <c r="W711" s="89"/>
      <c r="X711" s="89"/>
      <c r="Y711" s="89"/>
      <c r="Z711" s="89"/>
    </row>
    <row r="712" spans="1:26" s="77" customFormat="1" ht="9" customHeight="1" x14ac:dyDescent="0.25">
      <c r="A712" s="76" t="s">
        <v>46</v>
      </c>
      <c r="B712" s="88">
        <f t="shared" si="41"/>
        <v>299979.33821020002</v>
      </c>
      <c r="C712" s="82">
        <v>259201.07960719999</v>
      </c>
      <c r="D712" s="82">
        <v>4553.4490000000005</v>
      </c>
      <c r="E712" s="82">
        <v>0</v>
      </c>
      <c r="F712" s="82">
        <v>33024.130602999998</v>
      </c>
      <c r="G712" s="82">
        <v>1284.4470000000001</v>
      </c>
      <c r="H712" s="82">
        <v>121.479</v>
      </c>
      <c r="I712" s="82">
        <v>1794.7530000000002</v>
      </c>
      <c r="S712" s="89"/>
      <c r="T712" s="89"/>
      <c r="U712" s="89"/>
      <c r="V712" s="89"/>
      <c r="W712" s="89"/>
      <c r="X712" s="89"/>
      <c r="Y712" s="89"/>
      <c r="Z712" s="89"/>
    </row>
    <row r="713" spans="1:26" s="77" customFormat="1" ht="9" customHeight="1" x14ac:dyDescent="0.25">
      <c r="A713" s="76" t="s">
        <v>47</v>
      </c>
      <c r="B713" s="82">
        <f t="shared" si="41"/>
        <v>220959</v>
      </c>
      <c r="C713" s="82">
        <v>101547</v>
      </c>
      <c r="D713" s="82">
        <v>82961</v>
      </c>
      <c r="E713" s="82">
        <v>2378</v>
      </c>
      <c r="F713" s="82">
        <v>27088</v>
      </c>
      <c r="G713" s="82">
        <v>6985</v>
      </c>
      <c r="H713" s="82">
        <v>0</v>
      </c>
      <c r="I713" s="82">
        <v>0</v>
      </c>
      <c r="S713" s="89"/>
      <c r="T713" s="89"/>
      <c r="U713" s="89"/>
      <c r="V713" s="89"/>
      <c r="W713" s="89"/>
      <c r="X713" s="89"/>
      <c r="Y713" s="89"/>
      <c r="Z713" s="89"/>
    </row>
    <row r="714" spans="1:26" s="77" customFormat="1" ht="9" customHeight="1" x14ac:dyDescent="0.25">
      <c r="A714" s="83" t="s">
        <v>48</v>
      </c>
      <c r="B714" s="85">
        <f t="shared" si="41"/>
        <v>434570.19390000007</v>
      </c>
      <c r="C714" s="85">
        <v>355213.12599999999</v>
      </c>
      <c r="D714" s="85">
        <v>33468.08600000001</v>
      </c>
      <c r="E714" s="85">
        <v>4113.2669999999998</v>
      </c>
      <c r="F714" s="85">
        <v>36020.1109</v>
      </c>
      <c r="G714" s="85">
        <v>5663.6570000000002</v>
      </c>
      <c r="H714" s="85">
        <v>34.372999999999998</v>
      </c>
      <c r="I714" s="85">
        <v>57.573999999999998</v>
      </c>
      <c r="S714" s="89"/>
      <c r="T714" s="89"/>
      <c r="U714" s="89"/>
      <c r="V714" s="89"/>
      <c r="W714" s="89"/>
      <c r="X714" s="89"/>
      <c r="Y714" s="89"/>
      <c r="Z714" s="89"/>
    </row>
    <row r="715" spans="1:26" s="77" customFormat="1" ht="9" customHeight="1" x14ac:dyDescent="0.25">
      <c r="A715" s="76" t="s">
        <v>49</v>
      </c>
      <c r="B715" s="82">
        <f t="shared" si="41"/>
        <v>7163.8899999999994</v>
      </c>
      <c r="C715" s="82">
        <v>6524.83</v>
      </c>
      <c r="D715" s="82">
        <v>53.160000000000004</v>
      </c>
      <c r="E715" s="82">
        <v>0</v>
      </c>
      <c r="F715" s="82">
        <v>9.16</v>
      </c>
      <c r="G715" s="82">
        <v>0</v>
      </c>
      <c r="H715" s="82">
        <v>0</v>
      </c>
      <c r="I715" s="82">
        <v>576.74</v>
      </c>
      <c r="S715" s="89"/>
      <c r="T715" s="89"/>
      <c r="U715" s="89"/>
      <c r="V715" s="89"/>
      <c r="W715" s="89"/>
      <c r="X715" s="89"/>
      <c r="Y715" s="89"/>
      <c r="Z715" s="89"/>
    </row>
    <row r="716" spans="1:26" s="77" customFormat="1" ht="9" customHeight="1" x14ac:dyDescent="0.25">
      <c r="A716" s="76" t="s">
        <v>50</v>
      </c>
      <c r="B716" s="82">
        <f t="shared" si="41"/>
        <v>38314.080000000002</v>
      </c>
      <c r="C716" s="82">
        <v>29315.73</v>
      </c>
      <c r="D716" s="82">
        <v>0</v>
      </c>
      <c r="E716" s="82">
        <v>0</v>
      </c>
      <c r="F716" s="82">
        <v>7199.35</v>
      </c>
      <c r="G716" s="82">
        <v>0</v>
      </c>
      <c r="H716" s="82">
        <v>0</v>
      </c>
      <c r="I716" s="82">
        <v>1799</v>
      </c>
      <c r="S716" s="89"/>
      <c r="T716" s="89"/>
      <c r="U716" s="89"/>
      <c r="V716" s="89"/>
      <c r="W716" s="89"/>
      <c r="X716" s="89"/>
      <c r="Y716" s="89"/>
      <c r="Z716" s="89"/>
    </row>
    <row r="717" spans="1:26" s="77" customFormat="1" ht="9" customHeight="1" x14ac:dyDescent="0.25">
      <c r="A717" s="76" t="s">
        <v>51</v>
      </c>
      <c r="B717" s="82">
        <f t="shared" si="41"/>
        <v>7357.8470000000007</v>
      </c>
      <c r="C717" s="82">
        <v>5322.0820000000003</v>
      </c>
      <c r="D717" s="82">
        <v>0</v>
      </c>
      <c r="E717" s="82">
        <v>0</v>
      </c>
      <c r="F717" s="82">
        <v>144</v>
      </c>
      <c r="G717" s="82">
        <v>0</v>
      </c>
      <c r="H717" s="82">
        <v>0</v>
      </c>
      <c r="I717" s="82">
        <v>1891.7650000000001</v>
      </c>
      <c r="S717" s="89"/>
      <c r="T717" s="89"/>
      <c r="U717" s="89"/>
      <c r="V717" s="89"/>
      <c r="W717" s="89"/>
      <c r="X717" s="89"/>
      <c r="Y717" s="89"/>
      <c r="Z717" s="89"/>
    </row>
    <row r="718" spans="1:26" s="77" customFormat="1" ht="9" customHeight="1" x14ac:dyDescent="0.25">
      <c r="A718" s="83" t="s">
        <v>52</v>
      </c>
      <c r="B718" s="85">
        <f t="shared" si="41"/>
        <v>372494.77410000004</v>
      </c>
      <c r="C718" s="85">
        <v>339854.12710000004</v>
      </c>
      <c r="D718" s="85">
        <v>0</v>
      </c>
      <c r="E718" s="85">
        <v>0</v>
      </c>
      <c r="F718" s="85">
        <v>15250.48</v>
      </c>
      <c r="G718" s="85">
        <v>635.90599999999995</v>
      </c>
      <c r="H718" s="85">
        <v>0</v>
      </c>
      <c r="I718" s="85">
        <v>16754.261000000002</v>
      </c>
      <c r="S718" s="89"/>
      <c r="T718" s="89"/>
      <c r="U718" s="89"/>
      <c r="V718" s="89"/>
      <c r="W718" s="89"/>
      <c r="X718" s="89"/>
      <c r="Y718" s="89"/>
      <c r="Z718" s="89"/>
    </row>
    <row r="719" spans="1:26" s="77" customFormat="1" ht="9" customHeight="1" x14ac:dyDescent="0.25">
      <c r="A719" s="76" t="s">
        <v>53</v>
      </c>
      <c r="B719" s="82">
        <f t="shared" si="41"/>
        <v>236377.9467</v>
      </c>
      <c r="C719" s="82">
        <v>171203.84469999999</v>
      </c>
      <c r="D719" s="82">
        <v>32994.856</v>
      </c>
      <c r="E719" s="82">
        <v>64.004999999999995</v>
      </c>
      <c r="F719" s="82">
        <v>18750.908000000003</v>
      </c>
      <c r="G719" s="82">
        <v>8133.1540000000005</v>
      </c>
      <c r="H719" s="82">
        <v>14.597</v>
      </c>
      <c r="I719" s="82">
        <v>5216.5820000000003</v>
      </c>
      <c r="S719" s="89"/>
      <c r="T719" s="89"/>
      <c r="U719" s="89"/>
      <c r="V719" s="89"/>
      <c r="W719" s="89"/>
      <c r="X719" s="89"/>
      <c r="Y719" s="89"/>
      <c r="Z719" s="89"/>
    </row>
    <row r="720" spans="1:26" s="77" customFormat="1" ht="9" customHeight="1" x14ac:dyDescent="0.25">
      <c r="A720" s="76" t="s">
        <v>54</v>
      </c>
      <c r="B720" s="82">
        <f t="shared" si="41"/>
        <v>14585.045</v>
      </c>
      <c r="C720" s="82">
        <v>14459.745000000001</v>
      </c>
      <c r="D720" s="82">
        <v>0</v>
      </c>
      <c r="E720" s="82">
        <v>0</v>
      </c>
      <c r="F720" s="82">
        <v>125.3</v>
      </c>
      <c r="G720" s="82">
        <v>0</v>
      </c>
      <c r="H720" s="82">
        <v>0</v>
      </c>
      <c r="I720" s="82">
        <v>0</v>
      </c>
      <c r="S720" s="89"/>
      <c r="T720" s="89"/>
      <c r="U720" s="89"/>
      <c r="V720" s="89"/>
      <c r="W720" s="89"/>
      <c r="X720" s="89"/>
      <c r="Y720" s="89"/>
      <c r="Z720" s="89"/>
    </row>
    <row r="721" spans="1:26" s="77" customFormat="1" ht="9" customHeight="1" x14ac:dyDescent="0.25">
      <c r="A721" s="76" t="s">
        <v>55</v>
      </c>
      <c r="B721" s="82">
        <f t="shared" si="41"/>
        <v>39898.711000000003</v>
      </c>
      <c r="C721" s="82">
        <v>0</v>
      </c>
      <c r="D721" s="82">
        <v>0</v>
      </c>
      <c r="E721" s="82">
        <v>0</v>
      </c>
      <c r="F721" s="82">
        <v>0</v>
      </c>
      <c r="G721" s="82">
        <v>0</v>
      </c>
      <c r="H721" s="82">
        <v>4881.2330000000002</v>
      </c>
      <c r="I721" s="82">
        <v>35017.478000000003</v>
      </c>
      <c r="S721" s="89"/>
      <c r="T721" s="89"/>
      <c r="U721" s="89"/>
      <c r="V721" s="89"/>
      <c r="W721" s="89"/>
      <c r="X721" s="89"/>
      <c r="Y721" s="89"/>
      <c r="Z721" s="89"/>
    </row>
    <row r="722" spans="1:26" s="77" customFormat="1" ht="9" customHeight="1" x14ac:dyDescent="0.25">
      <c r="A722" s="83" t="s">
        <v>56</v>
      </c>
      <c r="B722" s="85">
        <f t="shared" si="41"/>
        <v>3257.529</v>
      </c>
      <c r="C722" s="85">
        <v>778.654</v>
      </c>
      <c r="D722" s="85">
        <v>0</v>
      </c>
      <c r="E722" s="85">
        <v>0</v>
      </c>
      <c r="F722" s="85">
        <v>1720.721</v>
      </c>
      <c r="G722" s="85">
        <v>443</v>
      </c>
      <c r="H722" s="85">
        <v>130.51599999999999</v>
      </c>
      <c r="I722" s="85">
        <v>184.63800000000001</v>
      </c>
      <c r="S722" s="89"/>
      <c r="T722" s="89"/>
      <c r="U722" s="89"/>
      <c r="V722" s="89"/>
      <c r="W722" s="89"/>
      <c r="X722" s="89"/>
      <c r="Y722" s="89"/>
      <c r="Z722" s="89"/>
    </row>
    <row r="723" spans="1:26" s="77" customFormat="1" ht="9" customHeight="1" x14ac:dyDescent="0.25">
      <c r="A723" s="76" t="s">
        <v>57</v>
      </c>
      <c r="B723" s="82">
        <f t="shared" si="41"/>
        <v>33816</v>
      </c>
      <c r="C723" s="82">
        <v>28578</v>
      </c>
      <c r="D723" s="82">
        <v>0</v>
      </c>
      <c r="E723" s="82">
        <v>0</v>
      </c>
      <c r="F723" s="82">
        <v>1111</v>
      </c>
      <c r="G723" s="82">
        <v>0</v>
      </c>
      <c r="H723" s="82">
        <v>0</v>
      </c>
      <c r="I723" s="82">
        <v>4127</v>
      </c>
      <c r="S723" s="89"/>
      <c r="T723" s="89"/>
      <c r="U723" s="89"/>
      <c r="V723" s="89"/>
      <c r="W723" s="89"/>
      <c r="X723" s="89"/>
      <c r="Y723" s="89"/>
      <c r="Z723" s="89"/>
    </row>
    <row r="724" spans="1:26" s="77" customFormat="1" ht="9" customHeight="1" x14ac:dyDescent="0.25">
      <c r="A724" s="76" t="s">
        <v>58</v>
      </c>
      <c r="B724" s="82">
        <f t="shared" si="41"/>
        <v>217816.5</v>
      </c>
      <c r="C724" s="82">
        <v>6266</v>
      </c>
      <c r="D724" s="82">
        <v>0</v>
      </c>
      <c r="E724" s="82">
        <v>0</v>
      </c>
      <c r="F724" s="82">
        <v>43427</v>
      </c>
      <c r="G724" s="82">
        <v>168123.5</v>
      </c>
      <c r="H724" s="82">
        <v>0</v>
      </c>
      <c r="I724" s="82">
        <v>0</v>
      </c>
      <c r="S724" s="89"/>
      <c r="T724" s="89"/>
      <c r="U724" s="89"/>
      <c r="V724" s="89"/>
      <c r="W724" s="89"/>
      <c r="X724" s="89"/>
      <c r="Y724" s="89"/>
      <c r="Z724" s="89"/>
    </row>
    <row r="725" spans="1:26" s="77" customFormat="1" ht="9" customHeight="1" x14ac:dyDescent="0.25">
      <c r="A725" s="76" t="s">
        <v>59</v>
      </c>
      <c r="B725" s="82">
        <f t="shared" si="41"/>
        <v>88949</v>
      </c>
      <c r="C725" s="82">
        <v>0</v>
      </c>
      <c r="D725" s="82">
        <v>0</v>
      </c>
      <c r="E725" s="82">
        <v>0</v>
      </c>
      <c r="F725" s="82">
        <v>0</v>
      </c>
      <c r="G725" s="82">
        <v>77143</v>
      </c>
      <c r="H725" s="82">
        <v>2738</v>
      </c>
      <c r="I725" s="82">
        <v>9068</v>
      </c>
      <c r="J725" s="199"/>
      <c r="S725" s="89"/>
      <c r="T725" s="89"/>
      <c r="U725" s="89"/>
      <c r="V725" s="89"/>
      <c r="W725" s="89"/>
      <c r="X725" s="89"/>
      <c r="Y725" s="89"/>
      <c r="Z725" s="89"/>
    </row>
    <row r="726" spans="1:26" s="77" customFormat="1" ht="9" customHeight="1" x14ac:dyDescent="0.25">
      <c r="A726" s="83" t="s">
        <v>60</v>
      </c>
      <c r="B726" s="85">
        <f t="shared" si="41"/>
        <v>129809.81199999999</v>
      </c>
      <c r="C726" s="85">
        <v>20770.45</v>
      </c>
      <c r="D726" s="99">
        <v>0</v>
      </c>
      <c r="E726" s="85">
        <v>0</v>
      </c>
      <c r="F726" s="85">
        <v>3401.0219999999999</v>
      </c>
      <c r="G726" s="85">
        <v>5038.95</v>
      </c>
      <c r="H726" s="85">
        <v>0</v>
      </c>
      <c r="I726" s="85">
        <v>100599.38999999998</v>
      </c>
      <c r="J726" s="199"/>
      <c r="S726" s="89"/>
      <c r="T726" s="89"/>
      <c r="U726" s="89"/>
      <c r="V726" s="89"/>
      <c r="W726" s="89"/>
      <c r="X726" s="89"/>
      <c r="Y726" s="89"/>
      <c r="Z726" s="89"/>
    </row>
    <row r="727" spans="1:26" s="77" customFormat="1" ht="9" customHeight="1" x14ac:dyDescent="0.25">
      <c r="A727" s="76" t="s">
        <v>61</v>
      </c>
      <c r="B727" s="82">
        <f t="shared" si="41"/>
        <v>28370.316999999999</v>
      </c>
      <c r="C727" s="82">
        <v>14216.147000000001</v>
      </c>
      <c r="D727" s="82">
        <v>10646.659</v>
      </c>
      <c r="E727" s="82">
        <v>32.281999999999996</v>
      </c>
      <c r="F727" s="82">
        <v>3418.8510000000001</v>
      </c>
      <c r="G727" s="82">
        <v>56.378</v>
      </c>
      <c r="H727" s="82">
        <v>0</v>
      </c>
      <c r="I727" s="82">
        <v>0</v>
      </c>
      <c r="S727" s="89"/>
      <c r="T727" s="89"/>
      <c r="U727" s="89"/>
      <c r="V727" s="89"/>
      <c r="W727" s="89"/>
      <c r="X727" s="89"/>
      <c r="Y727" s="89"/>
      <c r="Z727" s="89"/>
    </row>
    <row r="728" spans="1:26" s="77" customFormat="1" ht="9" customHeight="1" x14ac:dyDescent="0.25">
      <c r="A728" s="76" t="s">
        <v>62</v>
      </c>
      <c r="B728" s="82">
        <f t="shared" si="41"/>
        <v>249225</v>
      </c>
      <c r="C728" s="82">
        <v>134068</v>
      </c>
      <c r="D728" s="82">
        <v>1228</v>
      </c>
      <c r="E728" s="82">
        <v>4640</v>
      </c>
      <c r="F728" s="82">
        <v>22118</v>
      </c>
      <c r="G728" s="82">
        <v>21160</v>
      </c>
      <c r="H728" s="82">
        <v>2825</v>
      </c>
      <c r="I728" s="82">
        <v>63186</v>
      </c>
      <c r="S728" s="89"/>
      <c r="T728" s="89"/>
      <c r="U728" s="89"/>
      <c r="V728" s="89"/>
      <c r="W728" s="89"/>
      <c r="X728" s="89"/>
      <c r="Y728" s="89"/>
      <c r="Z728" s="89"/>
    </row>
    <row r="729" spans="1:26" s="77" customFormat="1" ht="9" customHeight="1" x14ac:dyDescent="0.25">
      <c r="A729" s="76" t="s">
        <v>63</v>
      </c>
      <c r="B729" s="82">
        <f t="shared" si="41"/>
        <v>8470.0959999999995</v>
      </c>
      <c r="C729" s="82">
        <v>0</v>
      </c>
      <c r="D729" s="82">
        <v>0</v>
      </c>
      <c r="E729" s="82">
        <v>0</v>
      </c>
      <c r="F729" s="82">
        <v>0</v>
      </c>
      <c r="G729" s="82">
        <v>0</v>
      </c>
      <c r="H729" s="82">
        <v>0</v>
      </c>
      <c r="I729" s="82">
        <v>8470.0959999999995</v>
      </c>
      <c r="S729" s="89"/>
      <c r="T729" s="89"/>
      <c r="U729" s="89"/>
      <c r="V729" s="89"/>
      <c r="W729" s="89"/>
      <c r="X729" s="89"/>
      <c r="Y729" s="89"/>
      <c r="Z729" s="89"/>
    </row>
    <row r="730" spans="1:26" s="77" customFormat="1" ht="9" customHeight="1" x14ac:dyDescent="0.25">
      <c r="A730" s="83" t="s">
        <v>64</v>
      </c>
      <c r="B730" s="85">
        <f t="shared" si="41"/>
        <v>19567.141999999996</v>
      </c>
      <c r="C730" s="85">
        <v>12839.825999999997</v>
      </c>
      <c r="D730" s="85">
        <v>0</v>
      </c>
      <c r="E730" s="85">
        <v>1530.538</v>
      </c>
      <c r="F730" s="85">
        <v>4771.4080000000013</v>
      </c>
      <c r="G730" s="85">
        <v>425.37</v>
      </c>
      <c r="H730" s="85">
        <v>0</v>
      </c>
      <c r="I730" s="85">
        <v>0</v>
      </c>
    </row>
    <row r="731" spans="1:26" s="77" customFormat="1" ht="9" customHeight="1" x14ac:dyDescent="0.25">
      <c r="A731" s="78"/>
      <c r="B731" s="82"/>
      <c r="C731" s="82"/>
      <c r="D731" s="82"/>
      <c r="E731" s="82"/>
      <c r="F731" s="82"/>
      <c r="G731" s="82"/>
      <c r="H731" s="82"/>
      <c r="I731" s="82"/>
    </row>
    <row r="732" spans="1:26" s="77" customFormat="1" ht="9" customHeight="1" x14ac:dyDescent="0.25">
      <c r="A732" s="75">
        <v>2015</v>
      </c>
      <c r="B732" s="101"/>
      <c r="C732" s="101"/>
      <c r="D732" s="101"/>
      <c r="E732" s="101"/>
      <c r="F732" s="101"/>
      <c r="G732" s="101"/>
      <c r="H732" s="101"/>
      <c r="I732" s="101"/>
    </row>
    <row r="733" spans="1:26" s="80" customFormat="1" ht="9" customHeight="1" x14ac:dyDescent="0.25">
      <c r="A733" s="78" t="s">
        <v>33</v>
      </c>
      <c r="B733" s="101">
        <f t="shared" ref="B733:C733" si="42">SUM(B735:B766)</f>
        <v>6122241.4179450003</v>
      </c>
      <c r="C733" s="101">
        <f t="shared" si="42"/>
        <v>4577678.9208450001</v>
      </c>
      <c r="D733" s="101">
        <f>SUM(D735:D766)</f>
        <v>220823.68299999999</v>
      </c>
      <c r="E733" s="101">
        <f t="shared" ref="E733:I733" si="43">SUM(E735:E766)</f>
        <v>43066.786999999997</v>
      </c>
      <c r="F733" s="101">
        <f t="shared" si="43"/>
        <v>660947.68730000011</v>
      </c>
      <c r="G733" s="101">
        <f t="shared" si="43"/>
        <v>270282.37960000004</v>
      </c>
      <c r="H733" s="101">
        <f t="shared" si="43"/>
        <v>13378.4391</v>
      </c>
      <c r="I733" s="101">
        <f t="shared" si="43"/>
        <v>336063.52110000001</v>
      </c>
      <c r="S733" s="89"/>
      <c r="T733" s="89"/>
      <c r="U733" s="89"/>
      <c r="V733" s="89"/>
      <c r="W733" s="89"/>
      <c r="X733" s="89"/>
      <c r="Y733" s="89"/>
      <c r="Z733" s="89"/>
    </row>
    <row r="734" spans="1:26" s="80" customFormat="1" ht="3.95" customHeight="1" x14ac:dyDescent="0.25">
      <c r="A734" s="75"/>
      <c r="B734" s="97"/>
      <c r="C734" s="97"/>
      <c r="D734" s="97"/>
      <c r="E734" s="97"/>
      <c r="F734" s="97"/>
      <c r="G734" s="97"/>
      <c r="H734" s="97"/>
      <c r="I734" s="97"/>
      <c r="S734" s="89"/>
      <c r="T734" s="89"/>
      <c r="U734" s="89"/>
      <c r="V734" s="89"/>
      <c r="W734" s="89"/>
      <c r="X734" s="89"/>
      <c r="Y734" s="89"/>
      <c r="Z734" s="89"/>
    </row>
    <row r="735" spans="1:26" s="77" customFormat="1" ht="9" customHeight="1" x14ac:dyDescent="0.25">
      <c r="A735" s="76" t="s">
        <v>34</v>
      </c>
      <c r="B735" s="82">
        <f t="shared" ref="B735:B766" si="44">SUM(C735:I735)</f>
        <v>5967.5599999999995</v>
      </c>
      <c r="C735" s="82">
        <v>60</v>
      </c>
      <c r="D735" s="82">
        <v>0</v>
      </c>
      <c r="E735" s="82">
        <v>107</v>
      </c>
      <c r="F735" s="82">
        <v>4759</v>
      </c>
      <c r="G735" s="82">
        <v>1041.56</v>
      </c>
      <c r="H735" s="82">
        <v>0</v>
      </c>
      <c r="I735" s="82">
        <v>0</v>
      </c>
      <c r="S735" s="89"/>
      <c r="T735" s="89"/>
      <c r="U735" s="89"/>
      <c r="V735" s="89"/>
      <c r="W735" s="89"/>
      <c r="X735" s="89"/>
      <c r="Y735" s="89"/>
      <c r="Z735" s="89"/>
    </row>
    <row r="736" spans="1:26" s="77" customFormat="1" ht="9" customHeight="1" x14ac:dyDescent="0.25">
      <c r="A736" s="76" t="s">
        <v>35</v>
      </c>
      <c r="B736" s="82">
        <f t="shared" si="44"/>
        <v>142.22999999999999</v>
      </c>
      <c r="C736" s="82">
        <v>0</v>
      </c>
      <c r="D736" s="82">
        <v>0</v>
      </c>
      <c r="E736" s="82">
        <v>0</v>
      </c>
      <c r="F736" s="82">
        <v>142.22999999999999</v>
      </c>
      <c r="G736" s="82">
        <v>0</v>
      </c>
      <c r="H736" s="82">
        <v>0</v>
      </c>
      <c r="I736" s="82">
        <v>0</v>
      </c>
      <c r="S736" s="89"/>
      <c r="T736" s="89"/>
      <c r="U736" s="89"/>
      <c r="V736" s="89"/>
      <c r="W736" s="89"/>
      <c r="X736" s="89"/>
      <c r="Y736" s="89"/>
      <c r="Z736" s="89"/>
    </row>
    <row r="737" spans="1:26" s="77" customFormat="1" ht="9" customHeight="1" x14ac:dyDescent="0.25">
      <c r="A737" s="76" t="s">
        <v>87</v>
      </c>
      <c r="B737" s="82">
        <f t="shared" si="44"/>
        <v>0</v>
      </c>
      <c r="C737" s="82">
        <v>0</v>
      </c>
      <c r="D737" s="82">
        <v>0</v>
      </c>
      <c r="E737" s="82">
        <v>0</v>
      </c>
      <c r="F737" s="82">
        <v>0</v>
      </c>
      <c r="G737" s="82">
        <v>0</v>
      </c>
      <c r="H737" s="82">
        <v>0</v>
      </c>
      <c r="I737" s="82">
        <v>0</v>
      </c>
      <c r="S737" s="89"/>
      <c r="T737" s="89"/>
      <c r="U737" s="89"/>
      <c r="V737" s="89"/>
      <c r="W737" s="89"/>
      <c r="X737" s="89"/>
      <c r="Y737" s="89"/>
      <c r="Z737" s="89"/>
    </row>
    <row r="738" spans="1:26" s="77" customFormat="1" ht="9" customHeight="1" x14ac:dyDescent="0.25">
      <c r="A738" s="83" t="s">
        <v>37</v>
      </c>
      <c r="B738" s="85">
        <f t="shared" si="44"/>
        <v>60304</v>
      </c>
      <c r="C738" s="85">
        <v>0</v>
      </c>
      <c r="D738" s="85">
        <v>0</v>
      </c>
      <c r="E738" s="85">
        <v>0</v>
      </c>
      <c r="F738" s="85">
        <v>0</v>
      </c>
      <c r="G738" s="85">
        <v>14846</v>
      </c>
      <c r="H738" s="85">
        <v>0</v>
      </c>
      <c r="I738" s="85">
        <v>45458</v>
      </c>
      <c r="S738" s="89"/>
      <c r="T738" s="89"/>
      <c r="U738" s="89"/>
      <c r="V738" s="89"/>
      <c r="W738" s="89"/>
      <c r="X738" s="89"/>
      <c r="Y738" s="89"/>
      <c r="Z738" s="89"/>
    </row>
    <row r="739" spans="1:26" s="77" customFormat="1" ht="9" customHeight="1" x14ac:dyDescent="0.25">
      <c r="A739" s="76" t="s">
        <v>38</v>
      </c>
      <c r="B739" s="82">
        <f t="shared" si="44"/>
        <v>3505.08</v>
      </c>
      <c r="C739" s="82">
        <v>3505.08</v>
      </c>
      <c r="D739" s="82">
        <v>0</v>
      </c>
      <c r="E739" s="82">
        <v>0</v>
      </c>
      <c r="F739" s="82">
        <v>0</v>
      </c>
      <c r="G739" s="82">
        <v>0</v>
      </c>
      <c r="H739" s="82">
        <v>0</v>
      </c>
      <c r="I739" s="82">
        <v>0</v>
      </c>
      <c r="S739" s="89"/>
      <c r="T739" s="89"/>
      <c r="U739" s="89"/>
      <c r="V739" s="89"/>
      <c r="W739" s="89"/>
      <c r="X739" s="89"/>
      <c r="Y739" s="89"/>
      <c r="Z739" s="89"/>
    </row>
    <row r="740" spans="1:26" s="77" customFormat="1" ht="9" customHeight="1" x14ac:dyDescent="0.25">
      <c r="A740" s="76" t="s">
        <v>39</v>
      </c>
      <c r="B740" s="82">
        <f t="shared" si="44"/>
        <v>1217.26</v>
      </c>
      <c r="C740" s="82">
        <v>450</v>
      </c>
      <c r="D740" s="82">
        <v>0</v>
      </c>
      <c r="E740" s="82">
        <v>0</v>
      </c>
      <c r="F740" s="82">
        <v>27.48</v>
      </c>
      <c r="G740" s="82">
        <v>1.25</v>
      </c>
      <c r="H740" s="82">
        <v>179.79</v>
      </c>
      <c r="I740" s="82">
        <v>558.74</v>
      </c>
      <c r="S740" s="89"/>
      <c r="T740" s="89"/>
      <c r="U740" s="89"/>
      <c r="V740" s="89"/>
      <c r="W740" s="89"/>
      <c r="X740" s="89"/>
      <c r="Y740" s="89"/>
      <c r="Z740" s="89"/>
    </row>
    <row r="741" spans="1:26" s="77" customFormat="1" ht="9" customHeight="1" x14ac:dyDescent="0.25">
      <c r="A741" s="76" t="s">
        <v>40</v>
      </c>
      <c r="B741" s="82">
        <f t="shared" si="44"/>
        <v>242322.98319999996</v>
      </c>
      <c r="C741" s="82">
        <v>168509.4</v>
      </c>
      <c r="D741" s="82">
        <v>0</v>
      </c>
      <c r="E741" s="82">
        <v>2530.5160000000001</v>
      </c>
      <c r="F741" s="82">
        <v>50993.508999999998</v>
      </c>
      <c r="G741" s="82">
        <v>302.32399999999996</v>
      </c>
      <c r="H741" s="82">
        <v>1735.1211000000001</v>
      </c>
      <c r="I741" s="82">
        <v>18252.113099999999</v>
      </c>
      <c r="S741" s="89"/>
      <c r="T741" s="89"/>
      <c r="U741" s="89"/>
      <c r="V741" s="89"/>
      <c r="W741" s="89"/>
      <c r="X741" s="89"/>
      <c r="Y741" s="89"/>
      <c r="Z741" s="89"/>
    </row>
    <row r="742" spans="1:26" s="77" customFormat="1" ht="9" customHeight="1" x14ac:dyDescent="0.25">
      <c r="A742" s="83" t="s">
        <v>41</v>
      </c>
      <c r="B742" s="85">
        <f t="shared" si="44"/>
        <v>1106296</v>
      </c>
      <c r="C742" s="85">
        <v>1036841</v>
      </c>
      <c r="D742" s="85">
        <v>0</v>
      </c>
      <c r="E742" s="85">
        <v>0</v>
      </c>
      <c r="F742" s="85">
        <v>69455</v>
      </c>
      <c r="G742" s="85">
        <v>0</v>
      </c>
      <c r="H742" s="85">
        <v>0</v>
      </c>
      <c r="I742" s="85">
        <v>0</v>
      </c>
      <c r="S742" s="89"/>
      <c r="T742" s="89"/>
      <c r="U742" s="89"/>
      <c r="V742" s="89"/>
      <c r="W742" s="89"/>
      <c r="X742" s="89"/>
      <c r="Y742" s="89"/>
      <c r="Z742" s="89"/>
    </row>
    <row r="743" spans="1:26" s="77" customFormat="1" ht="9" customHeight="1" x14ac:dyDescent="0.25">
      <c r="A743" s="76" t="s">
        <v>88</v>
      </c>
      <c r="B743" s="82">
        <f t="shared" si="44"/>
        <v>0</v>
      </c>
      <c r="C743" s="82">
        <v>0</v>
      </c>
      <c r="D743" s="82">
        <v>0</v>
      </c>
      <c r="E743" s="82">
        <v>0</v>
      </c>
      <c r="F743" s="82">
        <v>0</v>
      </c>
      <c r="G743" s="82">
        <v>0</v>
      </c>
      <c r="H743" s="82">
        <v>0</v>
      </c>
      <c r="I743" s="82">
        <v>0</v>
      </c>
      <c r="S743" s="89"/>
      <c r="T743" s="89"/>
      <c r="U743" s="89"/>
      <c r="V743" s="89"/>
      <c r="W743" s="89"/>
      <c r="X743" s="89"/>
      <c r="Y743" s="89"/>
      <c r="Z743" s="89"/>
    </row>
    <row r="744" spans="1:26" s="77" customFormat="1" ht="9" customHeight="1" x14ac:dyDescent="0.25">
      <c r="A744" s="76" t="s">
        <v>42</v>
      </c>
      <c r="B744" s="82">
        <f t="shared" si="44"/>
        <v>1744116.596405</v>
      </c>
      <c r="C744" s="82">
        <v>1528800.4085049999</v>
      </c>
      <c r="D744" s="82">
        <v>0</v>
      </c>
      <c r="E744" s="82">
        <v>10458.98</v>
      </c>
      <c r="F744" s="82">
        <v>200000.10690000001</v>
      </c>
      <c r="G744" s="82">
        <v>4857.1009999999997</v>
      </c>
      <c r="H744" s="82">
        <v>0</v>
      </c>
      <c r="I744" s="82">
        <v>0</v>
      </c>
      <c r="S744" s="89"/>
      <c r="T744" s="89"/>
      <c r="U744" s="89"/>
      <c r="V744" s="89"/>
      <c r="W744" s="89"/>
      <c r="X744" s="89"/>
      <c r="Y744" s="89"/>
      <c r="Z744" s="89"/>
    </row>
    <row r="745" spans="1:26" s="77" customFormat="1" ht="9" customHeight="1" x14ac:dyDescent="0.25">
      <c r="A745" s="76" t="s">
        <v>43</v>
      </c>
      <c r="B745" s="82">
        <f t="shared" si="44"/>
        <v>36357.216</v>
      </c>
      <c r="C745" s="82">
        <v>2897.78</v>
      </c>
      <c r="D745" s="82">
        <v>0</v>
      </c>
      <c r="E745" s="82">
        <v>0</v>
      </c>
      <c r="F745" s="82">
        <v>33354.436000000002</v>
      </c>
      <c r="G745" s="82">
        <v>105</v>
      </c>
      <c r="H745" s="82">
        <v>0</v>
      </c>
      <c r="I745" s="82">
        <v>0</v>
      </c>
      <c r="S745" s="89"/>
      <c r="T745" s="89"/>
      <c r="U745" s="89"/>
      <c r="V745" s="89"/>
      <c r="W745" s="89"/>
      <c r="X745" s="89"/>
      <c r="Y745" s="89"/>
      <c r="Z745" s="89"/>
    </row>
    <row r="746" spans="1:26" s="77" customFormat="1" ht="9" customHeight="1" x14ac:dyDescent="0.25">
      <c r="A746" s="83" t="s">
        <v>44</v>
      </c>
      <c r="B746" s="85">
        <f t="shared" si="44"/>
        <v>131364.90599999999</v>
      </c>
      <c r="C746" s="85">
        <v>121560.63</v>
      </c>
      <c r="D746" s="85">
        <v>0</v>
      </c>
      <c r="E746" s="85">
        <v>0</v>
      </c>
      <c r="F746" s="85">
        <v>3628.1610000000001</v>
      </c>
      <c r="G746" s="85">
        <v>9.11</v>
      </c>
      <c r="H746" s="85">
        <v>0</v>
      </c>
      <c r="I746" s="85">
        <v>6167.0050000000001</v>
      </c>
      <c r="S746" s="89"/>
      <c r="T746" s="89"/>
      <c r="U746" s="89"/>
      <c r="V746" s="89"/>
      <c r="W746" s="89"/>
      <c r="X746" s="89"/>
      <c r="Y746" s="89"/>
      <c r="Z746" s="89"/>
    </row>
    <row r="747" spans="1:26" s="77" customFormat="1" ht="9" customHeight="1" x14ac:dyDescent="0.25">
      <c r="A747" s="76" t="s">
        <v>45</v>
      </c>
      <c r="B747" s="82">
        <f t="shared" si="44"/>
        <v>126697.54729999999</v>
      </c>
      <c r="C747" s="82">
        <v>92723.168999999994</v>
      </c>
      <c r="D747" s="82">
        <v>3178.268</v>
      </c>
      <c r="E747" s="82">
        <v>1687.0510000000002</v>
      </c>
      <c r="F747" s="82">
        <v>27232.7837</v>
      </c>
      <c r="G747" s="82">
        <v>1876.2755999999999</v>
      </c>
      <c r="H747" s="82">
        <v>0</v>
      </c>
      <c r="I747" s="82">
        <v>0</v>
      </c>
      <c r="S747" s="89"/>
      <c r="T747" s="89"/>
      <c r="U747" s="89"/>
      <c r="V747" s="89"/>
      <c r="W747" s="89"/>
      <c r="X747" s="89"/>
      <c r="Y747" s="89"/>
      <c r="Z747" s="89"/>
    </row>
    <row r="748" spans="1:26" s="77" customFormat="1" ht="9" customHeight="1" x14ac:dyDescent="0.25">
      <c r="A748" s="76" t="s">
        <v>46</v>
      </c>
      <c r="B748" s="88">
        <f t="shared" si="44"/>
        <v>412958.16523999983</v>
      </c>
      <c r="C748" s="82">
        <v>333841.27353999985</v>
      </c>
      <c r="D748" s="82">
        <v>9731.7919999999995</v>
      </c>
      <c r="E748" s="82">
        <v>1956.57</v>
      </c>
      <c r="F748" s="82">
        <v>51197.1037</v>
      </c>
      <c r="G748" s="82">
        <v>13576.924999999997</v>
      </c>
      <c r="H748" s="82">
        <v>267.08100000000002</v>
      </c>
      <c r="I748" s="82">
        <v>2387.4200000000005</v>
      </c>
      <c r="S748" s="89"/>
      <c r="T748" s="89"/>
      <c r="U748" s="89"/>
      <c r="V748" s="89"/>
      <c r="W748" s="89"/>
      <c r="X748" s="89"/>
      <c r="Y748" s="89"/>
      <c r="Z748" s="89"/>
    </row>
    <row r="749" spans="1:26" s="77" customFormat="1" ht="9" customHeight="1" x14ac:dyDescent="0.25">
      <c r="A749" s="76" t="s">
        <v>47</v>
      </c>
      <c r="B749" s="82">
        <f t="shared" si="44"/>
        <v>275886</v>
      </c>
      <c r="C749" s="82">
        <v>103754</v>
      </c>
      <c r="D749" s="82">
        <v>116768</v>
      </c>
      <c r="E749" s="82">
        <v>2917</v>
      </c>
      <c r="F749" s="82">
        <v>43415</v>
      </c>
      <c r="G749" s="82">
        <v>9032</v>
      </c>
      <c r="H749" s="82">
        <v>0</v>
      </c>
      <c r="I749" s="82">
        <v>0</v>
      </c>
      <c r="S749" s="89"/>
      <c r="T749" s="89"/>
      <c r="U749" s="89"/>
      <c r="V749" s="89"/>
      <c r="W749" s="89"/>
      <c r="X749" s="89"/>
      <c r="Y749" s="89"/>
      <c r="Z749" s="89"/>
    </row>
    <row r="750" spans="1:26" s="77" customFormat="1" ht="9" customHeight="1" x14ac:dyDescent="0.25">
      <c r="A750" s="83" t="s">
        <v>48</v>
      </c>
      <c r="B750" s="85">
        <f t="shared" si="44"/>
        <v>425728.00800000003</v>
      </c>
      <c r="C750" s="85">
        <v>356247.185</v>
      </c>
      <c r="D750" s="85">
        <v>30823.685000000005</v>
      </c>
      <c r="E750" s="85">
        <v>3223.93</v>
      </c>
      <c r="F750" s="85">
        <v>30002.108000000018</v>
      </c>
      <c r="G750" s="85">
        <v>5366.7419999999993</v>
      </c>
      <c r="H750" s="85">
        <v>0</v>
      </c>
      <c r="I750" s="85">
        <v>64.358000000000004</v>
      </c>
      <c r="S750" s="89"/>
      <c r="T750" s="89"/>
      <c r="U750" s="89"/>
      <c r="V750" s="89"/>
      <c r="W750" s="89"/>
      <c r="X750" s="89"/>
      <c r="Y750" s="89"/>
      <c r="Z750" s="89"/>
    </row>
    <row r="751" spans="1:26" s="77" customFormat="1" ht="9" customHeight="1" x14ac:dyDescent="0.25">
      <c r="A751" s="76" t="s">
        <v>49</v>
      </c>
      <c r="B751" s="82">
        <f t="shared" si="44"/>
        <v>1893.3070000000002</v>
      </c>
      <c r="C751" s="82">
        <v>244.00799999999998</v>
      </c>
      <c r="D751" s="82">
        <v>39.788000000000004</v>
      </c>
      <c r="E751" s="82">
        <v>63.944000000000003</v>
      </c>
      <c r="F751" s="82">
        <v>137.4</v>
      </c>
      <c r="G751" s="82">
        <v>0</v>
      </c>
      <c r="H751" s="82">
        <v>0</v>
      </c>
      <c r="I751" s="82">
        <v>1408.1670000000001</v>
      </c>
      <c r="S751" s="89"/>
      <c r="T751" s="89"/>
      <c r="U751" s="89"/>
      <c r="V751" s="89"/>
      <c r="W751" s="89"/>
      <c r="X751" s="89"/>
      <c r="Y751" s="89"/>
      <c r="Z751" s="89"/>
    </row>
    <row r="752" spans="1:26" s="77" customFormat="1" ht="9" customHeight="1" x14ac:dyDescent="0.25">
      <c r="A752" s="76" t="s">
        <v>50</v>
      </c>
      <c r="B752" s="82">
        <f t="shared" si="44"/>
        <v>33782.5</v>
      </c>
      <c r="C752" s="82">
        <v>21801</v>
      </c>
      <c r="D752" s="82">
        <v>0</v>
      </c>
      <c r="E752" s="82">
        <v>0</v>
      </c>
      <c r="F752" s="82">
        <v>8248</v>
      </c>
      <c r="G752" s="82">
        <v>1846</v>
      </c>
      <c r="H752" s="82">
        <v>24</v>
      </c>
      <c r="I752" s="82">
        <v>1863.5</v>
      </c>
      <c r="S752" s="89"/>
      <c r="T752" s="89"/>
      <c r="U752" s="89"/>
      <c r="V752" s="89"/>
      <c r="W752" s="89"/>
      <c r="X752" s="89"/>
      <c r="Y752" s="89"/>
      <c r="Z752" s="89"/>
    </row>
    <row r="753" spans="1:26" s="77" customFormat="1" ht="9" customHeight="1" x14ac:dyDescent="0.25">
      <c r="A753" s="76" t="s">
        <v>51</v>
      </c>
      <c r="B753" s="82">
        <f t="shared" si="44"/>
        <v>8617.0920000000006</v>
      </c>
      <c r="C753" s="82">
        <v>6446.643</v>
      </c>
      <c r="D753" s="82">
        <v>438.8</v>
      </c>
      <c r="E753" s="82">
        <v>0</v>
      </c>
      <c r="F753" s="82">
        <v>181.679</v>
      </c>
      <c r="G753" s="82">
        <v>0</v>
      </c>
      <c r="H753" s="82">
        <v>0</v>
      </c>
      <c r="I753" s="82">
        <v>1549.97</v>
      </c>
      <c r="S753" s="89"/>
      <c r="T753" s="89"/>
      <c r="U753" s="89"/>
      <c r="V753" s="89"/>
      <c r="W753" s="89"/>
      <c r="X753" s="89"/>
      <c r="Y753" s="89"/>
      <c r="Z753" s="89"/>
    </row>
    <row r="754" spans="1:26" s="77" customFormat="1" ht="9" customHeight="1" x14ac:dyDescent="0.25">
      <c r="A754" s="83" t="s">
        <v>52</v>
      </c>
      <c r="B754" s="85">
        <f t="shared" si="44"/>
        <v>412685.39980000001</v>
      </c>
      <c r="C754" s="85">
        <v>377056.61379999999</v>
      </c>
      <c r="D754" s="85">
        <v>0</v>
      </c>
      <c r="E754" s="85">
        <v>0</v>
      </c>
      <c r="F754" s="85">
        <v>28713.512999999999</v>
      </c>
      <c r="G754" s="85">
        <v>6781.8130000000001</v>
      </c>
      <c r="H754" s="85">
        <v>0</v>
      </c>
      <c r="I754" s="85">
        <v>133.46</v>
      </c>
      <c r="S754" s="89"/>
      <c r="T754" s="89"/>
      <c r="U754" s="89"/>
      <c r="V754" s="89"/>
      <c r="W754" s="89"/>
      <c r="X754" s="89"/>
      <c r="Y754" s="89"/>
      <c r="Z754" s="89"/>
    </row>
    <row r="755" spans="1:26" s="77" customFormat="1" ht="9" customHeight="1" x14ac:dyDescent="0.25">
      <c r="A755" s="76" t="s">
        <v>53</v>
      </c>
      <c r="B755" s="82">
        <f t="shared" si="44"/>
        <v>273227.08099999989</v>
      </c>
      <c r="C755" s="82">
        <v>193106.36199999988</v>
      </c>
      <c r="D755" s="82">
        <v>50666.679999999993</v>
      </c>
      <c r="E755" s="82">
        <v>793.61200000000008</v>
      </c>
      <c r="F755" s="82">
        <v>19091.498</v>
      </c>
      <c r="G755" s="82">
        <v>5928.8020000000006</v>
      </c>
      <c r="H755" s="82">
        <v>0</v>
      </c>
      <c r="I755" s="82">
        <v>3640.1269999999995</v>
      </c>
      <c r="S755" s="89"/>
      <c r="T755" s="89"/>
      <c r="U755" s="89"/>
      <c r="V755" s="89"/>
      <c r="W755" s="89"/>
      <c r="X755" s="89"/>
      <c r="Y755" s="89"/>
      <c r="Z755" s="89"/>
    </row>
    <row r="756" spans="1:26" s="77" customFormat="1" ht="9" customHeight="1" x14ac:dyDescent="0.25">
      <c r="A756" s="76" t="s">
        <v>54</v>
      </c>
      <c r="B756" s="82">
        <f t="shared" si="44"/>
        <v>8130.9960000000019</v>
      </c>
      <c r="C756" s="82">
        <v>11.193999999999999</v>
      </c>
      <c r="D756" s="82">
        <v>0</v>
      </c>
      <c r="E756" s="82">
        <v>0</v>
      </c>
      <c r="F756" s="82">
        <v>8007.6820000000016</v>
      </c>
      <c r="G756" s="82">
        <v>112.12</v>
      </c>
      <c r="H756" s="82">
        <v>0</v>
      </c>
      <c r="I756" s="82">
        <v>0</v>
      </c>
      <c r="S756" s="89"/>
      <c r="T756" s="89"/>
      <c r="U756" s="89"/>
      <c r="V756" s="89"/>
      <c r="W756" s="89"/>
      <c r="X756" s="89"/>
      <c r="Y756" s="89"/>
      <c r="Z756" s="89"/>
    </row>
    <row r="757" spans="1:26" s="77" customFormat="1" ht="9" customHeight="1" x14ac:dyDescent="0.25">
      <c r="A757" s="76" t="s">
        <v>55</v>
      </c>
      <c r="B757" s="82">
        <f t="shared" si="44"/>
        <v>41000.837</v>
      </c>
      <c r="C757" s="82">
        <v>0</v>
      </c>
      <c r="D757" s="82">
        <v>0</v>
      </c>
      <c r="E757" s="82">
        <v>0</v>
      </c>
      <c r="F757" s="82">
        <v>0</v>
      </c>
      <c r="G757" s="82">
        <v>0</v>
      </c>
      <c r="H757" s="82">
        <v>4689.4470000000001</v>
      </c>
      <c r="I757" s="82">
        <v>36311.39</v>
      </c>
      <c r="S757" s="89"/>
      <c r="T757" s="89"/>
      <c r="U757" s="89"/>
      <c r="V757" s="89"/>
      <c r="W757" s="89"/>
      <c r="X757" s="89"/>
      <c r="Y757" s="89"/>
      <c r="Z757" s="89"/>
    </row>
    <row r="758" spans="1:26" s="77" customFormat="1" ht="9" customHeight="1" x14ac:dyDescent="0.25">
      <c r="A758" s="83" t="s">
        <v>56</v>
      </c>
      <c r="B758" s="85">
        <f t="shared" si="44"/>
        <v>3701.3560000000007</v>
      </c>
      <c r="C758" s="85">
        <v>1019.014</v>
      </c>
      <c r="D758" s="85">
        <v>0</v>
      </c>
      <c r="E758" s="85">
        <v>31.05</v>
      </c>
      <c r="F758" s="85">
        <v>2043.076</v>
      </c>
      <c r="G758" s="85">
        <v>378.88</v>
      </c>
      <c r="H758" s="85">
        <v>0</v>
      </c>
      <c r="I758" s="85">
        <v>229.33600000000001</v>
      </c>
      <c r="S758" s="89"/>
      <c r="T758" s="89"/>
      <c r="U758" s="89"/>
      <c r="V758" s="89"/>
      <c r="W758" s="89"/>
      <c r="X758" s="89"/>
      <c r="Y758" s="89"/>
      <c r="Z758" s="89"/>
    </row>
    <row r="759" spans="1:26" s="77" customFormat="1" ht="9" customHeight="1" x14ac:dyDescent="0.25">
      <c r="A759" s="76" t="s">
        <v>57</v>
      </c>
      <c r="B759" s="82">
        <f t="shared" si="44"/>
        <v>29107.159</v>
      </c>
      <c r="C759" s="82">
        <v>24982.081999999999</v>
      </c>
      <c r="D759" s="82">
        <v>0</v>
      </c>
      <c r="E759" s="82">
        <v>0</v>
      </c>
      <c r="F759" s="82">
        <v>659.18600000000004</v>
      </c>
      <c r="G759" s="82">
        <v>186</v>
      </c>
      <c r="H759" s="82">
        <v>0</v>
      </c>
      <c r="I759" s="82">
        <v>3279.8909999999996</v>
      </c>
      <c r="S759" s="89"/>
      <c r="T759" s="89"/>
      <c r="U759" s="89"/>
      <c r="V759" s="89"/>
      <c r="W759" s="89"/>
      <c r="X759" s="89"/>
      <c r="Y759" s="89"/>
      <c r="Z759" s="89"/>
    </row>
    <row r="760" spans="1:26" s="77" customFormat="1" ht="9" customHeight="1" x14ac:dyDescent="0.25">
      <c r="A760" s="76" t="s">
        <v>58</v>
      </c>
      <c r="B760" s="82">
        <f t="shared" si="44"/>
        <v>199457</v>
      </c>
      <c r="C760" s="82">
        <v>9366</v>
      </c>
      <c r="D760" s="82">
        <v>0</v>
      </c>
      <c r="E760" s="82">
        <v>0</v>
      </c>
      <c r="F760" s="82">
        <v>43797</v>
      </c>
      <c r="G760" s="82">
        <v>146294</v>
      </c>
      <c r="H760" s="82">
        <v>0</v>
      </c>
      <c r="I760" s="82">
        <v>0</v>
      </c>
      <c r="S760" s="89"/>
      <c r="T760" s="89"/>
      <c r="U760" s="89"/>
      <c r="V760" s="89"/>
      <c r="W760" s="89"/>
      <c r="X760" s="89"/>
      <c r="Y760" s="89"/>
      <c r="Z760" s="89"/>
    </row>
    <row r="761" spans="1:26" s="77" customFormat="1" ht="9" customHeight="1" x14ac:dyDescent="0.25">
      <c r="A761" s="76" t="s">
        <v>59</v>
      </c>
      <c r="B761" s="82">
        <f t="shared" si="44"/>
        <v>63764</v>
      </c>
      <c r="C761" s="82">
        <v>0</v>
      </c>
      <c r="D761" s="82">
        <v>0</v>
      </c>
      <c r="E761" s="82">
        <v>0</v>
      </c>
      <c r="F761" s="82">
        <v>0</v>
      </c>
      <c r="G761" s="82">
        <v>50762</v>
      </c>
      <c r="H761" s="82">
        <v>5</v>
      </c>
      <c r="I761" s="82">
        <v>12997</v>
      </c>
      <c r="J761" s="199"/>
      <c r="S761" s="89"/>
      <c r="T761" s="89"/>
      <c r="U761" s="89"/>
      <c r="V761" s="89"/>
      <c r="W761" s="89"/>
      <c r="X761" s="89"/>
      <c r="Y761" s="89"/>
      <c r="Z761" s="89"/>
    </row>
    <row r="762" spans="1:26" s="77" customFormat="1" ht="9" customHeight="1" x14ac:dyDescent="0.25">
      <c r="A762" s="83" t="s">
        <v>60</v>
      </c>
      <c r="B762" s="85">
        <f t="shared" si="44"/>
        <v>121987.81</v>
      </c>
      <c r="C762" s="85">
        <v>15616.89</v>
      </c>
      <c r="D762" s="99">
        <v>0</v>
      </c>
      <c r="E762" s="85">
        <v>0</v>
      </c>
      <c r="F762" s="85">
        <v>4581.8600000000006</v>
      </c>
      <c r="G762" s="85">
        <v>5942.43</v>
      </c>
      <c r="H762" s="85">
        <v>0</v>
      </c>
      <c r="I762" s="85">
        <v>95846.63</v>
      </c>
      <c r="J762" s="199"/>
      <c r="S762" s="89"/>
      <c r="T762" s="89"/>
      <c r="U762" s="89"/>
      <c r="V762" s="89"/>
      <c r="W762" s="89"/>
      <c r="X762" s="89"/>
      <c r="Y762" s="89"/>
      <c r="Z762" s="89"/>
    </row>
    <row r="763" spans="1:26" s="77" customFormat="1" ht="9" customHeight="1" x14ac:dyDescent="0.25">
      <c r="A763" s="76" t="s">
        <v>61</v>
      </c>
      <c r="B763" s="82">
        <f t="shared" si="44"/>
        <v>15642.164000000001</v>
      </c>
      <c r="C763" s="82">
        <v>6386.9480000000003</v>
      </c>
      <c r="D763" s="82">
        <v>7127.67</v>
      </c>
      <c r="E763" s="82">
        <v>43.962000000000003</v>
      </c>
      <c r="F763" s="82">
        <v>1879.1030000000001</v>
      </c>
      <c r="G763" s="82">
        <v>120.84700000000001</v>
      </c>
      <c r="H763" s="82">
        <v>0</v>
      </c>
      <c r="I763" s="82">
        <v>83.634000000000015</v>
      </c>
      <c r="S763" s="89"/>
      <c r="T763" s="89"/>
      <c r="U763" s="89"/>
      <c r="V763" s="89"/>
      <c r="W763" s="89"/>
      <c r="X763" s="89"/>
      <c r="Y763" s="89"/>
      <c r="Z763" s="89"/>
    </row>
    <row r="764" spans="1:26" s="77" customFormat="1" ht="9" customHeight="1" x14ac:dyDescent="0.25">
      <c r="A764" s="76" t="s">
        <v>62</v>
      </c>
      <c r="B764" s="82">
        <f t="shared" si="44"/>
        <v>308692</v>
      </c>
      <c r="C764" s="82">
        <v>159944</v>
      </c>
      <c r="D764" s="82">
        <v>2049</v>
      </c>
      <c r="E764" s="82">
        <v>18268</v>
      </c>
      <c r="F764" s="82">
        <v>22936</v>
      </c>
      <c r="G764" s="82">
        <v>0</v>
      </c>
      <c r="H764" s="82">
        <v>6478</v>
      </c>
      <c r="I764" s="82">
        <v>99017</v>
      </c>
      <c r="S764" s="89"/>
      <c r="T764" s="89"/>
      <c r="U764" s="89"/>
      <c r="V764" s="89"/>
      <c r="W764" s="89"/>
      <c r="X764" s="89"/>
      <c r="Y764" s="89"/>
      <c r="Z764" s="89"/>
    </row>
    <row r="765" spans="1:26" s="77" customFormat="1" ht="9" customHeight="1" x14ac:dyDescent="0.25">
      <c r="A765" s="76" t="s">
        <v>63</v>
      </c>
      <c r="B765" s="82">
        <f t="shared" si="44"/>
        <v>6815.78</v>
      </c>
      <c r="C765" s="82">
        <v>0</v>
      </c>
      <c r="D765" s="82">
        <v>0</v>
      </c>
      <c r="E765" s="82">
        <v>0</v>
      </c>
      <c r="F765" s="82">
        <v>0</v>
      </c>
      <c r="G765" s="82">
        <v>0</v>
      </c>
      <c r="H765" s="82">
        <v>0</v>
      </c>
      <c r="I765" s="82">
        <v>6815.78</v>
      </c>
      <c r="S765" s="89"/>
      <c r="T765" s="89"/>
      <c r="U765" s="89"/>
      <c r="V765" s="89"/>
      <c r="W765" s="89"/>
      <c r="X765" s="89"/>
      <c r="Y765" s="89"/>
      <c r="Z765" s="89"/>
    </row>
    <row r="766" spans="1:26" s="77" customFormat="1" ht="9" customHeight="1" x14ac:dyDescent="0.25">
      <c r="A766" s="83" t="s">
        <v>64</v>
      </c>
      <c r="B766" s="85">
        <f t="shared" si="44"/>
        <v>20873.384000000002</v>
      </c>
      <c r="C766" s="85">
        <v>12508.24</v>
      </c>
      <c r="D766" s="85">
        <v>0</v>
      </c>
      <c r="E766" s="85">
        <v>985.17200000000003</v>
      </c>
      <c r="F766" s="85">
        <v>6464.7719999999999</v>
      </c>
      <c r="G766" s="85">
        <v>915.2</v>
      </c>
      <c r="H766" s="85">
        <v>0</v>
      </c>
      <c r="I766" s="85">
        <v>0</v>
      </c>
      <c r="S766" s="89"/>
      <c r="T766" s="89"/>
      <c r="U766" s="89"/>
      <c r="V766" s="89"/>
      <c r="W766" s="89"/>
      <c r="X766" s="89"/>
      <c r="Y766" s="89"/>
      <c r="Z766" s="89"/>
    </row>
    <row r="767" spans="1:26" s="77" customFormat="1" ht="9" customHeight="1" x14ac:dyDescent="0.25">
      <c r="A767" s="75"/>
      <c r="B767" s="97"/>
      <c r="C767" s="97"/>
      <c r="D767" s="97"/>
      <c r="E767" s="97"/>
      <c r="F767" s="97"/>
      <c r="G767" s="97"/>
      <c r="H767" s="97"/>
      <c r="I767" s="97"/>
      <c r="J767" s="80"/>
      <c r="S767" s="89"/>
      <c r="T767" s="89"/>
      <c r="U767" s="89"/>
      <c r="V767" s="89"/>
      <c r="W767" s="89"/>
      <c r="X767" s="89"/>
      <c r="Y767" s="89"/>
      <c r="Z767" s="89"/>
    </row>
    <row r="768" spans="1:26" s="77" customFormat="1" ht="9" customHeight="1" x14ac:dyDescent="0.25">
      <c r="A768" s="75">
        <v>2016</v>
      </c>
      <c r="B768" s="101"/>
      <c r="C768" s="101"/>
      <c r="D768" s="101"/>
      <c r="E768" s="101"/>
      <c r="F768" s="101"/>
      <c r="G768" s="101"/>
      <c r="H768" s="101"/>
      <c r="I768" s="101"/>
      <c r="S768" s="89"/>
      <c r="T768" s="89"/>
      <c r="U768" s="89"/>
      <c r="V768" s="89"/>
      <c r="W768" s="89"/>
      <c r="X768" s="89"/>
      <c r="Y768" s="89"/>
      <c r="Z768" s="89"/>
    </row>
    <row r="769" spans="1:26" s="77" customFormat="1" ht="9" customHeight="1" x14ac:dyDescent="0.25">
      <c r="A769" s="78" t="s">
        <v>33</v>
      </c>
      <c r="B769" s="101">
        <f>SUM(B771:B802)</f>
        <v>6715284.3688391671</v>
      </c>
      <c r="C769" s="101">
        <f t="shared" ref="C769" si="45">SUM(C771:C802)</f>
        <v>5040049.1434574984</v>
      </c>
      <c r="D769" s="101">
        <f>SUM(D771:D802)</f>
        <v>185257.33851999999</v>
      </c>
      <c r="E769" s="101">
        <f>SUM(E771:E802)</f>
        <v>34265.546784999999</v>
      </c>
      <c r="F769" s="101">
        <f t="shared" ref="F769:I769" si="46">SUM(F771:F802)</f>
        <v>737740.93869749981</v>
      </c>
      <c r="G769" s="101">
        <f t="shared" si="46"/>
        <v>296640.6401125</v>
      </c>
      <c r="H769" s="101">
        <f t="shared" si="46"/>
        <v>31660.423999999999</v>
      </c>
      <c r="I769" s="101">
        <f t="shared" si="46"/>
        <v>389670.33726666664</v>
      </c>
      <c r="J769" s="80"/>
      <c r="S769" s="89"/>
      <c r="T769" s="89"/>
      <c r="U769" s="89"/>
      <c r="V769" s="89"/>
      <c r="W769" s="89"/>
      <c r="X769" s="89"/>
      <c r="Y769" s="89"/>
      <c r="Z769" s="89"/>
    </row>
    <row r="770" spans="1:26" s="77" customFormat="1" ht="3.95" customHeight="1" x14ac:dyDescent="0.25">
      <c r="A770" s="75"/>
      <c r="B770" s="97"/>
      <c r="C770" s="97"/>
      <c r="D770" s="97"/>
      <c r="E770" s="97"/>
      <c r="F770" s="97"/>
      <c r="G770" s="97"/>
      <c r="H770" s="97"/>
      <c r="I770" s="97"/>
      <c r="J770" s="80"/>
      <c r="S770" s="89"/>
      <c r="T770" s="89"/>
      <c r="U770" s="89"/>
      <c r="V770" s="89"/>
      <c r="W770" s="89"/>
      <c r="X770" s="89"/>
      <c r="Y770" s="89"/>
      <c r="Z770" s="89"/>
    </row>
    <row r="771" spans="1:26" s="77" customFormat="1" ht="9" customHeight="1" x14ac:dyDescent="0.25">
      <c r="A771" s="76" t="s">
        <v>34</v>
      </c>
      <c r="B771" s="82">
        <f>SUM(C771:I771)</f>
        <v>5819</v>
      </c>
      <c r="C771" s="82">
        <v>100</v>
      </c>
      <c r="D771" s="82">
        <v>0</v>
      </c>
      <c r="E771" s="82">
        <v>288</v>
      </c>
      <c r="F771" s="82">
        <v>4451</v>
      </c>
      <c r="G771" s="82">
        <v>980</v>
      </c>
      <c r="H771" s="82">
        <v>0</v>
      </c>
      <c r="I771" s="82">
        <v>0</v>
      </c>
      <c r="S771" s="89"/>
      <c r="T771" s="89"/>
      <c r="U771" s="89"/>
      <c r="V771" s="89"/>
      <c r="W771" s="89"/>
      <c r="X771" s="89"/>
      <c r="Y771" s="89"/>
      <c r="Z771" s="89"/>
    </row>
    <row r="772" spans="1:26" s="77" customFormat="1" ht="9" customHeight="1" x14ac:dyDescent="0.25">
      <c r="A772" s="76" t="s">
        <v>35</v>
      </c>
      <c r="B772" s="82">
        <f t="shared" ref="B772:B802" si="47">SUM(C772:I772)</f>
        <v>0</v>
      </c>
      <c r="C772" s="82">
        <v>0</v>
      </c>
      <c r="D772" s="82">
        <v>0</v>
      </c>
      <c r="E772" s="82">
        <v>0</v>
      </c>
      <c r="F772" s="82">
        <v>0</v>
      </c>
      <c r="G772" s="82">
        <v>0</v>
      </c>
      <c r="H772" s="82">
        <v>0</v>
      </c>
      <c r="I772" s="82">
        <v>0</v>
      </c>
      <c r="S772" s="89"/>
      <c r="T772" s="89"/>
      <c r="U772" s="89"/>
      <c r="V772" s="89"/>
      <c r="W772" s="89"/>
      <c r="X772" s="89"/>
      <c r="Y772" s="89"/>
      <c r="Z772" s="89"/>
    </row>
    <row r="773" spans="1:26" s="77" customFormat="1" ht="9" customHeight="1" x14ac:dyDescent="0.25">
      <c r="A773" s="76" t="s">
        <v>87</v>
      </c>
      <c r="B773" s="82">
        <f t="shared" si="47"/>
        <v>2835.37</v>
      </c>
      <c r="C773" s="82">
        <v>0</v>
      </c>
      <c r="D773" s="82">
        <v>0</v>
      </c>
      <c r="E773" s="82">
        <v>0</v>
      </c>
      <c r="F773" s="82">
        <v>0</v>
      </c>
      <c r="G773" s="82">
        <v>0</v>
      </c>
      <c r="H773" s="82">
        <v>0</v>
      </c>
      <c r="I773" s="82">
        <v>2835.37</v>
      </c>
      <c r="S773" s="89"/>
      <c r="T773" s="89"/>
      <c r="U773" s="89"/>
      <c r="V773" s="89"/>
      <c r="W773" s="89"/>
      <c r="X773" s="89"/>
      <c r="Y773" s="89"/>
      <c r="Z773" s="89"/>
    </row>
    <row r="774" spans="1:26" s="77" customFormat="1" ht="9" customHeight="1" x14ac:dyDescent="0.25">
      <c r="A774" s="83" t="s">
        <v>37</v>
      </c>
      <c r="B774" s="85">
        <f t="shared" si="47"/>
        <v>48270</v>
      </c>
      <c r="C774" s="85">
        <v>0</v>
      </c>
      <c r="D774" s="85">
        <v>0</v>
      </c>
      <c r="E774" s="85">
        <v>0</v>
      </c>
      <c r="F774" s="85">
        <v>0</v>
      </c>
      <c r="G774" s="85">
        <v>3533</v>
      </c>
      <c r="H774" s="85">
        <v>18373</v>
      </c>
      <c r="I774" s="85">
        <v>26364</v>
      </c>
      <c r="S774" s="89"/>
      <c r="T774" s="89"/>
      <c r="U774" s="89"/>
      <c r="V774" s="89"/>
      <c r="W774" s="89"/>
      <c r="X774" s="89"/>
      <c r="Y774" s="89"/>
      <c r="Z774" s="89"/>
    </row>
    <row r="775" spans="1:26" s="77" customFormat="1" ht="9" customHeight="1" x14ac:dyDescent="0.25">
      <c r="A775" s="76" t="s">
        <v>38</v>
      </c>
      <c r="B775" s="82">
        <f t="shared" si="47"/>
        <v>0</v>
      </c>
      <c r="C775" s="82">
        <v>0</v>
      </c>
      <c r="D775" s="82">
        <v>0</v>
      </c>
      <c r="E775" s="82">
        <v>0</v>
      </c>
      <c r="F775" s="82">
        <v>0</v>
      </c>
      <c r="G775" s="82">
        <v>0</v>
      </c>
      <c r="H775" s="82">
        <v>0</v>
      </c>
      <c r="I775" s="82">
        <v>0</v>
      </c>
      <c r="S775" s="89"/>
      <c r="T775" s="89"/>
      <c r="U775" s="89"/>
      <c r="V775" s="89"/>
      <c r="W775" s="89"/>
      <c r="X775" s="89"/>
      <c r="Y775" s="89"/>
      <c r="Z775" s="89"/>
    </row>
    <row r="776" spans="1:26" s="77" customFormat="1" ht="9" customHeight="1" x14ac:dyDescent="0.25">
      <c r="A776" s="76" t="s">
        <v>39</v>
      </c>
      <c r="B776" s="82">
        <f t="shared" si="47"/>
        <v>7622.3870000000006</v>
      </c>
      <c r="C776" s="82">
        <v>3996.29</v>
      </c>
      <c r="D776" s="82">
        <v>105.26</v>
      </c>
      <c r="E776" s="82">
        <v>8.81</v>
      </c>
      <c r="F776" s="82">
        <v>1629.92</v>
      </c>
      <c r="G776" s="82">
        <v>19.227</v>
      </c>
      <c r="H776" s="82">
        <v>50.98</v>
      </c>
      <c r="I776" s="82">
        <v>1811.9</v>
      </c>
      <c r="S776" s="89"/>
      <c r="T776" s="89"/>
      <c r="U776" s="89"/>
      <c r="V776" s="89"/>
      <c r="W776" s="89"/>
      <c r="X776" s="89"/>
      <c r="Y776" s="89"/>
      <c r="Z776" s="89"/>
    </row>
    <row r="777" spans="1:26" s="77" customFormat="1" ht="9" customHeight="1" x14ac:dyDescent="0.25">
      <c r="A777" s="76" t="s">
        <v>40</v>
      </c>
      <c r="B777" s="82">
        <f t="shared" si="47"/>
        <v>183425.58768666675</v>
      </c>
      <c r="C777" s="82">
        <v>149515.90700000006</v>
      </c>
      <c r="D777" s="82">
        <v>0</v>
      </c>
      <c r="E777" s="82">
        <v>1176.6264000000001</v>
      </c>
      <c r="F777" s="82">
        <v>8831.3315199999997</v>
      </c>
      <c r="G777" s="82">
        <v>711.51</v>
      </c>
      <c r="H777" s="82">
        <v>835.82399999999996</v>
      </c>
      <c r="I777" s="82">
        <v>22354.388766666663</v>
      </c>
      <c r="S777" s="89"/>
      <c r="T777" s="89"/>
      <c r="U777" s="89"/>
      <c r="V777" s="89"/>
      <c r="W777" s="89"/>
      <c r="X777" s="89"/>
      <c r="Y777" s="89"/>
      <c r="Z777" s="89"/>
    </row>
    <row r="778" spans="1:26" s="77" customFormat="1" ht="9" customHeight="1" x14ac:dyDescent="0.25">
      <c r="A778" s="83" t="s">
        <v>41</v>
      </c>
      <c r="B778" s="85">
        <f t="shared" si="47"/>
        <v>884457</v>
      </c>
      <c r="C778" s="85">
        <v>803209</v>
      </c>
      <c r="D778" s="85">
        <v>0</v>
      </c>
      <c r="E778" s="85">
        <v>0</v>
      </c>
      <c r="F778" s="85">
        <v>81248</v>
      </c>
      <c r="G778" s="85">
        <v>0</v>
      </c>
      <c r="H778" s="85">
        <v>0</v>
      </c>
      <c r="I778" s="85">
        <v>0</v>
      </c>
      <c r="S778" s="89"/>
      <c r="T778" s="89"/>
      <c r="U778" s="89"/>
      <c r="V778" s="89"/>
      <c r="W778" s="89"/>
      <c r="X778" s="89"/>
      <c r="Y778" s="89"/>
      <c r="Z778" s="89"/>
    </row>
    <row r="779" spans="1:26" s="77" customFormat="1" ht="9" customHeight="1" x14ac:dyDescent="0.25">
      <c r="A779" s="92" t="s">
        <v>88</v>
      </c>
      <c r="B779" s="82">
        <f t="shared" si="47"/>
        <v>0</v>
      </c>
      <c r="C779" s="82">
        <v>0</v>
      </c>
      <c r="D779" s="82">
        <v>0</v>
      </c>
      <c r="E779" s="82">
        <v>0</v>
      </c>
      <c r="F779" s="82">
        <v>0</v>
      </c>
      <c r="G779" s="82">
        <v>0</v>
      </c>
      <c r="H779" s="82">
        <v>0</v>
      </c>
      <c r="I779" s="82">
        <v>0</v>
      </c>
      <c r="S779" s="89"/>
      <c r="T779" s="89"/>
      <c r="U779" s="89"/>
      <c r="V779" s="89"/>
      <c r="W779" s="89"/>
      <c r="X779" s="89"/>
      <c r="Y779" s="89"/>
      <c r="Z779" s="89"/>
    </row>
    <row r="780" spans="1:26" s="77" customFormat="1" ht="9" customHeight="1" x14ac:dyDescent="0.25">
      <c r="A780" s="76" t="s">
        <v>42</v>
      </c>
      <c r="B780" s="82">
        <f t="shared" si="47"/>
        <v>2356922.41</v>
      </c>
      <c r="C780" s="82">
        <v>2039295.14</v>
      </c>
      <c r="D780" s="82">
        <v>0</v>
      </c>
      <c r="E780" s="82">
        <v>14008.54</v>
      </c>
      <c r="F780" s="82">
        <v>299661.82</v>
      </c>
      <c r="G780" s="82">
        <v>3956.91</v>
      </c>
      <c r="H780" s="82">
        <v>0</v>
      </c>
      <c r="I780" s="82">
        <v>0</v>
      </c>
      <c r="S780" s="89"/>
      <c r="T780" s="89"/>
      <c r="U780" s="89"/>
      <c r="V780" s="89"/>
      <c r="W780" s="89"/>
      <c r="X780" s="89"/>
      <c r="Y780" s="89"/>
      <c r="Z780" s="89"/>
    </row>
    <row r="781" spans="1:26" s="77" customFormat="1" ht="9" customHeight="1" x14ac:dyDescent="0.25">
      <c r="A781" s="76" t="s">
        <v>43</v>
      </c>
      <c r="B781" s="82">
        <f t="shared" si="47"/>
        <v>38331</v>
      </c>
      <c r="C781" s="82">
        <v>211</v>
      </c>
      <c r="D781" s="82">
        <v>0</v>
      </c>
      <c r="E781" s="82">
        <v>0</v>
      </c>
      <c r="F781" s="82">
        <v>38120</v>
      </c>
      <c r="G781" s="82">
        <v>0</v>
      </c>
      <c r="H781" s="82">
        <v>0</v>
      </c>
      <c r="I781" s="82">
        <v>0</v>
      </c>
      <c r="S781" s="89"/>
      <c r="T781" s="89"/>
      <c r="U781" s="89"/>
      <c r="V781" s="89"/>
      <c r="W781" s="89"/>
      <c r="X781" s="89"/>
      <c r="Y781" s="89"/>
      <c r="Z781" s="89"/>
    </row>
    <row r="782" spans="1:26" s="77" customFormat="1" ht="9" customHeight="1" x14ac:dyDescent="0.25">
      <c r="A782" s="83" t="s">
        <v>44</v>
      </c>
      <c r="B782" s="85">
        <f t="shared" si="47"/>
        <v>191907.28200000004</v>
      </c>
      <c r="C782" s="85">
        <v>175686.61200000002</v>
      </c>
      <c r="D782" s="85">
        <v>584.55700000000002</v>
      </c>
      <c r="E782" s="85">
        <v>0</v>
      </c>
      <c r="F782" s="85">
        <v>8329.3629999999994</v>
      </c>
      <c r="G782" s="85">
        <v>1955.2660000000001</v>
      </c>
      <c r="H782" s="85">
        <v>0</v>
      </c>
      <c r="I782" s="85">
        <v>5351.4839999999995</v>
      </c>
      <c r="S782" s="89"/>
      <c r="T782" s="89"/>
      <c r="U782" s="89"/>
      <c r="V782" s="89"/>
      <c r="W782" s="89"/>
      <c r="X782" s="89"/>
      <c r="Y782" s="89"/>
      <c r="Z782" s="89"/>
    </row>
    <row r="783" spans="1:26" s="77" customFormat="1" ht="9" customHeight="1" x14ac:dyDescent="0.25">
      <c r="A783" s="76" t="s">
        <v>45</v>
      </c>
      <c r="B783" s="82">
        <f t="shared" si="47"/>
        <v>125911.79000000001</v>
      </c>
      <c r="C783" s="82">
        <v>94245.400000000009</v>
      </c>
      <c r="D783" s="82">
        <v>6396.6</v>
      </c>
      <c r="E783" s="82">
        <v>79.97</v>
      </c>
      <c r="F783" s="82">
        <v>23135.39</v>
      </c>
      <c r="G783" s="82">
        <v>2054.4300000000003</v>
      </c>
      <c r="H783" s="82">
        <v>0</v>
      </c>
      <c r="I783" s="82">
        <v>0</v>
      </c>
      <c r="S783" s="89"/>
      <c r="T783" s="89"/>
      <c r="U783" s="89"/>
      <c r="V783" s="89"/>
      <c r="W783" s="89"/>
      <c r="X783" s="89"/>
      <c r="Y783" s="89"/>
      <c r="Z783" s="89"/>
    </row>
    <row r="784" spans="1:26" s="77" customFormat="1" ht="9" customHeight="1" x14ac:dyDescent="0.25">
      <c r="A784" s="76" t="s">
        <v>46</v>
      </c>
      <c r="B784" s="88">
        <f t="shared" si="47"/>
        <v>342253.53711999988</v>
      </c>
      <c r="C784" s="82">
        <v>290424.7067199999</v>
      </c>
      <c r="D784" s="82">
        <v>3320.1889999999999</v>
      </c>
      <c r="E784" s="82">
        <v>31.039000000000001</v>
      </c>
      <c r="F784" s="82">
        <v>33229.277399999999</v>
      </c>
      <c r="G784" s="82">
        <v>536</v>
      </c>
      <c r="H784" s="82">
        <v>2783.942</v>
      </c>
      <c r="I784" s="82">
        <v>11928.383</v>
      </c>
      <c r="S784" s="89"/>
      <c r="T784" s="89"/>
      <c r="U784" s="89"/>
      <c r="V784" s="89"/>
      <c r="W784" s="89"/>
      <c r="X784" s="89"/>
      <c r="Y784" s="89"/>
      <c r="Z784" s="89"/>
    </row>
    <row r="785" spans="1:26" s="77" customFormat="1" ht="9" customHeight="1" x14ac:dyDescent="0.25">
      <c r="A785" s="76" t="s">
        <v>47</v>
      </c>
      <c r="B785" s="82">
        <f t="shared" si="47"/>
        <v>296066.68183250003</v>
      </c>
      <c r="C785" s="82">
        <v>168572.3261375</v>
      </c>
      <c r="D785" s="82">
        <v>60238.057520000002</v>
      </c>
      <c r="E785" s="82">
        <v>9803.8843850000012</v>
      </c>
      <c r="F785" s="82">
        <v>39193.670677500006</v>
      </c>
      <c r="G785" s="82">
        <v>18258.7431125</v>
      </c>
      <c r="H785" s="82">
        <v>0</v>
      </c>
      <c r="I785" s="82">
        <v>0</v>
      </c>
      <c r="S785" s="89"/>
      <c r="T785" s="89"/>
      <c r="U785" s="89"/>
      <c r="V785" s="89"/>
      <c r="W785" s="89"/>
      <c r="X785" s="89"/>
      <c r="Y785" s="89"/>
      <c r="Z785" s="89"/>
    </row>
    <row r="786" spans="1:26" s="77" customFormat="1" ht="9" customHeight="1" x14ac:dyDescent="0.25">
      <c r="A786" s="83" t="s">
        <v>48</v>
      </c>
      <c r="B786" s="85">
        <f t="shared" si="47"/>
        <v>447477.73999999929</v>
      </c>
      <c r="C786" s="85">
        <v>368067.77799999929</v>
      </c>
      <c r="D786" s="85">
        <v>31009.052000000003</v>
      </c>
      <c r="E786" s="85">
        <v>4441.7470000000003</v>
      </c>
      <c r="F786" s="85">
        <v>36764.586999999992</v>
      </c>
      <c r="G786" s="85">
        <v>6383.9089999999997</v>
      </c>
      <c r="H786" s="85">
        <v>1.2150000000000001</v>
      </c>
      <c r="I786" s="85">
        <v>809.452</v>
      </c>
      <c r="S786" s="89"/>
      <c r="T786" s="89"/>
      <c r="U786" s="89"/>
      <c r="V786" s="89"/>
      <c r="W786" s="89"/>
      <c r="X786" s="89"/>
      <c r="Y786" s="89"/>
      <c r="Z786" s="89"/>
    </row>
    <row r="787" spans="1:26" s="77" customFormat="1" ht="9" customHeight="1" x14ac:dyDescent="0.25">
      <c r="A787" s="76" t="s">
        <v>49</v>
      </c>
      <c r="B787" s="82">
        <f t="shared" si="47"/>
        <v>3729.047</v>
      </c>
      <c r="C787" s="82">
        <v>27.507999999999999</v>
      </c>
      <c r="D787" s="82">
        <v>27.044</v>
      </c>
      <c r="E787" s="82">
        <v>23.012</v>
      </c>
      <c r="F787" s="82">
        <v>0</v>
      </c>
      <c r="G787" s="82">
        <v>0</v>
      </c>
      <c r="H787" s="82">
        <v>0</v>
      </c>
      <c r="I787" s="82">
        <v>3651.4830000000002</v>
      </c>
      <c r="S787" s="89"/>
      <c r="T787" s="89"/>
      <c r="U787" s="89"/>
      <c r="V787" s="89"/>
      <c r="W787" s="89"/>
      <c r="X787" s="89"/>
      <c r="Y787" s="89"/>
      <c r="Z787" s="89"/>
    </row>
    <row r="788" spans="1:26" s="77" customFormat="1" ht="9" customHeight="1" x14ac:dyDescent="0.25">
      <c r="A788" s="76" t="s">
        <v>50</v>
      </c>
      <c r="B788" s="82">
        <f t="shared" si="47"/>
        <v>23052.638900000002</v>
      </c>
      <c r="C788" s="82">
        <v>14972.416000000001</v>
      </c>
      <c r="D788" s="82">
        <v>0</v>
      </c>
      <c r="E788" s="82">
        <v>20</v>
      </c>
      <c r="F788" s="82">
        <v>4949.0769</v>
      </c>
      <c r="G788" s="82">
        <v>3111.1460000000002</v>
      </c>
      <c r="H788" s="82">
        <v>0</v>
      </c>
      <c r="I788" s="82">
        <v>0</v>
      </c>
      <c r="S788" s="89"/>
      <c r="T788" s="89"/>
      <c r="U788" s="89"/>
      <c r="V788" s="89"/>
      <c r="W788" s="89"/>
      <c r="X788" s="89"/>
      <c r="Y788" s="89"/>
      <c r="Z788" s="89"/>
    </row>
    <row r="789" spans="1:26" s="77" customFormat="1" ht="9" customHeight="1" x14ac:dyDescent="0.25">
      <c r="A789" s="76" t="s">
        <v>51</v>
      </c>
      <c r="B789" s="82">
        <f t="shared" si="47"/>
        <v>5904.3920000000007</v>
      </c>
      <c r="C789" s="82">
        <v>4198.2929999999997</v>
      </c>
      <c r="D789" s="82">
        <v>0</v>
      </c>
      <c r="E789" s="82">
        <v>409.76100000000002</v>
      </c>
      <c r="F789" s="82">
        <v>357.41300000000001</v>
      </c>
      <c r="G789" s="82">
        <v>0</v>
      </c>
      <c r="H789" s="82">
        <v>0</v>
      </c>
      <c r="I789" s="82">
        <v>938.92499999999995</v>
      </c>
      <c r="S789" s="89"/>
      <c r="T789" s="89"/>
      <c r="U789" s="89"/>
      <c r="V789" s="89"/>
      <c r="W789" s="89"/>
      <c r="X789" s="89"/>
      <c r="Y789" s="89"/>
      <c r="Z789" s="89"/>
    </row>
    <row r="790" spans="1:26" s="77" customFormat="1" ht="9" customHeight="1" x14ac:dyDescent="0.25">
      <c r="A790" s="83" t="s">
        <v>52</v>
      </c>
      <c r="B790" s="85">
        <f t="shared" si="47"/>
        <v>393685.28479999991</v>
      </c>
      <c r="C790" s="85">
        <v>330778.09679999994</v>
      </c>
      <c r="D790" s="85">
        <v>0</v>
      </c>
      <c r="E790" s="85">
        <v>0</v>
      </c>
      <c r="F790" s="85">
        <v>30805.529000000002</v>
      </c>
      <c r="G790" s="85">
        <v>32047.359</v>
      </c>
      <c r="H790" s="85">
        <v>0</v>
      </c>
      <c r="I790" s="85">
        <v>54.3</v>
      </c>
      <c r="S790" s="89"/>
      <c r="T790" s="89"/>
      <c r="U790" s="89"/>
      <c r="V790" s="89"/>
      <c r="W790" s="89"/>
      <c r="X790" s="89"/>
      <c r="Y790" s="89"/>
      <c r="Z790" s="89"/>
    </row>
    <row r="791" spans="1:26" s="77" customFormat="1" ht="9" customHeight="1" x14ac:dyDescent="0.25">
      <c r="A791" s="76" t="s">
        <v>53</v>
      </c>
      <c r="B791" s="82">
        <f t="shared" si="47"/>
        <v>291737.97249999997</v>
      </c>
      <c r="C791" s="82">
        <v>204783.22680000003</v>
      </c>
      <c r="D791" s="82">
        <v>60586.55</v>
      </c>
      <c r="E791" s="82">
        <v>868.24499999999989</v>
      </c>
      <c r="F791" s="82">
        <v>15478.520199999995</v>
      </c>
      <c r="G791" s="82">
        <v>5642.0879999999988</v>
      </c>
      <c r="H791" s="82">
        <v>242.197</v>
      </c>
      <c r="I791" s="82">
        <v>4137.1454999999996</v>
      </c>
      <c r="S791" s="89"/>
      <c r="T791" s="89"/>
      <c r="U791" s="89"/>
      <c r="V791" s="89"/>
      <c r="W791" s="89"/>
      <c r="X791" s="89"/>
      <c r="Y791" s="89"/>
      <c r="Z791" s="89"/>
    </row>
    <row r="792" spans="1:26" s="77" customFormat="1" ht="9" customHeight="1" x14ac:dyDescent="0.25">
      <c r="A792" s="76" t="s">
        <v>54</v>
      </c>
      <c r="B792" s="82">
        <f t="shared" si="47"/>
        <v>7768.326</v>
      </c>
      <c r="C792" s="82">
        <v>4.7300000000000004</v>
      </c>
      <c r="D792" s="82">
        <v>0</v>
      </c>
      <c r="E792" s="82">
        <v>4.6500000000000004</v>
      </c>
      <c r="F792" s="82">
        <v>7754.9459999999999</v>
      </c>
      <c r="G792" s="82">
        <v>4</v>
      </c>
      <c r="H792" s="82">
        <v>0</v>
      </c>
      <c r="I792" s="82">
        <v>0</v>
      </c>
      <c r="S792" s="89"/>
      <c r="T792" s="89"/>
      <c r="U792" s="89"/>
      <c r="V792" s="89"/>
      <c r="W792" s="89"/>
      <c r="X792" s="89"/>
      <c r="Y792" s="89"/>
      <c r="Z792" s="89"/>
    </row>
    <row r="793" spans="1:26" s="77" customFormat="1" ht="9" customHeight="1" x14ac:dyDescent="0.25">
      <c r="A793" s="76" t="s">
        <v>55</v>
      </c>
      <c r="B793" s="82">
        <f t="shared" si="47"/>
        <v>51946.798000000003</v>
      </c>
      <c r="C793" s="82">
        <v>0</v>
      </c>
      <c r="D793" s="82">
        <v>0</v>
      </c>
      <c r="E793" s="82">
        <v>0</v>
      </c>
      <c r="F793" s="82">
        <v>0</v>
      </c>
      <c r="G793" s="82">
        <v>0</v>
      </c>
      <c r="H793" s="82">
        <v>4807.366</v>
      </c>
      <c r="I793" s="82">
        <v>47139.432000000001</v>
      </c>
      <c r="S793" s="89"/>
      <c r="T793" s="89"/>
      <c r="U793" s="89"/>
      <c r="V793" s="89"/>
      <c r="W793" s="89"/>
      <c r="X793" s="89"/>
      <c r="Y793" s="89"/>
      <c r="Z793" s="89"/>
    </row>
    <row r="794" spans="1:26" s="77" customFormat="1" ht="9" customHeight="1" x14ac:dyDescent="0.25">
      <c r="A794" s="83" t="s">
        <v>56</v>
      </c>
      <c r="B794" s="85">
        <f t="shared" si="47"/>
        <v>3921.0360000000001</v>
      </c>
      <c r="C794" s="85">
        <v>1106.6569999999999</v>
      </c>
      <c r="D794" s="85">
        <v>0</v>
      </c>
      <c r="E794" s="85">
        <v>2.0270000000000001</v>
      </c>
      <c r="F794" s="85">
        <v>2452.6320000000001</v>
      </c>
      <c r="G794" s="85">
        <v>279.3</v>
      </c>
      <c r="H794" s="85">
        <v>48.646000000000001</v>
      </c>
      <c r="I794" s="85">
        <v>31.774000000000001</v>
      </c>
      <c r="S794" s="89"/>
      <c r="T794" s="89"/>
      <c r="U794" s="89"/>
      <c r="V794" s="89"/>
      <c r="W794" s="89"/>
      <c r="X794" s="89"/>
      <c r="Y794" s="89"/>
      <c r="Z794" s="89"/>
    </row>
    <row r="795" spans="1:26" s="77" customFormat="1" ht="9" customHeight="1" x14ac:dyDescent="0.25">
      <c r="A795" s="76" t="s">
        <v>57</v>
      </c>
      <c r="B795" s="82">
        <f t="shared" si="47"/>
        <v>56937.161999999997</v>
      </c>
      <c r="C795" s="82">
        <v>51844.673999999999</v>
      </c>
      <c r="D795" s="82">
        <v>0</v>
      </c>
      <c r="E795" s="82">
        <v>0</v>
      </c>
      <c r="F795" s="82">
        <v>236.45</v>
      </c>
      <c r="G795" s="82">
        <v>0</v>
      </c>
      <c r="H795" s="82">
        <v>0</v>
      </c>
      <c r="I795" s="82">
        <v>4856.0379999999996</v>
      </c>
      <c r="S795" s="89"/>
      <c r="T795" s="89"/>
      <c r="U795" s="89"/>
      <c r="V795" s="89"/>
      <c r="W795" s="89"/>
      <c r="X795" s="89"/>
      <c r="Y795" s="89"/>
      <c r="Z795" s="89"/>
    </row>
    <row r="796" spans="1:26" s="77" customFormat="1" ht="9" customHeight="1" x14ac:dyDescent="0.25">
      <c r="A796" s="76" t="s">
        <v>58</v>
      </c>
      <c r="B796" s="82">
        <f t="shared" si="47"/>
        <v>200762.90399999998</v>
      </c>
      <c r="C796" s="82">
        <v>12151.174000000001</v>
      </c>
      <c r="D796" s="82">
        <v>0</v>
      </c>
      <c r="E796" s="82">
        <v>0</v>
      </c>
      <c r="F796" s="82">
        <v>53346.229999999996</v>
      </c>
      <c r="G796" s="82">
        <v>135265.5</v>
      </c>
      <c r="H796" s="82">
        <v>0</v>
      </c>
      <c r="I796" s="82">
        <v>0</v>
      </c>
      <c r="S796" s="89"/>
      <c r="T796" s="89"/>
      <c r="U796" s="89"/>
      <c r="V796" s="89"/>
      <c r="W796" s="89"/>
      <c r="X796" s="89"/>
      <c r="Y796" s="89"/>
      <c r="Z796" s="89"/>
    </row>
    <row r="797" spans="1:26" s="77" customFormat="1" ht="9" customHeight="1" x14ac:dyDescent="0.25">
      <c r="A797" s="76" t="s">
        <v>59</v>
      </c>
      <c r="B797" s="82">
        <f t="shared" si="47"/>
        <v>56276</v>
      </c>
      <c r="C797" s="82">
        <v>0</v>
      </c>
      <c r="D797" s="82">
        <v>0</v>
      </c>
      <c r="E797" s="82">
        <v>0</v>
      </c>
      <c r="F797" s="82">
        <v>0</v>
      </c>
      <c r="G797" s="82">
        <v>56276</v>
      </c>
      <c r="H797" s="82">
        <v>0</v>
      </c>
      <c r="I797" s="82">
        <v>0</v>
      </c>
      <c r="J797" s="199"/>
      <c r="S797" s="89"/>
      <c r="T797" s="89"/>
      <c r="U797" s="89"/>
      <c r="V797" s="89"/>
      <c r="W797" s="89"/>
      <c r="X797" s="89"/>
      <c r="Y797" s="89"/>
      <c r="Z797" s="89"/>
    </row>
    <row r="798" spans="1:26" s="77" customFormat="1" ht="9" customHeight="1" x14ac:dyDescent="0.25">
      <c r="A798" s="83" t="s">
        <v>60</v>
      </c>
      <c r="B798" s="85">
        <f t="shared" si="47"/>
        <v>79539.609999999986</v>
      </c>
      <c r="C798" s="85">
        <v>24218.560000000001</v>
      </c>
      <c r="D798" s="99">
        <v>0</v>
      </c>
      <c r="E798" s="85">
        <v>0</v>
      </c>
      <c r="F798" s="85">
        <v>3086.07</v>
      </c>
      <c r="G798" s="85">
        <v>4219.6899999999996</v>
      </c>
      <c r="H798" s="85">
        <v>0</v>
      </c>
      <c r="I798" s="85">
        <v>48015.289999999994</v>
      </c>
      <c r="J798" s="199"/>
      <c r="S798" s="89"/>
      <c r="T798" s="89"/>
      <c r="U798" s="89"/>
      <c r="V798" s="89"/>
      <c r="W798" s="89"/>
      <c r="X798" s="89"/>
      <c r="Y798" s="89"/>
      <c r="Z798" s="89"/>
    </row>
    <row r="799" spans="1:26" s="77" customFormat="1" ht="9" customHeight="1" x14ac:dyDescent="0.25">
      <c r="A799" s="76" t="s">
        <v>61</v>
      </c>
      <c r="B799" s="82">
        <f t="shared" si="47"/>
        <v>45426.229999999996</v>
      </c>
      <c r="C799" s="82">
        <v>18256.669999999998</v>
      </c>
      <c r="D799" s="82">
        <v>22303.4</v>
      </c>
      <c r="E799" s="82">
        <v>1.0900000000000001</v>
      </c>
      <c r="F799" s="82">
        <v>4661.87</v>
      </c>
      <c r="G799" s="82">
        <v>203.20000000000002</v>
      </c>
      <c r="H799" s="82">
        <v>0</v>
      </c>
      <c r="I799" s="82">
        <v>0</v>
      </c>
      <c r="S799" s="89"/>
      <c r="T799" s="89"/>
      <c r="U799" s="89"/>
      <c r="V799" s="89"/>
      <c r="W799" s="89"/>
      <c r="X799" s="89"/>
      <c r="Y799" s="89"/>
      <c r="Z799" s="89"/>
    </row>
    <row r="800" spans="1:26" s="77" customFormat="1" ht="9" customHeight="1" x14ac:dyDescent="0.25">
      <c r="A800" s="76" t="s">
        <v>62</v>
      </c>
      <c r="B800" s="82">
        <f t="shared" si="47"/>
        <v>522505.79999999993</v>
      </c>
      <c r="C800" s="82">
        <v>259695.40899999996</v>
      </c>
      <c r="D800" s="82">
        <v>686.62900000000002</v>
      </c>
      <c r="E800" s="82">
        <v>1072.981</v>
      </c>
      <c r="F800" s="82">
        <v>35852.525000000001</v>
      </c>
      <c r="G800" s="82">
        <v>20295.262000000006</v>
      </c>
      <c r="H800" s="82">
        <v>4517.2539999999999</v>
      </c>
      <c r="I800" s="82">
        <v>200385.74000000002</v>
      </c>
      <c r="S800" s="89"/>
      <c r="T800" s="89"/>
      <c r="U800" s="89"/>
      <c r="V800" s="89"/>
      <c r="W800" s="89"/>
      <c r="X800" s="89"/>
      <c r="Y800" s="89"/>
      <c r="Z800" s="89"/>
    </row>
    <row r="801" spans="1:26" s="77" customFormat="1" ht="9" customHeight="1" x14ac:dyDescent="0.25">
      <c r="A801" s="76" t="s">
        <v>63</v>
      </c>
      <c r="B801" s="82">
        <f t="shared" si="47"/>
        <v>9005.232</v>
      </c>
      <c r="C801" s="82">
        <v>0</v>
      </c>
      <c r="D801" s="82">
        <v>0</v>
      </c>
      <c r="E801" s="82">
        <v>0</v>
      </c>
      <c r="F801" s="82">
        <v>0</v>
      </c>
      <c r="G801" s="82">
        <v>0</v>
      </c>
      <c r="H801" s="82">
        <v>0</v>
      </c>
      <c r="I801" s="82">
        <v>9005.232</v>
      </c>
      <c r="S801" s="89"/>
      <c r="T801" s="89"/>
      <c r="U801" s="89"/>
      <c r="V801" s="89"/>
      <c r="W801" s="89"/>
      <c r="X801" s="89"/>
      <c r="Y801" s="89"/>
      <c r="Z801" s="89"/>
    </row>
    <row r="802" spans="1:26" s="77" customFormat="1" ht="9" customHeight="1" x14ac:dyDescent="0.25">
      <c r="A802" s="83" t="s">
        <v>64</v>
      </c>
      <c r="B802" s="85">
        <f t="shared" si="47"/>
        <v>31786.149999999998</v>
      </c>
      <c r="C802" s="85">
        <v>24687.569</v>
      </c>
      <c r="D802" s="85">
        <v>0</v>
      </c>
      <c r="E802" s="85">
        <v>2025.164</v>
      </c>
      <c r="F802" s="85">
        <v>4165.317</v>
      </c>
      <c r="G802" s="85">
        <v>908.1</v>
      </c>
      <c r="H802" s="85">
        <v>0</v>
      </c>
      <c r="I802" s="85">
        <v>0</v>
      </c>
      <c r="S802" s="89"/>
      <c r="T802" s="89"/>
      <c r="U802" s="89"/>
      <c r="V802" s="89"/>
      <c r="W802" s="89"/>
      <c r="X802" s="89"/>
      <c r="Y802" s="89"/>
      <c r="Z802" s="89"/>
    </row>
    <row r="803" spans="1:26" s="77" customFormat="1" ht="9" customHeight="1" x14ac:dyDescent="0.25">
      <c r="A803" s="78"/>
      <c r="B803" s="82"/>
      <c r="C803" s="82"/>
      <c r="D803" s="82"/>
      <c r="E803" s="82"/>
      <c r="F803" s="82"/>
      <c r="G803" s="82"/>
      <c r="H803" s="82"/>
      <c r="I803" s="82"/>
    </row>
    <row r="804" spans="1:26" s="77" customFormat="1" ht="9" customHeight="1" x14ac:dyDescent="0.25">
      <c r="A804" s="75" t="s">
        <v>90</v>
      </c>
      <c r="B804" s="101"/>
      <c r="C804" s="101"/>
      <c r="D804" s="101"/>
      <c r="E804" s="101"/>
      <c r="F804" s="101"/>
      <c r="G804" s="101"/>
      <c r="H804" s="101"/>
      <c r="I804" s="101"/>
    </row>
    <row r="805" spans="1:26" s="80" customFormat="1" ht="9" customHeight="1" x14ac:dyDescent="0.25">
      <c r="A805" s="78" t="s">
        <v>33</v>
      </c>
      <c r="B805" s="101">
        <f>SUM(B807:B838)+2</f>
        <v>7072005</v>
      </c>
      <c r="C805" s="101">
        <f t="shared" ref="C805" si="48">SUM(C807:C838)</f>
        <v>4994137</v>
      </c>
      <c r="D805" s="101">
        <f>SUM(D807:D838)</f>
        <v>207010</v>
      </c>
      <c r="E805" s="101">
        <f>SUM(E807:E838)+1</f>
        <v>27484</v>
      </c>
      <c r="F805" s="101">
        <f>SUM(F807:F838)-1</f>
        <v>676968</v>
      </c>
      <c r="G805" s="101">
        <f>SUM(G807:G838)+1</f>
        <v>764171</v>
      </c>
      <c r="H805" s="101">
        <f>SUM(H807:H838)-1</f>
        <v>13708</v>
      </c>
      <c r="I805" s="101">
        <f>SUM(I807:I838)-1</f>
        <v>388528</v>
      </c>
      <c r="S805" s="89"/>
      <c r="T805" s="89"/>
      <c r="U805" s="89"/>
      <c r="V805" s="89"/>
      <c r="W805" s="89"/>
      <c r="X805" s="89"/>
      <c r="Y805" s="89"/>
      <c r="Z805" s="89"/>
    </row>
    <row r="806" spans="1:26" s="80" customFormat="1" ht="3.95" customHeight="1" x14ac:dyDescent="0.25">
      <c r="A806" s="75"/>
      <c r="B806" s="97"/>
      <c r="C806" s="97"/>
      <c r="D806" s="97"/>
      <c r="E806" s="97"/>
      <c r="F806" s="97"/>
      <c r="G806" s="97"/>
      <c r="H806" s="97"/>
      <c r="I806" s="97"/>
      <c r="S806" s="89"/>
      <c r="T806" s="89"/>
      <c r="U806" s="89"/>
      <c r="V806" s="89"/>
      <c r="W806" s="89"/>
      <c r="X806" s="89"/>
      <c r="Y806" s="89"/>
      <c r="Z806" s="89"/>
    </row>
    <row r="807" spans="1:26" s="77" customFormat="1" ht="9" customHeight="1" x14ac:dyDescent="0.25">
      <c r="A807" s="76" t="s">
        <v>34</v>
      </c>
      <c r="B807" s="82">
        <f>SUM(C807:I807)</f>
        <v>5012</v>
      </c>
      <c r="C807" s="82">
        <v>60</v>
      </c>
      <c r="D807" s="82">
        <v>0</v>
      </c>
      <c r="E807" s="82">
        <v>136</v>
      </c>
      <c r="F807" s="82">
        <v>3733</v>
      </c>
      <c r="G807" s="82">
        <v>1083</v>
      </c>
      <c r="H807" s="82">
        <v>0</v>
      </c>
      <c r="I807" s="82">
        <v>0</v>
      </c>
      <c r="S807" s="89"/>
      <c r="T807" s="89"/>
      <c r="U807" s="89"/>
      <c r="V807" s="89"/>
      <c r="W807" s="89"/>
      <c r="X807" s="89"/>
      <c r="Y807" s="89"/>
      <c r="Z807" s="89"/>
    </row>
    <row r="808" spans="1:26" s="77" customFormat="1" ht="9" customHeight="1" x14ac:dyDescent="0.25">
      <c r="A808" s="76" t="s">
        <v>35</v>
      </c>
      <c r="B808" s="82">
        <f t="shared" ref="B808:B838" si="49">SUM(C808:I808)</f>
        <v>56</v>
      </c>
      <c r="C808" s="82">
        <v>0</v>
      </c>
      <c r="D808" s="82">
        <v>0</v>
      </c>
      <c r="E808" s="82">
        <v>12</v>
      </c>
      <c r="F808" s="82">
        <v>44</v>
      </c>
      <c r="G808" s="82">
        <v>0</v>
      </c>
      <c r="H808" s="82">
        <v>0</v>
      </c>
      <c r="I808" s="82">
        <v>0</v>
      </c>
      <c r="S808" s="89"/>
      <c r="T808" s="89"/>
      <c r="U808" s="89"/>
      <c r="V808" s="89"/>
      <c r="W808" s="89"/>
      <c r="X808" s="89"/>
      <c r="Y808" s="89"/>
      <c r="Z808" s="89"/>
    </row>
    <row r="809" spans="1:26" s="77" customFormat="1" ht="9" customHeight="1" x14ac:dyDescent="0.25">
      <c r="A809" s="76" t="s">
        <v>87</v>
      </c>
      <c r="B809" s="82">
        <f t="shared" si="49"/>
        <v>1512</v>
      </c>
      <c r="C809" s="82">
        <v>0</v>
      </c>
      <c r="D809" s="82">
        <v>0</v>
      </c>
      <c r="E809" s="82">
        <v>0</v>
      </c>
      <c r="F809" s="82">
        <v>0</v>
      </c>
      <c r="G809" s="82">
        <v>0</v>
      </c>
      <c r="H809" s="82">
        <v>0</v>
      </c>
      <c r="I809" s="82">
        <v>1512</v>
      </c>
      <c r="S809" s="89"/>
      <c r="T809" s="89"/>
      <c r="U809" s="89"/>
      <c r="V809" s="89"/>
      <c r="W809" s="89"/>
      <c r="X809" s="89"/>
      <c r="Y809" s="89"/>
      <c r="Z809" s="89"/>
    </row>
    <row r="810" spans="1:26" s="77" customFormat="1" ht="9" customHeight="1" x14ac:dyDescent="0.25">
      <c r="A810" s="83" t="s">
        <v>37</v>
      </c>
      <c r="B810" s="85">
        <f t="shared" si="49"/>
        <v>40441</v>
      </c>
      <c r="C810" s="85">
        <v>0</v>
      </c>
      <c r="D810" s="85">
        <v>0</v>
      </c>
      <c r="E810" s="85">
        <v>0</v>
      </c>
      <c r="F810" s="85">
        <v>0</v>
      </c>
      <c r="G810" s="85">
        <v>24055</v>
      </c>
      <c r="H810" s="85">
        <v>32</v>
      </c>
      <c r="I810" s="85">
        <v>16354</v>
      </c>
      <c r="S810" s="89"/>
      <c r="T810" s="89"/>
      <c r="U810" s="89"/>
      <c r="V810" s="89"/>
      <c r="W810" s="89"/>
      <c r="X810" s="89"/>
      <c r="Y810" s="89"/>
      <c r="Z810" s="89"/>
    </row>
    <row r="811" spans="1:26" s="77" customFormat="1" ht="9" customHeight="1" x14ac:dyDescent="0.25">
      <c r="A811" s="76" t="s">
        <v>38</v>
      </c>
      <c r="B811" s="82">
        <f t="shared" si="49"/>
        <v>0</v>
      </c>
      <c r="C811" s="82">
        <v>0</v>
      </c>
      <c r="D811" s="82">
        <v>0</v>
      </c>
      <c r="E811" s="82">
        <v>0</v>
      </c>
      <c r="F811" s="82">
        <v>0</v>
      </c>
      <c r="G811" s="82">
        <v>0</v>
      </c>
      <c r="H811" s="82">
        <v>0</v>
      </c>
      <c r="I811" s="82">
        <v>0</v>
      </c>
      <c r="S811" s="89"/>
      <c r="T811" s="89"/>
      <c r="U811" s="89"/>
      <c r="V811" s="89"/>
      <c r="W811" s="89"/>
      <c r="X811" s="89"/>
      <c r="Y811" s="89"/>
      <c r="Z811" s="89"/>
    </row>
    <row r="812" spans="1:26" s="77" customFormat="1" ht="9" customHeight="1" x14ac:dyDescent="0.25">
      <c r="A812" s="76" t="s">
        <v>39</v>
      </c>
      <c r="B812" s="82">
        <f>SUM(C812:I812)+1</f>
        <v>11775</v>
      </c>
      <c r="C812" s="82">
        <v>3090</v>
      </c>
      <c r="D812" s="82">
        <v>76</v>
      </c>
      <c r="E812" s="82">
        <v>26</v>
      </c>
      <c r="F812" s="82">
        <v>799</v>
      </c>
      <c r="G812" s="82">
        <v>9</v>
      </c>
      <c r="H812" s="82">
        <v>492</v>
      </c>
      <c r="I812" s="82">
        <v>7282</v>
      </c>
      <c r="S812" s="89"/>
      <c r="T812" s="89"/>
      <c r="U812" s="89"/>
      <c r="V812" s="89"/>
      <c r="W812" s="89"/>
      <c r="X812" s="89"/>
      <c r="Y812" s="89"/>
      <c r="Z812" s="89"/>
    </row>
    <row r="813" spans="1:26" s="77" customFormat="1" ht="9" customHeight="1" x14ac:dyDescent="0.25">
      <c r="A813" s="76" t="s">
        <v>40</v>
      </c>
      <c r="B813" s="82">
        <f t="shared" si="49"/>
        <v>129172</v>
      </c>
      <c r="C813" s="82">
        <v>113747</v>
      </c>
      <c r="D813" s="82">
        <v>0</v>
      </c>
      <c r="E813" s="82">
        <v>1054</v>
      </c>
      <c r="F813" s="82">
        <v>11543</v>
      </c>
      <c r="G813" s="82">
        <v>479</v>
      </c>
      <c r="H813" s="82">
        <v>161</v>
      </c>
      <c r="I813" s="82">
        <v>2188</v>
      </c>
      <c r="S813" s="89"/>
      <c r="T813" s="89"/>
      <c r="U813" s="89"/>
      <c r="V813" s="89"/>
      <c r="W813" s="89"/>
      <c r="X813" s="89"/>
      <c r="Y813" s="89"/>
      <c r="Z813" s="89"/>
    </row>
    <row r="814" spans="1:26" s="77" customFormat="1" ht="9" customHeight="1" x14ac:dyDescent="0.25">
      <c r="A814" s="83" t="s">
        <v>41</v>
      </c>
      <c r="B814" s="85">
        <f t="shared" si="49"/>
        <v>1130748</v>
      </c>
      <c r="C814" s="85">
        <v>998660</v>
      </c>
      <c r="D814" s="85">
        <v>0</v>
      </c>
      <c r="E814" s="85">
        <v>0</v>
      </c>
      <c r="F814" s="85">
        <v>132088</v>
      </c>
      <c r="G814" s="85">
        <v>0</v>
      </c>
      <c r="H814" s="85">
        <v>0</v>
      </c>
      <c r="I814" s="85">
        <v>0</v>
      </c>
      <c r="S814" s="89"/>
      <c r="T814" s="89"/>
      <c r="U814" s="89"/>
      <c r="V814" s="89"/>
      <c r="W814" s="89"/>
      <c r="X814" s="89"/>
      <c r="Y814" s="89"/>
      <c r="Z814" s="89"/>
    </row>
    <row r="815" spans="1:26" s="77" customFormat="1" ht="9" customHeight="1" x14ac:dyDescent="0.25">
      <c r="A815" s="92" t="s">
        <v>88</v>
      </c>
      <c r="B815" s="82">
        <f t="shared" si="49"/>
        <v>0</v>
      </c>
      <c r="C815" s="82">
        <v>0</v>
      </c>
      <c r="D815" s="82">
        <v>0</v>
      </c>
      <c r="E815" s="82">
        <v>0</v>
      </c>
      <c r="F815" s="82">
        <v>0</v>
      </c>
      <c r="G815" s="82">
        <v>0</v>
      </c>
      <c r="H815" s="82">
        <v>0</v>
      </c>
      <c r="I815" s="82">
        <v>0</v>
      </c>
      <c r="S815" s="89"/>
      <c r="T815" s="89"/>
      <c r="U815" s="89"/>
      <c r="V815" s="89"/>
      <c r="W815" s="89"/>
      <c r="X815" s="89"/>
      <c r="Y815" s="89"/>
      <c r="Z815" s="89"/>
    </row>
    <row r="816" spans="1:26" s="77" customFormat="1" ht="9" customHeight="1" x14ac:dyDescent="0.25">
      <c r="A816" s="76" t="s">
        <v>42</v>
      </c>
      <c r="B816" s="82">
        <f>SUM(C816:I816)-1</f>
        <v>2246106</v>
      </c>
      <c r="C816" s="82">
        <v>2001702</v>
      </c>
      <c r="D816" s="82">
        <v>0</v>
      </c>
      <c r="E816" s="82">
        <v>12997</v>
      </c>
      <c r="F816" s="82">
        <v>227444</v>
      </c>
      <c r="G816" s="82">
        <v>3964</v>
      </c>
      <c r="H816" s="82">
        <v>0</v>
      </c>
      <c r="I816" s="82">
        <v>0</v>
      </c>
      <c r="S816" s="89"/>
      <c r="T816" s="89"/>
      <c r="U816" s="89"/>
      <c r="V816" s="89"/>
      <c r="W816" s="89"/>
      <c r="X816" s="89"/>
      <c r="Y816" s="89"/>
      <c r="Z816" s="89"/>
    </row>
    <row r="817" spans="1:26" s="77" customFormat="1" ht="9" customHeight="1" x14ac:dyDescent="0.25">
      <c r="A817" s="76" t="s">
        <v>43</v>
      </c>
      <c r="B817" s="82">
        <f t="shared" si="49"/>
        <v>47962</v>
      </c>
      <c r="C817" s="82">
        <v>3895</v>
      </c>
      <c r="D817" s="82">
        <v>0</v>
      </c>
      <c r="E817" s="82">
        <v>0</v>
      </c>
      <c r="F817" s="82">
        <v>41285</v>
      </c>
      <c r="G817" s="82">
        <v>2782</v>
      </c>
      <c r="H817" s="82">
        <v>0</v>
      </c>
      <c r="I817" s="82">
        <v>0</v>
      </c>
      <c r="S817" s="89"/>
      <c r="T817" s="89"/>
      <c r="U817" s="89"/>
      <c r="V817" s="89"/>
      <c r="W817" s="89"/>
      <c r="X817" s="89"/>
      <c r="Y817" s="89"/>
      <c r="Z817" s="89"/>
    </row>
    <row r="818" spans="1:26" s="77" customFormat="1" ht="9" customHeight="1" x14ac:dyDescent="0.25">
      <c r="A818" s="83" t="s">
        <v>44</v>
      </c>
      <c r="B818" s="85">
        <f>SUM(C818:I818)-1</f>
        <v>163620</v>
      </c>
      <c r="C818" s="85">
        <v>150283</v>
      </c>
      <c r="D818" s="85">
        <v>1081</v>
      </c>
      <c r="E818" s="85">
        <v>0</v>
      </c>
      <c r="F818" s="85">
        <v>4847</v>
      </c>
      <c r="G818" s="85">
        <v>20</v>
      </c>
      <c r="H818" s="85">
        <v>0</v>
      </c>
      <c r="I818" s="85">
        <v>7390</v>
      </c>
      <c r="S818" s="89"/>
      <c r="T818" s="89"/>
      <c r="U818" s="89"/>
      <c r="V818" s="89"/>
      <c r="W818" s="89"/>
      <c r="X818" s="89"/>
      <c r="Y818" s="89"/>
      <c r="Z818" s="89"/>
    </row>
    <row r="819" spans="1:26" s="77" customFormat="1" ht="9" customHeight="1" x14ac:dyDescent="0.25">
      <c r="A819" s="76" t="s">
        <v>45</v>
      </c>
      <c r="B819" s="82">
        <f t="shared" si="49"/>
        <v>134677</v>
      </c>
      <c r="C819" s="82">
        <v>103268</v>
      </c>
      <c r="D819" s="82">
        <v>3411</v>
      </c>
      <c r="E819" s="82">
        <v>663</v>
      </c>
      <c r="F819" s="82">
        <v>24233</v>
      </c>
      <c r="G819" s="82">
        <v>3102</v>
      </c>
      <c r="H819" s="82">
        <v>0</v>
      </c>
      <c r="I819" s="82">
        <v>0</v>
      </c>
      <c r="S819" s="89"/>
      <c r="T819" s="89"/>
      <c r="U819" s="89"/>
      <c r="V819" s="89"/>
      <c r="W819" s="89"/>
      <c r="X819" s="89"/>
      <c r="Y819" s="89"/>
      <c r="Z819" s="89"/>
    </row>
    <row r="820" spans="1:26" s="77" customFormat="1" ht="9" customHeight="1" x14ac:dyDescent="0.25">
      <c r="A820" s="76" t="s">
        <v>46</v>
      </c>
      <c r="B820" s="88">
        <f t="shared" si="49"/>
        <v>264402</v>
      </c>
      <c r="C820" s="82">
        <v>224362</v>
      </c>
      <c r="D820" s="82">
        <v>2565</v>
      </c>
      <c r="E820" s="82">
        <v>24</v>
      </c>
      <c r="F820" s="82">
        <v>25671</v>
      </c>
      <c r="G820" s="82">
        <v>414</v>
      </c>
      <c r="H820" s="82">
        <v>2151</v>
      </c>
      <c r="I820" s="82">
        <v>9215</v>
      </c>
      <c r="S820" s="89"/>
      <c r="T820" s="89"/>
      <c r="U820" s="89"/>
      <c r="V820" s="89"/>
      <c r="W820" s="89"/>
      <c r="X820" s="89"/>
      <c r="Y820" s="89"/>
      <c r="Z820" s="89"/>
    </row>
    <row r="821" spans="1:26" s="77" customFormat="1" ht="9" customHeight="1" x14ac:dyDescent="0.25">
      <c r="A821" s="76" t="s">
        <v>47</v>
      </c>
      <c r="B821" s="82">
        <f t="shared" si="49"/>
        <v>266314</v>
      </c>
      <c r="C821" s="82">
        <v>144121</v>
      </c>
      <c r="D821" s="82">
        <v>96982</v>
      </c>
      <c r="E821" s="82">
        <v>1300</v>
      </c>
      <c r="F821" s="82">
        <v>18249</v>
      </c>
      <c r="G821" s="82">
        <v>5662</v>
      </c>
      <c r="H821" s="82">
        <v>0</v>
      </c>
      <c r="I821" s="82">
        <v>0</v>
      </c>
      <c r="S821" s="89"/>
      <c r="T821" s="89"/>
      <c r="U821" s="89"/>
      <c r="V821" s="89"/>
      <c r="W821" s="89"/>
      <c r="X821" s="89"/>
      <c r="Y821" s="89"/>
      <c r="Z821" s="89"/>
    </row>
    <row r="822" spans="1:26" s="77" customFormat="1" ht="9" customHeight="1" x14ac:dyDescent="0.25">
      <c r="A822" s="83" t="s">
        <v>48</v>
      </c>
      <c r="B822" s="85">
        <f>SUM(C822:I822)-1</f>
        <v>404416</v>
      </c>
      <c r="C822" s="85">
        <v>332648</v>
      </c>
      <c r="D822" s="85">
        <v>28025</v>
      </c>
      <c r="E822" s="85">
        <v>4014</v>
      </c>
      <c r="F822" s="85">
        <v>33227</v>
      </c>
      <c r="G822" s="85">
        <v>5770</v>
      </c>
      <c r="H822" s="85">
        <v>1</v>
      </c>
      <c r="I822" s="85">
        <v>732</v>
      </c>
      <c r="S822" s="89"/>
      <c r="T822" s="89"/>
      <c r="U822" s="89"/>
      <c r="V822" s="89"/>
      <c r="W822" s="89"/>
      <c r="X822" s="89"/>
      <c r="Y822" s="89"/>
      <c r="Z822" s="89"/>
    </row>
    <row r="823" spans="1:26" s="77" customFormat="1" ht="9" customHeight="1" x14ac:dyDescent="0.25">
      <c r="A823" s="76" t="s">
        <v>49</v>
      </c>
      <c r="B823" s="82">
        <f t="shared" si="49"/>
        <v>3024</v>
      </c>
      <c r="C823" s="82">
        <v>18</v>
      </c>
      <c r="D823" s="82">
        <v>53</v>
      </c>
      <c r="E823" s="82">
        <v>0</v>
      </c>
      <c r="F823" s="82">
        <v>0</v>
      </c>
      <c r="G823" s="82">
        <v>0</v>
      </c>
      <c r="H823" s="82">
        <v>0</v>
      </c>
      <c r="I823" s="82">
        <v>2953</v>
      </c>
      <c r="S823" s="89"/>
      <c r="T823" s="89"/>
      <c r="U823" s="89"/>
      <c r="V823" s="89"/>
      <c r="W823" s="89"/>
      <c r="X823" s="89"/>
      <c r="Y823" s="89"/>
      <c r="Z823" s="89"/>
    </row>
    <row r="824" spans="1:26" s="77" customFormat="1" ht="9" customHeight="1" x14ac:dyDescent="0.25">
      <c r="A824" s="76" t="s">
        <v>50</v>
      </c>
      <c r="B824" s="82">
        <f t="shared" si="49"/>
        <v>28046</v>
      </c>
      <c r="C824" s="82">
        <v>18860</v>
      </c>
      <c r="D824" s="82">
        <v>0</v>
      </c>
      <c r="E824" s="82">
        <v>0</v>
      </c>
      <c r="F824" s="82">
        <v>4808</v>
      </c>
      <c r="G824" s="82">
        <v>0</v>
      </c>
      <c r="H824" s="82">
        <v>1403</v>
      </c>
      <c r="I824" s="82">
        <v>2975</v>
      </c>
      <c r="S824" s="89"/>
      <c r="T824" s="89"/>
      <c r="U824" s="89"/>
      <c r="V824" s="89"/>
      <c r="W824" s="89"/>
      <c r="X824" s="89"/>
      <c r="Y824" s="89"/>
      <c r="Z824" s="89"/>
    </row>
    <row r="825" spans="1:26" s="77" customFormat="1" ht="9" customHeight="1" x14ac:dyDescent="0.25">
      <c r="A825" s="76" t="s">
        <v>51</v>
      </c>
      <c r="B825" s="82">
        <f t="shared" si="49"/>
        <v>12271</v>
      </c>
      <c r="C825" s="82">
        <v>7028</v>
      </c>
      <c r="D825" s="82">
        <v>0</v>
      </c>
      <c r="E825" s="82">
        <v>29</v>
      </c>
      <c r="F825" s="82">
        <v>699</v>
      </c>
      <c r="G825" s="82">
        <v>0</v>
      </c>
      <c r="H825" s="82">
        <v>0</v>
      </c>
      <c r="I825" s="82">
        <v>4515</v>
      </c>
      <c r="S825" s="89"/>
      <c r="T825" s="89"/>
      <c r="U825" s="89"/>
      <c r="V825" s="89"/>
      <c r="W825" s="89"/>
      <c r="X825" s="89"/>
      <c r="Y825" s="89"/>
      <c r="Z825" s="89"/>
    </row>
    <row r="826" spans="1:26" s="77" customFormat="1" ht="9" customHeight="1" x14ac:dyDescent="0.25">
      <c r="A826" s="83" t="s">
        <v>52</v>
      </c>
      <c r="B826" s="85">
        <f>SUM(C826:I826)-1</f>
        <v>345305</v>
      </c>
      <c r="C826" s="85">
        <v>290129</v>
      </c>
      <c r="D826" s="85">
        <v>0</v>
      </c>
      <c r="E826" s="85">
        <v>0</v>
      </c>
      <c r="F826" s="85">
        <v>27020</v>
      </c>
      <c r="G826" s="85">
        <v>28109</v>
      </c>
      <c r="H826" s="85">
        <v>0</v>
      </c>
      <c r="I826" s="85">
        <v>48</v>
      </c>
      <c r="S826" s="89"/>
      <c r="T826" s="89"/>
      <c r="U826" s="89"/>
      <c r="V826" s="89"/>
      <c r="W826" s="89"/>
      <c r="X826" s="89"/>
      <c r="Y826" s="89"/>
      <c r="Z826" s="89"/>
    </row>
    <row r="827" spans="1:26" s="77" customFormat="1" ht="9" customHeight="1" x14ac:dyDescent="0.25">
      <c r="A827" s="76" t="s">
        <v>53</v>
      </c>
      <c r="B827" s="82">
        <f t="shared" si="49"/>
        <v>281907</v>
      </c>
      <c r="C827" s="82">
        <v>197882</v>
      </c>
      <c r="D827" s="82">
        <v>58545</v>
      </c>
      <c r="E827" s="82">
        <v>839</v>
      </c>
      <c r="F827" s="82">
        <v>14957</v>
      </c>
      <c r="G827" s="82">
        <v>5452</v>
      </c>
      <c r="H827" s="82">
        <v>234</v>
      </c>
      <c r="I827" s="82">
        <v>3998</v>
      </c>
      <c r="S827" s="89"/>
      <c r="T827" s="89"/>
      <c r="U827" s="89"/>
      <c r="V827" s="89"/>
      <c r="W827" s="89"/>
      <c r="X827" s="89"/>
      <c r="Y827" s="89"/>
      <c r="Z827" s="89"/>
    </row>
    <row r="828" spans="1:26" s="77" customFormat="1" ht="9" customHeight="1" x14ac:dyDescent="0.25">
      <c r="A828" s="76" t="s">
        <v>54</v>
      </c>
      <c r="B828" s="82">
        <f t="shared" si="49"/>
        <v>8195</v>
      </c>
      <c r="C828" s="82">
        <v>213</v>
      </c>
      <c r="D828" s="82">
        <v>0</v>
      </c>
      <c r="E828" s="82">
        <v>25</v>
      </c>
      <c r="F828" s="82">
        <v>7952</v>
      </c>
      <c r="G828" s="82">
        <v>5</v>
      </c>
      <c r="H828" s="82">
        <v>0</v>
      </c>
      <c r="I828" s="82">
        <v>0</v>
      </c>
      <c r="S828" s="89"/>
      <c r="T828" s="89"/>
      <c r="U828" s="89"/>
      <c r="V828" s="89"/>
      <c r="W828" s="89"/>
      <c r="X828" s="89"/>
      <c r="Y828" s="89"/>
      <c r="Z828" s="89"/>
    </row>
    <row r="829" spans="1:26" s="77" customFormat="1" ht="9" customHeight="1" x14ac:dyDescent="0.25">
      <c r="A829" s="76" t="s">
        <v>55</v>
      </c>
      <c r="B829" s="82">
        <f t="shared" si="49"/>
        <v>41957</v>
      </c>
      <c r="C829" s="82">
        <v>0</v>
      </c>
      <c r="D829" s="82">
        <v>0</v>
      </c>
      <c r="E829" s="82">
        <v>0</v>
      </c>
      <c r="F829" s="82">
        <v>0</v>
      </c>
      <c r="G829" s="82">
        <v>0</v>
      </c>
      <c r="H829" s="82">
        <v>3883</v>
      </c>
      <c r="I829" s="82">
        <v>38074</v>
      </c>
      <c r="S829" s="89"/>
      <c r="T829" s="89"/>
      <c r="U829" s="89"/>
      <c r="V829" s="89"/>
      <c r="W829" s="89"/>
      <c r="X829" s="89"/>
      <c r="Y829" s="89"/>
      <c r="Z829" s="89"/>
    </row>
    <row r="830" spans="1:26" s="77" customFormat="1" ht="9" customHeight="1" x14ac:dyDescent="0.25">
      <c r="A830" s="83" t="s">
        <v>56</v>
      </c>
      <c r="B830" s="85">
        <f t="shared" si="49"/>
        <v>5241</v>
      </c>
      <c r="C830" s="85">
        <v>1412</v>
      </c>
      <c r="D830" s="85">
        <v>0</v>
      </c>
      <c r="E830" s="85">
        <v>14</v>
      </c>
      <c r="F830" s="85">
        <v>2810</v>
      </c>
      <c r="G830" s="85">
        <v>620</v>
      </c>
      <c r="H830" s="85">
        <v>111</v>
      </c>
      <c r="I830" s="85">
        <v>274</v>
      </c>
      <c r="S830" s="89"/>
      <c r="T830" s="89"/>
      <c r="U830" s="89"/>
      <c r="V830" s="89"/>
      <c r="W830" s="89"/>
      <c r="X830" s="89"/>
      <c r="Y830" s="89"/>
      <c r="Z830" s="89"/>
    </row>
    <row r="831" spans="1:26" s="77" customFormat="1" ht="9" customHeight="1" x14ac:dyDescent="0.25">
      <c r="A831" s="76" t="s">
        <v>57</v>
      </c>
      <c r="B831" s="82">
        <f>SUM(C831:I831)+1</f>
        <v>31690</v>
      </c>
      <c r="C831" s="82">
        <v>28843</v>
      </c>
      <c r="D831" s="82">
        <v>0</v>
      </c>
      <c r="E831" s="82">
        <v>0</v>
      </c>
      <c r="F831" s="82">
        <v>238</v>
      </c>
      <c r="G831" s="82">
        <v>0</v>
      </c>
      <c r="H831" s="82">
        <v>11</v>
      </c>
      <c r="I831" s="82">
        <v>2597</v>
      </c>
      <c r="S831" s="89"/>
      <c r="T831" s="89"/>
      <c r="U831" s="89"/>
      <c r="V831" s="89"/>
      <c r="W831" s="89"/>
      <c r="X831" s="89"/>
      <c r="Y831" s="89"/>
      <c r="Z831" s="89"/>
    </row>
    <row r="832" spans="1:26" s="77" customFormat="1" ht="9" customHeight="1" x14ac:dyDescent="0.25">
      <c r="A832" s="76" t="s">
        <v>58</v>
      </c>
      <c r="B832" s="82">
        <f t="shared" si="49"/>
        <v>189498</v>
      </c>
      <c r="C832" s="82">
        <v>12826</v>
      </c>
      <c r="D832" s="82">
        <v>0</v>
      </c>
      <c r="E832" s="82">
        <v>0</v>
      </c>
      <c r="F832" s="82">
        <v>36338</v>
      </c>
      <c r="G832" s="82">
        <v>140334</v>
      </c>
      <c r="H832" s="82">
        <v>0</v>
      </c>
      <c r="I832" s="82">
        <v>0</v>
      </c>
      <c r="S832" s="89"/>
      <c r="T832" s="89"/>
      <c r="U832" s="89"/>
      <c r="V832" s="89"/>
      <c r="W832" s="89"/>
      <c r="X832" s="89"/>
      <c r="Y832" s="89"/>
      <c r="Z832" s="89"/>
    </row>
    <row r="833" spans="1:26" s="77" customFormat="1" ht="9" customHeight="1" x14ac:dyDescent="0.25">
      <c r="A833" s="76" t="s">
        <v>59</v>
      </c>
      <c r="B833" s="82">
        <f t="shared" si="49"/>
        <v>521546</v>
      </c>
      <c r="C833" s="82">
        <v>0</v>
      </c>
      <c r="D833" s="82">
        <v>0</v>
      </c>
      <c r="E833" s="82">
        <v>0</v>
      </c>
      <c r="F833" s="82">
        <v>0</v>
      </c>
      <c r="G833" s="82">
        <v>521546</v>
      </c>
      <c r="H833" s="82">
        <v>0</v>
      </c>
      <c r="I833" s="82">
        <v>0</v>
      </c>
      <c r="J833" s="199"/>
      <c r="S833" s="89"/>
      <c r="T833" s="89"/>
      <c r="U833" s="89"/>
      <c r="V833" s="89"/>
      <c r="W833" s="89"/>
      <c r="X833" s="89"/>
      <c r="Y833" s="89"/>
      <c r="Z833" s="89"/>
    </row>
    <row r="834" spans="1:26" s="77" customFormat="1" ht="9" customHeight="1" x14ac:dyDescent="0.25">
      <c r="A834" s="83" t="s">
        <v>60</v>
      </c>
      <c r="B834" s="85">
        <f>SUM(C834:I834)-1</f>
        <v>194816</v>
      </c>
      <c r="C834" s="85">
        <v>40724</v>
      </c>
      <c r="D834" s="99">
        <v>0</v>
      </c>
      <c r="E834" s="85">
        <v>0</v>
      </c>
      <c r="F834" s="85">
        <v>2369</v>
      </c>
      <c r="G834" s="85">
        <v>2236</v>
      </c>
      <c r="H834" s="85">
        <v>0</v>
      </c>
      <c r="I834" s="85">
        <v>149488</v>
      </c>
      <c r="J834" s="199"/>
      <c r="S834" s="89"/>
      <c r="T834" s="89"/>
      <c r="U834" s="89"/>
      <c r="V834" s="89"/>
      <c r="W834" s="89"/>
      <c r="X834" s="89"/>
      <c r="Y834" s="89"/>
      <c r="Z834" s="89"/>
    </row>
    <row r="835" spans="1:26" s="77" customFormat="1" ht="9" customHeight="1" x14ac:dyDescent="0.25">
      <c r="A835" s="76" t="s">
        <v>61</v>
      </c>
      <c r="B835" s="82">
        <f t="shared" si="49"/>
        <v>44612</v>
      </c>
      <c r="C835" s="82">
        <v>22387</v>
      </c>
      <c r="D835" s="82">
        <v>15674</v>
      </c>
      <c r="E835" s="82">
        <v>0</v>
      </c>
      <c r="F835" s="82">
        <v>6346</v>
      </c>
      <c r="G835" s="82">
        <v>205</v>
      </c>
      <c r="H835" s="82">
        <v>0</v>
      </c>
      <c r="I835" s="82">
        <v>0</v>
      </c>
      <c r="S835" s="89"/>
      <c r="T835" s="89"/>
      <c r="U835" s="89"/>
      <c r="V835" s="89"/>
      <c r="W835" s="89"/>
      <c r="X835" s="89"/>
      <c r="Y835" s="89"/>
      <c r="Z835" s="89"/>
    </row>
    <row r="836" spans="1:26" s="77" customFormat="1" ht="9" customHeight="1" x14ac:dyDescent="0.25">
      <c r="A836" s="76" t="s">
        <v>62</v>
      </c>
      <c r="B836" s="82">
        <f>SUM(C836:I836)-1</f>
        <v>441006</v>
      </c>
      <c r="C836" s="82">
        <v>248232</v>
      </c>
      <c r="D836" s="82">
        <v>598</v>
      </c>
      <c r="E836" s="82">
        <v>2251</v>
      </c>
      <c r="F836" s="82">
        <v>35014</v>
      </c>
      <c r="G836" s="82">
        <v>17208</v>
      </c>
      <c r="H836" s="82">
        <v>5230</v>
      </c>
      <c r="I836" s="82">
        <v>132474</v>
      </c>
      <c r="S836" s="89"/>
      <c r="T836" s="89"/>
      <c r="U836" s="89"/>
      <c r="V836" s="89"/>
      <c r="W836" s="89"/>
      <c r="X836" s="89"/>
      <c r="Y836" s="89"/>
      <c r="Z836" s="89"/>
    </row>
    <row r="837" spans="1:26" s="77" customFormat="1" ht="9" customHeight="1" x14ac:dyDescent="0.25">
      <c r="A837" s="76" t="s">
        <v>63</v>
      </c>
      <c r="B837" s="82">
        <f t="shared" si="49"/>
        <v>6460</v>
      </c>
      <c r="C837" s="82">
        <v>0</v>
      </c>
      <c r="D837" s="82">
        <v>0</v>
      </c>
      <c r="E837" s="82">
        <v>0</v>
      </c>
      <c r="F837" s="82">
        <v>0</v>
      </c>
      <c r="G837" s="82">
        <v>0</v>
      </c>
      <c r="H837" s="82">
        <v>0</v>
      </c>
      <c r="I837" s="82">
        <v>6460</v>
      </c>
      <c r="S837" s="89"/>
      <c r="T837" s="89"/>
      <c r="U837" s="89"/>
      <c r="V837" s="89"/>
      <c r="W837" s="89"/>
      <c r="X837" s="89"/>
      <c r="Y837" s="89"/>
      <c r="Z837" s="89"/>
    </row>
    <row r="838" spans="1:26" s="77" customFormat="1" ht="9" customHeight="1" x14ac:dyDescent="0.25">
      <c r="A838" s="83" t="s">
        <v>64</v>
      </c>
      <c r="B838" s="85">
        <f t="shared" si="49"/>
        <v>70216</v>
      </c>
      <c r="C838" s="85">
        <v>49747</v>
      </c>
      <c r="D838" s="85">
        <v>0</v>
      </c>
      <c r="E838" s="85">
        <v>4099</v>
      </c>
      <c r="F838" s="85">
        <v>15255</v>
      </c>
      <c r="G838" s="85">
        <v>1115</v>
      </c>
      <c r="H838" s="85">
        <v>0</v>
      </c>
      <c r="I838" s="85">
        <v>0</v>
      </c>
      <c r="S838" s="89"/>
      <c r="T838" s="89"/>
      <c r="U838" s="89"/>
      <c r="V838" s="89"/>
      <c r="W838" s="89"/>
      <c r="X838" s="89"/>
      <c r="Y838" s="89"/>
      <c r="Z838" s="89"/>
    </row>
    <row r="839" spans="1:26" ht="3" customHeight="1" x14ac:dyDescent="0.25">
      <c r="A839" s="94"/>
      <c r="B839" s="102"/>
      <c r="C839" s="102"/>
      <c r="D839" s="102"/>
      <c r="E839" s="102"/>
      <c r="F839" s="102"/>
      <c r="G839" s="102"/>
      <c r="H839" s="102"/>
      <c r="I839" s="102"/>
    </row>
    <row r="840" spans="1:26" ht="3" customHeight="1" x14ac:dyDescent="0.25">
      <c r="A840" s="95"/>
      <c r="B840" s="103"/>
      <c r="C840" s="103"/>
      <c r="D840" s="103"/>
      <c r="E840" s="103"/>
      <c r="F840" s="103"/>
      <c r="G840" s="103"/>
      <c r="H840" s="103"/>
      <c r="I840" s="103"/>
    </row>
    <row r="841" spans="1:26" ht="9" customHeight="1" x14ac:dyDescent="0.15">
      <c r="A841" s="104" t="s">
        <v>92</v>
      </c>
      <c r="B841" s="103"/>
      <c r="C841" s="103"/>
      <c r="D841" s="103"/>
      <c r="E841" s="103"/>
      <c r="F841" s="103"/>
      <c r="G841" s="103"/>
      <c r="H841" s="103"/>
      <c r="I841" s="103"/>
    </row>
    <row r="842" spans="1:26" s="74" customFormat="1" ht="9" hidden="1" customHeight="1" x14ac:dyDescent="0.25">
      <c r="A842" s="199"/>
      <c r="B842" s="199"/>
      <c r="C842" s="199"/>
      <c r="D842" s="199"/>
      <c r="E842" s="199"/>
      <c r="F842" s="199"/>
      <c r="G842" s="199"/>
      <c r="H842" s="199"/>
    </row>
    <row r="843" spans="1:26" s="74" customFormat="1" ht="9" hidden="1" customHeight="1" x14ac:dyDescent="0.25">
      <c r="A843" s="199"/>
      <c r="B843" s="105"/>
      <c r="C843" s="105"/>
      <c r="D843" s="105"/>
      <c r="E843" s="105"/>
      <c r="F843" s="105"/>
      <c r="G843" s="105"/>
      <c r="H843" s="105"/>
      <c r="I843" s="105"/>
      <c r="J843" s="74" t="s">
        <v>11</v>
      </c>
    </row>
    <row r="844" spans="1:26" ht="11.25" hidden="1" customHeight="1" x14ac:dyDescent="0.25">
      <c r="B844" s="103"/>
      <c r="C844" s="103"/>
      <c r="D844" s="103"/>
      <c r="E844" s="103"/>
      <c r="F844" s="103"/>
      <c r="G844" s="103"/>
      <c r="H844" s="103"/>
      <c r="I844" s="103"/>
    </row>
    <row r="845" spans="1:26" ht="11.25" hidden="1" customHeight="1" x14ac:dyDescent="0.25">
      <c r="B845" s="103"/>
      <c r="C845" s="103"/>
      <c r="D845" s="103"/>
      <c r="E845" s="103"/>
      <c r="F845" s="103"/>
      <c r="G845" s="103"/>
      <c r="H845" s="103"/>
      <c r="I845" s="103"/>
    </row>
    <row r="846" spans="1:26" ht="11.25" hidden="1" customHeight="1" x14ac:dyDescent="0.25">
      <c r="B846" s="103"/>
      <c r="C846" s="103"/>
      <c r="D846" s="103"/>
      <c r="E846" s="103"/>
      <c r="F846" s="103"/>
      <c r="G846" s="103"/>
      <c r="H846" s="103"/>
      <c r="I846" s="103"/>
    </row>
    <row r="847" spans="1:26" ht="11.25" hidden="1" customHeight="1" x14ac:dyDescent="0.25">
      <c r="B847" s="103"/>
      <c r="C847" s="103"/>
      <c r="D847" s="103"/>
      <c r="E847" s="103"/>
      <c r="F847" s="103"/>
      <c r="G847" s="103"/>
      <c r="H847" s="103"/>
      <c r="I847" s="103"/>
    </row>
    <row r="848" spans="1:26" ht="11.25" hidden="1" customHeight="1" x14ac:dyDescent="0.25">
      <c r="B848" s="103"/>
      <c r="C848" s="103"/>
      <c r="D848" s="103"/>
      <c r="E848" s="103"/>
      <c r="F848" s="103"/>
      <c r="G848" s="103"/>
      <c r="H848" s="103"/>
      <c r="I848" s="103"/>
    </row>
    <row r="849" spans="2:9" ht="11.25" hidden="1" customHeight="1" x14ac:dyDescent="0.25">
      <c r="B849" s="103"/>
      <c r="C849" s="103"/>
      <c r="D849" s="103"/>
      <c r="E849" s="103"/>
      <c r="F849" s="103"/>
      <c r="G849" s="103"/>
      <c r="H849" s="103"/>
      <c r="I849" s="103"/>
    </row>
    <row r="850" spans="2:9" ht="11.25" hidden="1" customHeight="1" x14ac:dyDescent="0.25">
      <c r="B850" s="103"/>
      <c r="C850" s="103"/>
      <c r="D850" s="103"/>
      <c r="E850" s="103"/>
      <c r="F850" s="103"/>
      <c r="G850" s="103"/>
      <c r="H850" s="103"/>
      <c r="I850" s="103"/>
    </row>
    <row r="851" spans="2:9" ht="11.25" hidden="1" customHeight="1" x14ac:dyDescent="0.25">
      <c r="B851" s="103"/>
      <c r="C851" s="103"/>
      <c r="D851" s="103"/>
      <c r="E851" s="103"/>
      <c r="F851" s="103"/>
      <c r="G851" s="103"/>
      <c r="H851" s="103"/>
      <c r="I851" s="103"/>
    </row>
    <row r="852" spans="2:9" ht="11.25" hidden="1" customHeight="1" x14ac:dyDescent="0.25">
      <c r="B852" s="103"/>
      <c r="C852" s="103"/>
      <c r="D852" s="103"/>
      <c r="E852" s="103"/>
      <c r="F852" s="103"/>
      <c r="G852" s="103"/>
      <c r="H852" s="103"/>
      <c r="I852" s="103"/>
    </row>
    <row r="853" spans="2:9" ht="11.25" hidden="1" customHeight="1" x14ac:dyDescent="0.25">
      <c r="B853" s="103"/>
      <c r="C853" s="103"/>
      <c r="D853" s="103"/>
      <c r="E853" s="103"/>
      <c r="F853" s="103"/>
      <c r="G853" s="103"/>
      <c r="H853" s="103"/>
      <c r="I853" s="103"/>
    </row>
    <row r="854" spans="2:9" ht="11.25" hidden="1" customHeight="1" x14ac:dyDescent="0.25">
      <c r="B854" s="103"/>
      <c r="C854" s="103"/>
      <c r="D854" s="103"/>
      <c r="E854" s="103"/>
      <c r="F854" s="103"/>
      <c r="G854" s="103"/>
      <c r="H854" s="103"/>
      <c r="I854" s="103"/>
    </row>
    <row r="855" spans="2:9" ht="11.25" hidden="1" customHeight="1" x14ac:dyDescent="0.25">
      <c r="B855" s="103"/>
      <c r="C855" s="103"/>
      <c r="D855" s="103"/>
      <c r="E855" s="103"/>
      <c r="F855" s="103"/>
      <c r="G855" s="103"/>
      <c r="H855" s="103"/>
      <c r="I855" s="103"/>
    </row>
    <row r="856" spans="2:9" ht="11.25" hidden="1" customHeight="1" x14ac:dyDescent="0.25">
      <c r="B856" s="103"/>
      <c r="C856" s="103"/>
      <c r="D856" s="103"/>
      <c r="E856" s="103"/>
      <c r="F856" s="103"/>
      <c r="G856" s="103"/>
      <c r="H856" s="103"/>
      <c r="I856" s="103"/>
    </row>
    <row r="857" spans="2:9" ht="11.25" hidden="1" customHeight="1" x14ac:dyDescent="0.25">
      <c r="B857" s="103"/>
      <c r="C857" s="103"/>
      <c r="D857" s="103"/>
      <c r="E857" s="103"/>
      <c r="F857" s="103"/>
      <c r="G857" s="103"/>
      <c r="H857" s="103"/>
      <c r="I857" s="103"/>
    </row>
    <row r="858" spans="2:9" ht="11.25" hidden="1" customHeight="1" x14ac:dyDescent="0.25">
      <c r="B858" s="103"/>
      <c r="C858" s="103"/>
      <c r="D858" s="103"/>
      <c r="E858" s="103"/>
      <c r="F858" s="103"/>
      <c r="G858" s="103"/>
      <c r="H858" s="103"/>
      <c r="I858" s="103"/>
    </row>
    <row r="859" spans="2:9" ht="11.25" hidden="1" customHeight="1" x14ac:dyDescent="0.25">
      <c r="B859" s="103"/>
      <c r="C859" s="103"/>
      <c r="D859" s="103"/>
      <c r="E859" s="103"/>
      <c r="F859" s="103"/>
      <c r="G859" s="103"/>
      <c r="H859" s="103"/>
      <c r="I859" s="103"/>
    </row>
    <row r="860" spans="2:9" ht="11.25" hidden="1" customHeight="1" x14ac:dyDescent="0.25">
      <c r="B860" s="103"/>
      <c r="C860" s="103"/>
      <c r="D860" s="103"/>
      <c r="E860" s="103"/>
      <c r="F860" s="103"/>
      <c r="G860" s="103"/>
      <c r="H860" s="103"/>
      <c r="I860" s="103"/>
    </row>
    <row r="861" spans="2:9" ht="11.25" hidden="1" customHeight="1" x14ac:dyDescent="0.25">
      <c r="B861" s="103"/>
      <c r="C861" s="103"/>
      <c r="D861" s="103"/>
      <c r="E861" s="103"/>
      <c r="F861" s="103"/>
      <c r="G861" s="103"/>
      <c r="H861" s="103"/>
      <c r="I861" s="103"/>
    </row>
    <row r="862" spans="2:9" ht="11.25" hidden="1" customHeight="1" x14ac:dyDescent="0.25">
      <c r="B862" s="103"/>
      <c r="C862" s="103"/>
      <c r="D862" s="103"/>
      <c r="E862" s="103"/>
      <c r="F862" s="103"/>
      <c r="G862" s="103"/>
      <c r="H862" s="103"/>
      <c r="I862" s="103"/>
    </row>
    <row r="863" spans="2:9" ht="11.25" hidden="1" customHeight="1" x14ac:dyDescent="0.25">
      <c r="B863" s="103"/>
      <c r="C863" s="103"/>
      <c r="D863" s="103"/>
      <c r="E863" s="103"/>
      <c r="F863" s="103"/>
      <c r="G863" s="103"/>
      <c r="H863" s="103"/>
      <c r="I863" s="103"/>
    </row>
    <row r="864" spans="2:9" ht="11.25" hidden="1" customHeight="1" x14ac:dyDescent="0.25">
      <c r="B864" s="103"/>
      <c r="C864" s="103"/>
      <c r="D864" s="103"/>
      <c r="E864" s="103"/>
      <c r="F864" s="103"/>
      <c r="G864" s="103"/>
      <c r="H864" s="103"/>
      <c r="I864" s="103"/>
    </row>
    <row r="865" spans="2:9" ht="11.25" hidden="1" customHeight="1" x14ac:dyDescent="0.25">
      <c r="B865" s="103"/>
      <c r="C865" s="103"/>
      <c r="D865" s="103"/>
      <c r="E865" s="103"/>
      <c r="F865" s="103"/>
      <c r="G865" s="103"/>
      <c r="H865" s="103"/>
      <c r="I865" s="103"/>
    </row>
    <row r="866" spans="2:9" ht="11.25" hidden="1" customHeight="1" x14ac:dyDescent="0.25">
      <c r="B866" s="103"/>
      <c r="C866" s="103"/>
      <c r="D866" s="103"/>
      <c r="E866" s="103"/>
      <c r="F866" s="103"/>
      <c r="G866" s="103"/>
      <c r="H866" s="103"/>
      <c r="I866" s="103"/>
    </row>
    <row r="867" spans="2:9" ht="11.25" hidden="1" customHeight="1" x14ac:dyDescent="0.25">
      <c r="B867" s="103"/>
      <c r="C867" s="103"/>
      <c r="D867" s="103"/>
      <c r="E867" s="103"/>
      <c r="F867" s="103"/>
      <c r="G867" s="103"/>
      <c r="H867" s="103"/>
      <c r="I867" s="103"/>
    </row>
    <row r="868" spans="2:9" ht="11.25" hidden="1" customHeight="1" x14ac:dyDescent="0.25">
      <c r="B868" s="103"/>
      <c r="C868" s="103"/>
      <c r="D868" s="103"/>
      <c r="E868" s="103"/>
      <c r="F868" s="103"/>
      <c r="G868" s="103"/>
      <c r="H868" s="103"/>
      <c r="I868" s="103"/>
    </row>
    <row r="869" spans="2:9" ht="11.25" hidden="1" customHeight="1" x14ac:dyDescent="0.25">
      <c r="B869" s="103"/>
      <c r="C869" s="103"/>
      <c r="D869" s="103"/>
      <c r="E869" s="103"/>
      <c r="F869" s="103"/>
      <c r="G869" s="103"/>
      <c r="H869" s="103"/>
      <c r="I869" s="103"/>
    </row>
    <row r="870" spans="2:9" ht="11.25" hidden="1" customHeight="1" x14ac:dyDescent="0.25">
      <c r="B870" s="103"/>
      <c r="C870" s="103"/>
      <c r="D870" s="103"/>
      <c r="E870" s="103"/>
      <c r="F870" s="103"/>
      <c r="G870" s="103"/>
      <c r="H870" s="103"/>
      <c r="I870" s="103"/>
    </row>
    <row r="871" spans="2:9" ht="11.25" hidden="1" customHeight="1" x14ac:dyDescent="0.25">
      <c r="B871" s="103"/>
      <c r="C871" s="103"/>
      <c r="D871" s="103"/>
      <c r="E871" s="103"/>
      <c r="F871" s="103"/>
      <c r="G871" s="103"/>
      <c r="H871" s="103"/>
      <c r="I871" s="103"/>
    </row>
    <row r="872" spans="2:9" ht="11.25" hidden="1" customHeight="1" x14ac:dyDescent="0.25">
      <c r="B872" s="103"/>
      <c r="C872" s="103"/>
      <c r="D872" s="103"/>
      <c r="E872" s="103"/>
      <c r="F872" s="103"/>
      <c r="G872" s="103"/>
      <c r="H872" s="103"/>
      <c r="I872" s="103"/>
    </row>
    <row r="873" spans="2:9" ht="11.25" hidden="1" customHeight="1" x14ac:dyDescent="0.25">
      <c r="B873" s="103"/>
      <c r="C873" s="103"/>
      <c r="D873" s="103"/>
      <c r="E873" s="103"/>
      <c r="F873" s="103"/>
      <c r="G873" s="103"/>
      <c r="H873" s="103"/>
      <c r="I873" s="103"/>
    </row>
    <row r="874" spans="2:9" ht="11.25" hidden="1" customHeight="1" x14ac:dyDescent="0.25">
      <c r="B874" s="103"/>
      <c r="C874" s="103"/>
      <c r="D874" s="103"/>
      <c r="E874" s="103"/>
      <c r="F874" s="103"/>
      <c r="G874" s="103"/>
      <c r="H874" s="103"/>
      <c r="I874" s="103"/>
    </row>
    <row r="875" spans="2:9" ht="11.25" hidden="1" customHeight="1" x14ac:dyDescent="0.25">
      <c r="B875" s="103"/>
      <c r="C875" s="103"/>
      <c r="D875" s="103"/>
      <c r="E875" s="103"/>
      <c r="F875" s="103"/>
      <c r="G875" s="103"/>
      <c r="H875" s="103"/>
      <c r="I875" s="103"/>
    </row>
    <row r="876" spans="2:9" ht="11.25" hidden="1" customHeight="1" x14ac:dyDescent="0.25">
      <c r="B876" s="103"/>
      <c r="C876" s="103"/>
      <c r="D876" s="103"/>
      <c r="E876" s="103"/>
      <c r="F876" s="103"/>
      <c r="G876" s="103"/>
      <c r="H876" s="103"/>
      <c r="I876" s="103"/>
    </row>
    <row r="877" spans="2:9" ht="11.25" hidden="1" customHeight="1" x14ac:dyDescent="0.25">
      <c r="B877" s="103"/>
      <c r="C877" s="103"/>
      <c r="D877" s="103"/>
      <c r="E877" s="103"/>
      <c r="F877" s="103"/>
      <c r="G877" s="103"/>
      <c r="H877" s="103"/>
      <c r="I877" s="103"/>
    </row>
    <row r="878" spans="2:9" ht="11.25" hidden="1" customHeight="1" x14ac:dyDescent="0.25">
      <c r="B878" s="103"/>
      <c r="C878" s="103"/>
      <c r="D878" s="103"/>
      <c r="E878" s="103"/>
      <c r="F878" s="103"/>
      <c r="G878" s="103"/>
      <c r="H878" s="103"/>
      <c r="I878" s="103"/>
    </row>
    <row r="879" spans="2:9" ht="11.25" hidden="1" customHeight="1" x14ac:dyDescent="0.25"/>
    <row r="880" spans="2:9" ht="11.25" hidden="1" customHeight="1" x14ac:dyDescent="0.25"/>
  </sheetData>
  <sheetProtection sheet="1" objects="1" scenarios="1"/>
  <mergeCells count="4">
    <mergeCell ref="A7:A9"/>
    <mergeCell ref="E7:E8"/>
    <mergeCell ref="G7:G9"/>
    <mergeCell ref="I7:I8"/>
  </mergeCells>
  <hyperlinks>
    <hyperlink ref="I1" location="Índice!A1" tooltip="Ir a Índice" display="Índice!A1"/>
  </hyperlinks>
  <printOptions horizontalCentered="1" verticalCentered="1" gridLinesSet="0"/>
  <pageMargins left="0.19685039370078741" right="0.19685039370078741" top="0.39370078740157483" bottom="0.19685039370078741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1" manualBreakCount="11">
    <brk id="83" max="16383" man="1"/>
    <brk id="155" max="16383" man="1"/>
    <brk id="227" max="16383" man="1"/>
    <brk id="299" max="16383" man="1"/>
    <brk id="371" max="16383" man="1"/>
    <brk id="443" max="16383" man="1"/>
    <brk id="515" max="16383" man="1"/>
    <brk id="587" max="16383" man="1"/>
    <brk id="659" max="8" man="1"/>
    <brk id="731" max="8" man="1"/>
    <brk id="803" max="8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42"/>
  <sheetViews>
    <sheetView showGridLines="0" showRowColHeaders="0" zoomScale="130" zoomScaleNormal="130" workbookViewId="0">
      <pane xSplit="1" ySplit="10" topLeftCell="B11" activePane="bottomRight" state="frozen"/>
      <selection activeCell="H1" sqref="H1"/>
      <selection pane="topRight" activeCell="H1" sqref="H1"/>
      <selection pane="bottomLeft" activeCell="H1" sqref="H1"/>
      <selection pane="bottomRight"/>
    </sheetView>
  </sheetViews>
  <sheetFormatPr baseColWidth="10" defaultColWidth="0" defaultRowHeight="11.25" customHeight="1" zeroHeight="1" x14ac:dyDescent="0.25"/>
  <cols>
    <col min="1" max="1" width="17.5703125" style="96" customWidth="1"/>
    <col min="2" max="2" width="12.5703125" style="96" customWidth="1"/>
    <col min="3" max="3" width="9.5703125" style="96" customWidth="1"/>
    <col min="4" max="5" width="8.85546875" style="96" customWidth="1"/>
    <col min="6" max="6" width="9" style="96" customWidth="1"/>
    <col min="7" max="7" width="9.140625" style="96" customWidth="1"/>
    <col min="8" max="9" width="8.5703125" style="96" customWidth="1"/>
    <col min="10" max="10" width="0.85546875" style="309" customWidth="1"/>
    <col min="11" max="36" width="8.5703125" style="309" hidden="1" customWidth="1"/>
    <col min="37" max="16384" width="8.5703125" style="96" hidden="1"/>
  </cols>
  <sheetData>
    <row r="1" spans="1:36" s="67" customFormat="1" ht="12" customHeight="1" x14ac:dyDescent="0.2">
      <c r="A1" s="64" t="s">
        <v>311</v>
      </c>
      <c r="B1" s="65"/>
      <c r="C1" s="65"/>
      <c r="D1" s="65"/>
      <c r="E1" s="65"/>
      <c r="F1" s="65"/>
      <c r="G1" s="65"/>
      <c r="H1" s="356" t="s">
        <v>316</v>
      </c>
      <c r="I1" s="356"/>
      <c r="J1" s="66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  <c r="AA1" s="307"/>
      <c r="AB1" s="307"/>
      <c r="AC1" s="307"/>
      <c r="AD1" s="307"/>
      <c r="AE1" s="307"/>
      <c r="AF1" s="307"/>
      <c r="AG1" s="307"/>
      <c r="AH1" s="307"/>
      <c r="AI1" s="307"/>
      <c r="AJ1" s="307"/>
    </row>
    <row r="2" spans="1:36" s="67" customFormat="1" ht="12" customHeight="1" x14ac:dyDescent="0.2">
      <c r="A2" s="64" t="s">
        <v>94</v>
      </c>
      <c r="B2" s="65"/>
      <c r="C2" s="65"/>
      <c r="D2" s="65"/>
      <c r="E2" s="65"/>
      <c r="F2" s="65"/>
      <c r="G2" s="65"/>
      <c r="H2" s="65"/>
      <c r="I2" s="68"/>
      <c r="J2" s="64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F2" s="307"/>
      <c r="AG2" s="307"/>
      <c r="AH2" s="307"/>
      <c r="AI2" s="307"/>
      <c r="AJ2" s="307"/>
    </row>
    <row r="3" spans="1:36" s="67" customFormat="1" ht="12" customHeight="1" x14ac:dyDescent="0.25">
      <c r="A3" s="66" t="s">
        <v>346</v>
      </c>
      <c r="B3" s="65"/>
      <c r="C3" s="65"/>
      <c r="D3" s="65"/>
      <c r="E3" s="65"/>
      <c r="F3" s="65"/>
      <c r="G3" s="65"/>
      <c r="H3" s="65"/>
      <c r="I3" s="65"/>
      <c r="J3" s="66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  <c r="Z3" s="307"/>
      <c r="AA3" s="307"/>
      <c r="AB3" s="307"/>
      <c r="AC3" s="307"/>
      <c r="AD3" s="307"/>
      <c r="AE3" s="307"/>
      <c r="AF3" s="307"/>
      <c r="AG3" s="307"/>
      <c r="AH3" s="307"/>
      <c r="AI3" s="307"/>
      <c r="AJ3" s="307"/>
    </row>
    <row r="4" spans="1:36" s="67" customFormat="1" ht="12" customHeight="1" x14ac:dyDescent="0.25">
      <c r="A4" s="69" t="s">
        <v>313</v>
      </c>
      <c r="B4" s="65"/>
      <c r="C4" s="65"/>
      <c r="D4" s="65"/>
      <c r="E4" s="65"/>
      <c r="F4" s="65"/>
      <c r="G4" s="65"/>
      <c r="H4" s="65"/>
      <c r="I4" s="65"/>
      <c r="J4" s="70"/>
      <c r="K4" s="307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307"/>
      <c r="W4" s="307"/>
      <c r="X4" s="307"/>
      <c r="Y4" s="307"/>
      <c r="Z4" s="307"/>
      <c r="AA4" s="307"/>
      <c r="AB4" s="307"/>
      <c r="AC4" s="307"/>
      <c r="AD4" s="307"/>
      <c r="AE4" s="307"/>
      <c r="AF4" s="307"/>
      <c r="AG4" s="307"/>
      <c r="AH4" s="307"/>
      <c r="AI4" s="307"/>
      <c r="AJ4" s="307"/>
    </row>
    <row r="5" spans="1:36" ht="3" customHeight="1" x14ac:dyDescent="0.25">
      <c r="A5" s="94"/>
      <c r="B5" s="94"/>
      <c r="C5" s="94"/>
      <c r="D5" s="94"/>
      <c r="E5" s="94"/>
      <c r="F5" s="94"/>
      <c r="G5" s="94"/>
      <c r="H5" s="94"/>
      <c r="I5" s="94"/>
      <c r="J5" s="308"/>
      <c r="K5" s="308"/>
    </row>
    <row r="6" spans="1:36" ht="3" customHeight="1" x14ac:dyDescent="0.25">
      <c r="A6" s="95"/>
      <c r="B6" s="95"/>
      <c r="C6" s="95"/>
      <c r="D6" s="95"/>
      <c r="E6" s="95"/>
      <c r="F6" s="95"/>
      <c r="G6" s="95"/>
      <c r="H6" s="95"/>
      <c r="I6" s="95"/>
    </row>
    <row r="7" spans="1:36" s="74" customFormat="1" ht="8.65" customHeight="1" x14ac:dyDescent="0.25">
      <c r="A7" s="357" t="s">
        <v>80</v>
      </c>
      <c r="B7" s="194" t="s">
        <v>5</v>
      </c>
      <c r="C7" s="194" t="s">
        <v>95</v>
      </c>
      <c r="D7" s="194" t="s">
        <v>96</v>
      </c>
      <c r="E7" s="359" t="s">
        <v>97</v>
      </c>
      <c r="F7" s="194" t="s">
        <v>98</v>
      </c>
      <c r="G7" s="359" t="s">
        <v>99</v>
      </c>
      <c r="H7" s="194" t="s">
        <v>100</v>
      </c>
      <c r="I7" s="359" t="s">
        <v>101</v>
      </c>
      <c r="J7" s="310"/>
      <c r="K7" s="310"/>
      <c r="L7" s="310"/>
      <c r="M7" s="310"/>
      <c r="N7" s="310"/>
      <c r="O7" s="310"/>
      <c r="P7" s="310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  <c r="AI7" s="310"/>
      <c r="AJ7" s="310"/>
    </row>
    <row r="8" spans="1:36" s="74" customFormat="1" ht="8.65" customHeight="1" x14ac:dyDescent="0.25">
      <c r="A8" s="358"/>
      <c r="B8" s="194"/>
      <c r="C8" s="194"/>
      <c r="D8" s="194"/>
      <c r="E8" s="360"/>
      <c r="F8" s="194"/>
      <c r="G8" s="360"/>
      <c r="H8" s="194"/>
      <c r="I8" s="360"/>
      <c r="J8" s="310"/>
      <c r="K8" s="310"/>
      <c r="L8" s="310"/>
      <c r="M8" s="310"/>
      <c r="N8" s="310"/>
      <c r="O8" s="310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  <c r="AI8" s="310"/>
      <c r="AJ8" s="310"/>
    </row>
    <row r="9" spans="1:36" s="74" customFormat="1" ht="8.65" customHeight="1" x14ac:dyDescent="0.25">
      <c r="A9" s="358"/>
      <c r="B9" s="194"/>
      <c r="C9" s="194"/>
      <c r="D9" s="194"/>
      <c r="E9" s="194"/>
      <c r="F9" s="194"/>
      <c r="G9" s="360"/>
      <c r="H9" s="194"/>
      <c r="I9" s="194"/>
      <c r="J9" s="310"/>
      <c r="K9" s="310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  <c r="AI9" s="310"/>
      <c r="AJ9" s="310"/>
    </row>
    <row r="10" spans="1:36" ht="3" customHeight="1" x14ac:dyDescent="0.25">
      <c r="A10" s="94"/>
      <c r="B10" s="94"/>
      <c r="C10" s="94"/>
      <c r="D10" s="94"/>
      <c r="E10" s="94"/>
      <c r="F10" s="94"/>
      <c r="G10" s="94"/>
      <c r="H10" s="94"/>
      <c r="I10" s="94"/>
    </row>
    <row r="11" spans="1:36" ht="3" customHeight="1" x14ac:dyDescent="0.25">
      <c r="A11" s="95"/>
      <c r="B11" s="95"/>
      <c r="C11" s="95"/>
      <c r="D11" s="95"/>
      <c r="E11" s="95"/>
      <c r="F11" s="95"/>
      <c r="G11" s="95"/>
      <c r="H11" s="95"/>
      <c r="I11" s="95"/>
    </row>
    <row r="12" spans="1:36" s="77" customFormat="1" ht="9" customHeight="1" x14ac:dyDescent="0.25">
      <c r="A12" s="75">
        <v>1995</v>
      </c>
      <c r="B12" s="76"/>
      <c r="C12" s="76"/>
      <c r="D12" s="76"/>
      <c r="E12" s="76"/>
      <c r="F12" s="76"/>
      <c r="G12" s="76"/>
      <c r="H12" s="76"/>
      <c r="I12" s="76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</row>
    <row r="13" spans="1:36" s="80" customFormat="1" ht="9" customHeight="1" x14ac:dyDescent="0.25">
      <c r="A13" s="78" t="s">
        <v>33</v>
      </c>
      <c r="B13" s="97">
        <f>SUM(B15:B46)</f>
        <v>1481466.7310000001</v>
      </c>
      <c r="C13" s="97">
        <f>SUM(C15:C46)</f>
        <v>1299341.5219999999</v>
      </c>
      <c r="D13" s="97">
        <f>SUM(D15:D46)</f>
        <v>26592.094999999998</v>
      </c>
      <c r="E13" s="97">
        <v>9384</v>
      </c>
      <c r="F13" s="97">
        <f>SUM(F15:F46)</f>
        <v>63686.553999999989</v>
      </c>
      <c r="G13" s="97">
        <f>SUM(G15:G46)</f>
        <v>14846.457</v>
      </c>
      <c r="H13" s="97">
        <f>SUM(H15:H46)</f>
        <v>24268.275999999998</v>
      </c>
      <c r="I13" s="97">
        <f>SUM(I15:I46)</f>
        <v>43348.63</v>
      </c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  <c r="W13" s="311"/>
      <c r="X13" s="311"/>
      <c r="Y13" s="311"/>
      <c r="Z13" s="311"/>
      <c r="AA13" s="311"/>
      <c r="AB13" s="311"/>
      <c r="AC13" s="311"/>
      <c r="AD13" s="311"/>
      <c r="AE13" s="311"/>
      <c r="AF13" s="311"/>
      <c r="AG13" s="311"/>
      <c r="AH13" s="311"/>
      <c r="AI13" s="311"/>
      <c r="AJ13" s="311"/>
    </row>
    <row r="14" spans="1:36" s="80" customFormat="1" ht="3.95" customHeight="1" x14ac:dyDescent="0.25">
      <c r="A14" s="75"/>
      <c r="B14" s="97"/>
      <c r="C14" s="97"/>
      <c r="D14" s="97"/>
      <c r="E14" s="97"/>
      <c r="F14" s="97"/>
      <c r="G14" s="97"/>
      <c r="H14" s="97"/>
      <c r="I14" s="97"/>
      <c r="J14" s="311"/>
      <c r="K14" s="311"/>
      <c r="L14" s="311"/>
      <c r="M14" s="311"/>
      <c r="N14" s="311"/>
      <c r="O14" s="311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311"/>
      <c r="AD14" s="311"/>
      <c r="AE14" s="311"/>
      <c r="AF14" s="311"/>
      <c r="AG14" s="311"/>
      <c r="AH14" s="311"/>
      <c r="AI14" s="311"/>
      <c r="AJ14" s="311"/>
    </row>
    <row r="15" spans="1:36" s="77" customFormat="1" ht="9" customHeight="1" x14ac:dyDescent="0.25">
      <c r="A15" s="76" t="s">
        <v>34</v>
      </c>
      <c r="B15" s="82">
        <f t="shared" ref="B15:B46" si="0">SUM(C15:I15)</f>
        <v>587.00399999999991</v>
      </c>
      <c r="C15" s="82">
        <v>0</v>
      </c>
      <c r="D15" s="82">
        <v>0</v>
      </c>
      <c r="E15" s="82" t="s">
        <v>123</v>
      </c>
      <c r="F15" s="82">
        <v>229.66399999999999</v>
      </c>
      <c r="G15" s="82">
        <v>357.34</v>
      </c>
      <c r="H15" s="82">
        <v>0</v>
      </c>
      <c r="I15" s="82">
        <v>0</v>
      </c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</row>
    <row r="16" spans="1:36" s="77" customFormat="1" ht="9" customHeight="1" x14ac:dyDescent="0.25">
      <c r="A16" s="76" t="s">
        <v>35</v>
      </c>
      <c r="B16" s="82">
        <f t="shared" si="0"/>
        <v>1626.3839999999998</v>
      </c>
      <c r="C16" s="82">
        <v>1548.9179999999999</v>
      </c>
      <c r="D16" s="82">
        <v>0</v>
      </c>
      <c r="E16" s="82">
        <v>10.08</v>
      </c>
      <c r="F16" s="82">
        <v>19.286000000000001</v>
      </c>
      <c r="G16" s="82">
        <v>48.1</v>
      </c>
      <c r="H16" s="82">
        <v>0</v>
      </c>
      <c r="I16" s="82">
        <v>0</v>
      </c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</row>
    <row r="17" spans="1:36" s="77" customFormat="1" ht="9" customHeight="1" x14ac:dyDescent="0.25">
      <c r="A17" s="76" t="s">
        <v>87</v>
      </c>
      <c r="B17" s="82">
        <f t="shared" si="0"/>
        <v>645.16</v>
      </c>
      <c r="C17" s="82">
        <v>0</v>
      </c>
      <c r="D17" s="82">
        <v>0</v>
      </c>
      <c r="E17" s="82">
        <v>0</v>
      </c>
      <c r="F17" s="82">
        <v>0</v>
      </c>
      <c r="G17" s="82">
        <v>0</v>
      </c>
      <c r="H17" s="82">
        <v>0</v>
      </c>
      <c r="I17" s="82">
        <v>645.16</v>
      </c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</row>
    <row r="18" spans="1:36" s="77" customFormat="1" ht="9" customHeight="1" x14ac:dyDescent="0.25">
      <c r="A18" s="83" t="s">
        <v>37</v>
      </c>
      <c r="B18" s="85">
        <f t="shared" si="0"/>
        <v>11348.54</v>
      </c>
      <c r="C18" s="85">
        <v>0</v>
      </c>
      <c r="D18" s="85">
        <v>0</v>
      </c>
      <c r="E18" s="85">
        <v>0</v>
      </c>
      <c r="F18" s="85">
        <v>0</v>
      </c>
      <c r="G18" s="85">
        <v>0</v>
      </c>
      <c r="H18" s="85">
        <v>1652.7</v>
      </c>
      <c r="I18" s="85">
        <v>9695.84</v>
      </c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</row>
    <row r="19" spans="1:36" s="77" customFormat="1" ht="9" customHeight="1" x14ac:dyDescent="0.25">
      <c r="A19" s="76" t="s">
        <v>38</v>
      </c>
      <c r="B19" s="82">
        <f t="shared" si="0"/>
        <v>955.59999999999991</v>
      </c>
      <c r="C19" s="82">
        <v>163.28</v>
      </c>
      <c r="D19" s="82">
        <v>145</v>
      </c>
      <c r="E19" s="82">
        <v>34</v>
      </c>
      <c r="F19" s="82">
        <v>7.2240000000000002</v>
      </c>
      <c r="G19" s="82">
        <v>606.096</v>
      </c>
      <c r="H19" s="82">
        <v>0</v>
      </c>
      <c r="I19" s="82">
        <v>0</v>
      </c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</row>
    <row r="20" spans="1:36" s="77" customFormat="1" ht="9" customHeight="1" x14ac:dyDescent="0.25">
      <c r="A20" s="76" t="s">
        <v>39</v>
      </c>
      <c r="B20" s="82">
        <f t="shared" si="0"/>
        <v>113.679</v>
      </c>
      <c r="C20" s="82">
        <v>59.4</v>
      </c>
      <c r="D20" s="82">
        <v>0</v>
      </c>
      <c r="E20" s="82">
        <v>2.0920000000000001</v>
      </c>
      <c r="F20" s="82">
        <v>20</v>
      </c>
      <c r="G20" s="82">
        <v>11.204000000000001</v>
      </c>
      <c r="H20" s="82">
        <v>3.7149999999999999</v>
      </c>
      <c r="I20" s="82">
        <v>17.268000000000001</v>
      </c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</row>
    <row r="21" spans="1:36" s="77" customFormat="1" ht="9" customHeight="1" x14ac:dyDescent="0.25">
      <c r="A21" s="76" t="s">
        <v>40</v>
      </c>
      <c r="B21" s="82">
        <f t="shared" si="0"/>
        <v>13335.043</v>
      </c>
      <c r="C21" s="82">
        <v>2877.38</v>
      </c>
      <c r="D21" s="82">
        <v>0</v>
      </c>
      <c r="E21" s="82">
        <v>2596.2199999999998</v>
      </c>
      <c r="F21" s="82">
        <v>0</v>
      </c>
      <c r="G21" s="82">
        <v>0</v>
      </c>
      <c r="H21" s="82">
        <v>7799.2709999999997</v>
      </c>
      <c r="I21" s="82">
        <v>62.171999999999997</v>
      </c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</row>
    <row r="22" spans="1:36" s="77" customFormat="1" ht="9" customHeight="1" x14ac:dyDescent="0.25">
      <c r="A22" s="83" t="s">
        <v>41</v>
      </c>
      <c r="B22" s="85">
        <f t="shared" si="0"/>
        <v>292134.10800000001</v>
      </c>
      <c r="C22" s="85">
        <v>279401.17800000001</v>
      </c>
      <c r="D22" s="85">
        <v>0</v>
      </c>
      <c r="E22" s="85">
        <v>0</v>
      </c>
      <c r="F22" s="85">
        <v>12732.93</v>
      </c>
      <c r="G22" s="85">
        <v>0</v>
      </c>
      <c r="H22" s="85">
        <v>0</v>
      </c>
      <c r="I22" s="85">
        <v>0</v>
      </c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</row>
    <row r="23" spans="1:36" s="77" customFormat="1" ht="9" customHeight="1" x14ac:dyDescent="0.25">
      <c r="A23" s="76" t="s">
        <v>88</v>
      </c>
      <c r="B23" s="82">
        <f t="shared" si="0"/>
        <v>695.53</v>
      </c>
      <c r="C23" s="82">
        <v>178.62</v>
      </c>
      <c r="D23" s="82">
        <v>516.91</v>
      </c>
      <c r="E23" s="82">
        <v>0</v>
      </c>
      <c r="F23" s="82">
        <v>0</v>
      </c>
      <c r="G23" s="82">
        <v>0</v>
      </c>
      <c r="H23" s="82">
        <v>0</v>
      </c>
      <c r="I23" s="82">
        <v>0</v>
      </c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</row>
    <row r="24" spans="1:36" s="77" customFormat="1" ht="9" customHeight="1" x14ac:dyDescent="0.25">
      <c r="A24" s="76" t="s">
        <v>42</v>
      </c>
      <c r="B24" s="82">
        <f t="shared" si="0"/>
        <v>544984.21099999989</v>
      </c>
      <c r="C24" s="82">
        <v>529254.99100000004</v>
      </c>
      <c r="D24" s="82">
        <v>0</v>
      </c>
      <c r="E24" s="82">
        <v>1814.7760000000001</v>
      </c>
      <c r="F24" s="82">
        <v>13112.656000000001</v>
      </c>
      <c r="G24" s="82">
        <v>698.69500000000005</v>
      </c>
      <c r="H24" s="82">
        <v>80.244</v>
      </c>
      <c r="I24" s="82">
        <v>22.849</v>
      </c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</row>
    <row r="25" spans="1:36" s="77" customFormat="1" ht="9" customHeight="1" x14ac:dyDescent="0.25">
      <c r="A25" s="76" t="s">
        <v>43</v>
      </c>
      <c r="B25" s="82">
        <f t="shared" si="0"/>
        <v>2705.7260000000001</v>
      </c>
      <c r="C25" s="82">
        <v>557.04300000000001</v>
      </c>
      <c r="D25" s="82">
        <v>44.12</v>
      </c>
      <c r="E25" s="82">
        <v>4.6980000000000004</v>
      </c>
      <c r="F25" s="82">
        <v>2014.0550000000001</v>
      </c>
      <c r="G25" s="82">
        <v>85.81</v>
      </c>
      <c r="H25" s="82">
        <v>0</v>
      </c>
      <c r="I25" s="82">
        <v>0</v>
      </c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</row>
    <row r="26" spans="1:36" s="77" customFormat="1" ht="9" customHeight="1" x14ac:dyDescent="0.25">
      <c r="A26" s="83" t="s">
        <v>44</v>
      </c>
      <c r="B26" s="85">
        <f t="shared" si="0"/>
        <v>40585.495000000003</v>
      </c>
      <c r="C26" s="85">
        <v>38299.195</v>
      </c>
      <c r="D26" s="85">
        <v>1337.82</v>
      </c>
      <c r="E26" s="85">
        <v>258.72000000000003</v>
      </c>
      <c r="F26" s="85">
        <v>511.6</v>
      </c>
      <c r="G26" s="85">
        <v>88</v>
      </c>
      <c r="H26" s="85">
        <v>0</v>
      </c>
      <c r="I26" s="85">
        <v>90.16</v>
      </c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</row>
    <row r="27" spans="1:36" s="77" customFormat="1" ht="9" customHeight="1" x14ac:dyDescent="0.25">
      <c r="A27" s="76" t="s">
        <v>45</v>
      </c>
      <c r="B27" s="82">
        <f t="shared" si="0"/>
        <v>18023.514999999999</v>
      </c>
      <c r="C27" s="82">
        <v>15856.56</v>
      </c>
      <c r="D27" s="82">
        <v>534.95000000000005</v>
      </c>
      <c r="E27" s="82">
        <v>0</v>
      </c>
      <c r="F27" s="82">
        <v>1489.097</v>
      </c>
      <c r="G27" s="82">
        <v>142.90799999999999</v>
      </c>
      <c r="H27" s="82">
        <v>0</v>
      </c>
      <c r="I27" s="82">
        <v>0</v>
      </c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</row>
    <row r="28" spans="1:36" s="77" customFormat="1" ht="9" customHeight="1" x14ac:dyDescent="0.25">
      <c r="A28" s="76" t="s">
        <v>46</v>
      </c>
      <c r="B28" s="82">
        <f t="shared" si="0"/>
        <v>61069.243000000002</v>
      </c>
      <c r="C28" s="82">
        <v>53750.41</v>
      </c>
      <c r="D28" s="82">
        <v>1234.25</v>
      </c>
      <c r="E28" s="82">
        <v>0</v>
      </c>
      <c r="F28" s="82">
        <v>5047.3649999999998</v>
      </c>
      <c r="G28" s="82">
        <v>115.041</v>
      </c>
      <c r="H28" s="82">
        <v>354.411</v>
      </c>
      <c r="I28" s="82">
        <v>567.76599999999996</v>
      </c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</row>
    <row r="29" spans="1:36" s="77" customFormat="1" ht="9" customHeight="1" x14ac:dyDescent="0.25">
      <c r="A29" s="76" t="s">
        <v>47</v>
      </c>
      <c r="B29" s="82">
        <f t="shared" si="0"/>
        <v>13477.300999999999</v>
      </c>
      <c r="C29" s="82">
        <v>7369.12</v>
      </c>
      <c r="D29" s="82">
        <v>5914.61</v>
      </c>
      <c r="E29" s="82">
        <v>9.23</v>
      </c>
      <c r="F29" s="82">
        <v>59.720999999999997</v>
      </c>
      <c r="G29" s="82">
        <v>124.62</v>
      </c>
      <c r="H29" s="82">
        <v>0</v>
      </c>
      <c r="I29" s="82">
        <v>0</v>
      </c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</row>
    <row r="30" spans="1:36" s="77" customFormat="1" ht="9" customHeight="1" x14ac:dyDescent="0.25">
      <c r="A30" s="83" t="s">
        <v>48</v>
      </c>
      <c r="B30" s="85">
        <f t="shared" si="0"/>
        <v>208717.834</v>
      </c>
      <c r="C30" s="85">
        <v>174282.36</v>
      </c>
      <c r="D30" s="85">
        <v>6119.25</v>
      </c>
      <c r="E30" s="85">
        <v>4221.9880000000003</v>
      </c>
      <c r="F30" s="85">
        <v>23697.468000000001</v>
      </c>
      <c r="G30" s="85">
        <v>325.44</v>
      </c>
      <c r="H30" s="85">
        <v>71.328000000000003</v>
      </c>
      <c r="I30" s="85">
        <v>0</v>
      </c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s="77" customFormat="1" ht="9" customHeight="1" x14ac:dyDescent="0.25">
      <c r="A31" s="76" t="s">
        <v>49</v>
      </c>
      <c r="B31" s="82">
        <f t="shared" si="0"/>
        <v>162.98399999999998</v>
      </c>
      <c r="C31" s="82">
        <v>95.063999999999993</v>
      </c>
      <c r="D31" s="82">
        <v>67.92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</row>
    <row r="32" spans="1:36" s="77" customFormat="1" ht="9" customHeight="1" x14ac:dyDescent="0.25">
      <c r="A32" s="76" t="s">
        <v>50</v>
      </c>
      <c r="B32" s="82">
        <f t="shared" si="0"/>
        <v>7778.4139999999998</v>
      </c>
      <c r="C32" s="82">
        <v>6488</v>
      </c>
      <c r="D32" s="82">
        <v>0</v>
      </c>
      <c r="E32" s="82">
        <v>0</v>
      </c>
      <c r="F32" s="82">
        <v>183.96799999999999</v>
      </c>
      <c r="G32" s="82">
        <v>1094.9259999999999</v>
      </c>
      <c r="H32" s="82">
        <v>8.4</v>
      </c>
      <c r="I32" s="82">
        <v>3.12</v>
      </c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</row>
    <row r="33" spans="1:36" s="77" customFormat="1" ht="9" customHeight="1" x14ac:dyDescent="0.25">
      <c r="A33" s="76" t="s">
        <v>51</v>
      </c>
      <c r="B33" s="82">
        <f t="shared" si="0"/>
        <v>5660.74</v>
      </c>
      <c r="C33" s="82">
        <v>4139.38</v>
      </c>
      <c r="D33" s="82">
        <v>627.995</v>
      </c>
      <c r="E33" s="82">
        <v>0</v>
      </c>
      <c r="F33" s="82">
        <v>194.441</v>
      </c>
      <c r="G33" s="82">
        <v>0</v>
      </c>
      <c r="H33" s="82">
        <v>0</v>
      </c>
      <c r="I33" s="82">
        <v>698.92399999999998</v>
      </c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</row>
    <row r="34" spans="1:36" s="77" customFormat="1" ht="9" customHeight="1" x14ac:dyDescent="0.25">
      <c r="A34" s="83" t="s">
        <v>52</v>
      </c>
      <c r="B34" s="85">
        <f t="shared" si="0"/>
        <v>114556.27100000001</v>
      </c>
      <c r="C34" s="85">
        <v>109020.88800000001</v>
      </c>
      <c r="D34" s="85">
        <v>337.12</v>
      </c>
      <c r="E34" s="85">
        <v>0</v>
      </c>
      <c r="F34" s="85">
        <v>528.93299999999999</v>
      </c>
      <c r="G34" s="85">
        <v>0</v>
      </c>
      <c r="H34" s="85">
        <v>430.09</v>
      </c>
      <c r="I34" s="85">
        <v>4239.24</v>
      </c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</row>
    <row r="35" spans="1:36" s="77" customFormat="1" ht="9" customHeight="1" x14ac:dyDescent="0.25">
      <c r="A35" s="76" t="s">
        <v>53</v>
      </c>
      <c r="B35" s="82">
        <f t="shared" si="0"/>
        <v>48523.140000000007</v>
      </c>
      <c r="C35" s="82">
        <v>38570.1</v>
      </c>
      <c r="D35" s="82">
        <v>7313.87</v>
      </c>
      <c r="E35" s="82">
        <v>348.25</v>
      </c>
      <c r="F35" s="82">
        <v>1825.26</v>
      </c>
      <c r="G35" s="82">
        <v>195.77</v>
      </c>
      <c r="H35" s="82">
        <v>261.73</v>
      </c>
      <c r="I35" s="82">
        <v>8.16</v>
      </c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</row>
    <row r="36" spans="1:36" s="77" customFormat="1" ht="9" customHeight="1" x14ac:dyDescent="0.25">
      <c r="A36" s="76" t="s">
        <v>54</v>
      </c>
      <c r="B36" s="82">
        <f t="shared" si="0"/>
        <v>780.93099999999993</v>
      </c>
      <c r="C36" s="82">
        <v>513.26099999999997</v>
      </c>
      <c r="D36" s="82">
        <v>20.155000000000001</v>
      </c>
      <c r="E36" s="82">
        <v>33.972999999999999</v>
      </c>
      <c r="F36" s="82">
        <v>212.85</v>
      </c>
      <c r="G36" s="82">
        <v>0.69199999999999995</v>
      </c>
      <c r="H36" s="82">
        <v>0</v>
      </c>
      <c r="I36" s="82">
        <v>0</v>
      </c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</row>
    <row r="37" spans="1:36" s="77" customFormat="1" ht="9" customHeight="1" x14ac:dyDescent="0.25">
      <c r="A37" s="76" t="s">
        <v>55</v>
      </c>
      <c r="B37" s="82">
        <f t="shared" si="0"/>
        <v>19551.620000000003</v>
      </c>
      <c r="C37" s="82">
        <v>0</v>
      </c>
      <c r="D37" s="82">
        <v>0</v>
      </c>
      <c r="E37" s="82">
        <v>0</v>
      </c>
      <c r="F37" s="82">
        <v>0</v>
      </c>
      <c r="G37" s="82">
        <v>0</v>
      </c>
      <c r="H37" s="82">
        <v>9078.875</v>
      </c>
      <c r="I37" s="82">
        <v>10472.745000000001</v>
      </c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</row>
    <row r="38" spans="1:36" s="77" customFormat="1" ht="9" customHeight="1" x14ac:dyDescent="0.25">
      <c r="A38" s="83" t="s">
        <v>56</v>
      </c>
      <c r="B38" s="85">
        <f t="shared" si="0"/>
        <v>934.42399999999998</v>
      </c>
      <c r="C38" s="85">
        <v>624.4</v>
      </c>
      <c r="D38" s="85">
        <v>0</v>
      </c>
      <c r="E38" s="85">
        <v>0</v>
      </c>
      <c r="F38" s="85">
        <v>64.304000000000002</v>
      </c>
      <c r="G38" s="85">
        <v>0</v>
      </c>
      <c r="H38" s="85">
        <v>57.4</v>
      </c>
      <c r="I38" s="85">
        <v>188.32</v>
      </c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</row>
    <row r="39" spans="1:36" s="77" customFormat="1" ht="9" customHeight="1" x14ac:dyDescent="0.25">
      <c r="A39" s="76" t="s">
        <v>57</v>
      </c>
      <c r="B39" s="82">
        <f t="shared" si="0"/>
        <v>9170.7839999999997</v>
      </c>
      <c r="C39" s="82">
        <v>6543.12</v>
      </c>
      <c r="D39" s="82">
        <v>0</v>
      </c>
      <c r="E39" s="82">
        <v>0</v>
      </c>
      <c r="F39" s="82">
        <v>0</v>
      </c>
      <c r="G39" s="82">
        <v>0</v>
      </c>
      <c r="H39" s="82">
        <v>288.28399999999999</v>
      </c>
      <c r="I39" s="82">
        <v>2339.38</v>
      </c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</row>
    <row r="40" spans="1:36" s="77" customFormat="1" ht="9" customHeight="1" x14ac:dyDescent="0.25">
      <c r="A40" s="76" t="s">
        <v>58</v>
      </c>
      <c r="B40" s="82">
        <f t="shared" si="0"/>
        <v>20806.830999999998</v>
      </c>
      <c r="C40" s="82">
        <v>10048.124</v>
      </c>
      <c r="D40" s="82">
        <v>0</v>
      </c>
      <c r="E40" s="82">
        <v>0</v>
      </c>
      <c r="F40" s="82">
        <v>52.369</v>
      </c>
      <c r="G40" s="82">
        <v>10706.338</v>
      </c>
      <c r="H40" s="82">
        <v>0</v>
      </c>
      <c r="I40" s="82">
        <v>0</v>
      </c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</row>
    <row r="41" spans="1:36" s="77" customFormat="1" ht="9" customHeight="1" x14ac:dyDescent="0.25">
      <c r="A41" s="76" t="s">
        <v>59</v>
      </c>
      <c r="B41" s="82">
        <f t="shared" si="0"/>
        <v>722.62400000000002</v>
      </c>
      <c r="C41" s="82">
        <v>0</v>
      </c>
      <c r="D41" s="82">
        <v>0</v>
      </c>
      <c r="E41" s="82">
        <v>0</v>
      </c>
      <c r="F41" s="82">
        <v>0</v>
      </c>
      <c r="G41" s="82">
        <v>0</v>
      </c>
      <c r="H41" s="82">
        <v>287.36</v>
      </c>
      <c r="I41" s="82">
        <v>435.26400000000001</v>
      </c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</row>
    <row r="42" spans="1:36" s="77" customFormat="1" ht="9" customHeight="1" x14ac:dyDescent="0.25">
      <c r="A42" s="83" t="s">
        <v>60</v>
      </c>
      <c r="B42" s="85">
        <f t="shared" si="0"/>
        <v>14002.559000000001</v>
      </c>
      <c r="C42" s="85">
        <v>842.7</v>
      </c>
      <c r="D42" s="85">
        <v>0</v>
      </c>
      <c r="E42" s="85">
        <v>0</v>
      </c>
      <c r="F42" s="85">
        <v>322.25</v>
      </c>
      <c r="G42" s="85">
        <v>6.9560000000000004</v>
      </c>
      <c r="H42" s="85">
        <v>0</v>
      </c>
      <c r="I42" s="85">
        <v>12830.653</v>
      </c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s="77" customFormat="1" ht="9" customHeight="1" x14ac:dyDescent="0.25">
      <c r="A43" s="76" t="s">
        <v>61</v>
      </c>
      <c r="B43" s="82">
        <f t="shared" si="0"/>
        <v>4823.3399999999992</v>
      </c>
      <c r="C43" s="82">
        <v>2381.69</v>
      </c>
      <c r="D43" s="82">
        <v>2320.29</v>
      </c>
      <c r="E43" s="82">
        <v>0</v>
      </c>
      <c r="F43" s="82">
        <v>89.92</v>
      </c>
      <c r="G43" s="82">
        <v>31.44</v>
      </c>
      <c r="H43" s="82">
        <v>0</v>
      </c>
      <c r="I43" s="82">
        <v>0</v>
      </c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</row>
    <row r="44" spans="1:36" s="77" customFormat="1" ht="9" customHeight="1" x14ac:dyDescent="0.25">
      <c r="A44" s="76" t="s">
        <v>62</v>
      </c>
      <c r="B44" s="82">
        <f t="shared" si="0"/>
        <v>19839.897999999997</v>
      </c>
      <c r="C44" s="82">
        <v>13933.487999999999</v>
      </c>
      <c r="D44" s="82">
        <v>57.835000000000001</v>
      </c>
      <c r="E44" s="82">
        <v>41.07</v>
      </c>
      <c r="F44" s="82">
        <v>819.63</v>
      </c>
      <c r="G44" s="82">
        <v>163.86500000000001</v>
      </c>
      <c r="H44" s="82">
        <v>3843.69</v>
      </c>
      <c r="I44" s="82">
        <v>980.32</v>
      </c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</row>
    <row r="45" spans="1:36" s="77" customFormat="1" ht="9" customHeight="1" x14ac:dyDescent="0.25">
      <c r="A45" s="76" t="s">
        <v>63</v>
      </c>
      <c r="B45" s="82">
        <f t="shared" si="0"/>
        <v>102.06700000000001</v>
      </c>
      <c r="C45" s="82">
        <v>0</v>
      </c>
      <c r="D45" s="82">
        <v>0</v>
      </c>
      <c r="E45" s="82">
        <v>0</v>
      </c>
      <c r="F45" s="82">
        <v>0</v>
      </c>
      <c r="G45" s="82">
        <v>0</v>
      </c>
      <c r="H45" s="82">
        <v>50.777999999999999</v>
      </c>
      <c r="I45" s="82">
        <v>51.289000000000001</v>
      </c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</row>
    <row r="46" spans="1:36" s="77" customFormat="1" ht="9" customHeight="1" x14ac:dyDescent="0.25">
      <c r="A46" s="83" t="s">
        <v>64</v>
      </c>
      <c r="B46" s="85">
        <f t="shared" si="0"/>
        <v>3045.7309999999998</v>
      </c>
      <c r="C46" s="85">
        <v>2542.8519999999999</v>
      </c>
      <c r="D46" s="85">
        <v>0</v>
      </c>
      <c r="E46" s="85">
        <v>8.1</v>
      </c>
      <c r="F46" s="85">
        <v>451.56299999999999</v>
      </c>
      <c r="G46" s="85">
        <v>43.216000000000001</v>
      </c>
      <c r="H46" s="85">
        <v>0</v>
      </c>
      <c r="I46" s="85">
        <v>0</v>
      </c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</row>
    <row r="47" spans="1:36" s="98" customFormat="1" ht="9" customHeight="1" x14ac:dyDescent="0.25">
      <c r="A47" s="86"/>
      <c r="B47" s="88"/>
      <c r="C47" s="88"/>
      <c r="D47" s="88"/>
      <c r="E47" s="88"/>
      <c r="F47" s="88"/>
      <c r="G47" s="88"/>
      <c r="H47" s="88"/>
      <c r="I47" s="88"/>
    </row>
    <row r="48" spans="1:36" s="77" customFormat="1" ht="9" customHeight="1" x14ac:dyDescent="0.25">
      <c r="A48" s="75">
        <v>1996</v>
      </c>
      <c r="B48" s="76"/>
      <c r="C48" s="76"/>
      <c r="D48" s="76"/>
      <c r="E48" s="76"/>
      <c r="F48" s="76"/>
      <c r="G48" s="76"/>
      <c r="H48" s="76"/>
      <c r="I48" s="76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</row>
    <row r="49" spans="1:36" s="77" customFormat="1" ht="9" customHeight="1" x14ac:dyDescent="0.25">
      <c r="A49" s="78" t="s">
        <v>33</v>
      </c>
      <c r="B49" s="97">
        <f t="shared" ref="B49:I49" si="1">SUM(B51:B82)</f>
        <v>1896734.3379999995</v>
      </c>
      <c r="C49" s="97">
        <f t="shared" si="1"/>
        <v>1670596.3449999995</v>
      </c>
      <c r="D49" s="97">
        <f t="shared" si="1"/>
        <v>30743.692000000006</v>
      </c>
      <c r="E49" s="97">
        <f t="shared" si="1"/>
        <v>13948.377</v>
      </c>
      <c r="F49" s="97">
        <f t="shared" si="1"/>
        <v>81107.538</v>
      </c>
      <c r="G49" s="97">
        <f t="shared" si="1"/>
        <v>12422.156999999999</v>
      </c>
      <c r="H49" s="97">
        <f t="shared" si="1"/>
        <v>29491.233999999997</v>
      </c>
      <c r="I49" s="97">
        <f t="shared" si="1"/>
        <v>58424.995000000003</v>
      </c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</row>
    <row r="50" spans="1:36" s="77" customFormat="1" ht="3.95" customHeight="1" x14ac:dyDescent="0.25">
      <c r="A50" s="78"/>
      <c r="B50" s="97"/>
      <c r="C50" s="97"/>
      <c r="D50" s="97"/>
      <c r="E50" s="97"/>
      <c r="F50" s="97"/>
      <c r="G50" s="97"/>
      <c r="H50" s="97"/>
      <c r="I50" s="97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</row>
    <row r="51" spans="1:36" s="77" customFormat="1" ht="9" customHeight="1" x14ac:dyDescent="0.25">
      <c r="A51" s="76" t="s">
        <v>34</v>
      </c>
      <c r="B51" s="82">
        <f t="shared" ref="B51:B82" si="2">SUM(C51:I51)</f>
        <v>846.69499999999994</v>
      </c>
      <c r="C51" s="82">
        <v>3.45</v>
      </c>
      <c r="D51" s="82">
        <v>0</v>
      </c>
      <c r="E51" s="82">
        <v>21.462</v>
      </c>
      <c r="F51" s="82">
        <v>627.40499999999997</v>
      </c>
      <c r="G51" s="82">
        <v>194.37799999999999</v>
      </c>
      <c r="H51" s="82">
        <v>0</v>
      </c>
      <c r="I51" s="82">
        <v>0</v>
      </c>
      <c r="J51" s="98"/>
      <c r="K51" s="88"/>
      <c r="L51" s="88"/>
      <c r="M51" s="88"/>
      <c r="N51" s="88"/>
      <c r="O51" s="88"/>
      <c r="P51" s="88"/>
      <c r="Q51" s="8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</row>
    <row r="52" spans="1:36" s="77" customFormat="1" ht="9" customHeight="1" x14ac:dyDescent="0.25">
      <c r="A52" s="76" t="s">
        <v>35</v>
      </c>
      <c r="B52" s="82">
        <f t="shared" si="2"/>
        <v>1129.711</v>
      </c>
      <c r="C52" s="82">
        <v>958.90099999999995</v>
      </c>
      <c r="D52" s="82">
        <v>0</v>
      </c>
      <c r="E52" s="82">
        <v>0</v>
      </c>
      <c r="F52" s="82">
        <v>141.05000000000001</v>
      </c>
      <c r="G52" s="82">
        <v>29.76</v>
      </c>
      <c r="H52" s="82">
        <v>0</v>
      </c>
      <c r="I52" s="82">
        <v>0</v>
      </c>
      <c r="J52" s="98"/>
      <c r="K52" s="88"/>
      <c r="L52" s="88"/>
      <c r="M52" s="88"/>
      <c r="N52" s="88"/>
      <c r="O52" s="88"/>
      <c r="P52" s="88"/>
      <c r="Q52" s="8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</row>
    <row r="53" spans="1:36" s="77" customFormat="1" ht="9" customHeight="1" x14ac:dyDescent="0.25">
      <c r="A53" s="76" t="s">
        <v>87</v>
      </c>
      <c r="B53" s="82">
        <f t="shared" si="2"/>
        <v>792.66</v>
      </c>
      <c r="C53" s="82">
        <v>0</v>
      </c>
      <c r="D53" s="82">
        <v>0</v>
      </c>
      <c r="E53" s="82">
        <v>0</v>
      </c>
      <c r="F53" s="82">
        <v>0</v>
      </c>
      <c r="G53" s="82">
        <v>0</v>
      </c>
      <c r="H53" s="82">
        <v>0</v>
      </c>
      <c r="I53" s="82">
        <v>792.66</v>
      </c>
      <c r="J53" s="98"/>
      <c r="K53" s="88"/>
      <c r="L53" s="88"/>
      <c r="M53" s="88"/>
      <c r="N53" s="88"/>
      <c r="O53" s="88"/>
      <c r="P53" s="88"/>
      <c r="Q53" s="8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s="77" customFormat="1" ht="9" customHeight="1" x14ac:dyDescent="0.25">
      <c r="A54" s="83" t="s">
        <v>37</v>
      </c>
      <c r="B54" s="85">
        <f t="shared" si="2"/>
        <v>16720.82</v>
      </c>
      <c r="C54" s="85">
        <v>0</v>
      </c>
      <c r="D54" s="85">
        <v>0</v>
      </c>
      <c r="E54" s="85">
        <v>0</v>
      </c>
      <c r="F54" s="85">
        <v>0</v>
      </c>
      <c r="G54" s="85">
        <v>0</v>
      </c>
      <c r="H54" s="85">
        <v>1769.9</v>
      </c>
      <c r="I54" s="85">
        <v>14950.92</v>
      </c>
      <c r="J54" s="98"/>
      <c r="K54" s="88"/>
      <c r="L54" s="88"/>
      <c r="M54" s="88"/>
      <c r="N54" s="88"/>
      <c r="O54" s="88"/>
      <c r="P54" s="88"/>
      <c r="Q54" s="8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s="77" customFormat="1" ht="9" customHeight="1" x14ac:dyDescent="0.25">
      <c r="A55" s="76" t="s">
        <v>38</v>
      </c>
      <c r="B55" s="82">
        <f t="shared" si="2"/>
        <v>1745.346</v>
      </c>
      <c r="C55" s="82">
        <v>357.096</v>
      </c>
      <c r="D55" s="82">
        <v>1045.4059999999999</v>
      </c>
      <c r="E55" s="82">
        <v>116.84399999999999</v>
      </c>
      <c r="F55" s="82">
        <v>0</v>
      </c>
      <c r="G55" s="82">
        <v>226</v>
      </c>
      <c r="H55" s="82">
        <v>0</v>
      </c>
      <c r="I55" s="82">
        <v>0</v>
      </c>
      <c r="J55" s="98"/>
      <c r="K55" s="88"/>
      <c r="L55" s="88"/>
      <c r="M55" s="88"/>
      <c r="N55" s="88"/>
      <c r="O55" s="88"/>
      <c r="P55" s="88"/>
      <c r="Q55" s="8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</row>
    <row r="56" spans="1:36" s="77" customFormat="1" ht="9" customHeight="1" x14ac:dyDescent="0.25">
      <c r="A56" s="76" t="s">
        <v>39</v>
      </c>
      <c r="B56" s="82">
        <f t="shared" si="2"/>
        <v>399.00299999999999</v>
      </c>
      <c r="C56" s="82">
        <v>163.136</v>
      </c>
      <c r="D56" s="82">
        <v>0</v>
      </c>
      <c r="E56" s="82">
        <v>12.29</v>
      </c>
      <c r="F56" s="82">
        <v>48.537999999999997</v>
      </c>
      <c r="G56" s="82">
        <v>41.905999999999999</v>
      </c>
      <c r="H56" s="82">
        <v>31.791</v>
      </c>
      <c r="I56" s="82">
        <v>101.342</v>
      </c>
      <c r="J56" s="98"/>
      <c r="K56" s="88"/>
      <c r="L56" s="88"/>
      <c r="M56" s="88"/>
      <c r="N56" s="88"/>
      <c r="O56" s="88"/>
      <c r="P56" s="88"/>
      <c r="Q56" s="8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</row>
    <row r="57" spans="1:36" s="77" customFormat="1" ht="9" customHeight="1" x14ac:dyDescent="0.25">
      <c r="A57" s="76" t="s">
        <v>40</v>
      </c>
      <c r="B57" s="82">
        <f t="shared" si="2"/>
        <v>11957.148999999998</v>
      </c>
      <c r="C57" s="82">
        <v>3400.5529999999999</v>
      </c>
      <c r="D57" s="82">
        <v>0</v>
      </c>
      <c r="E57" s="82">
        <v>3251.5839999999998</v>
      </c>
      <c r="F57" s="82">
        <v>47.917999999999999</v>
      </c>
      <c r="G57" s="82">
        <v>0</v>
      </c>
      <c r="H57" s="82">
        <v>4903.6499999999996</v>
      </c>
      <c r="I57" s="82">
        <v>353.44400000000002</v>
      </c>
      <c r="J57" s="98"/>
      <c r="K57" s="88"/>
      <c r="L57" s="88"/>
      <c r="M57" s="88"/>
      <c r="N57" s="88"/>
      <c r="O57" s="88"/>
      <c r="P57" s="88"/>
      <c r="Q57" s="8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</row>
    <row r="58" spans="1:36" s="77" customFormat="1" ht="9" customHeight="1" x14ac:dyDescent="0.25">
      <c r="A58" s="83" t="s">
        <v>41</v>
      </c>
      <c r="B58" s="85">
        <f t="shared" si="2"/>
        <v>341274.20299999998</v>
      </c>
      <c r="C58" s="85">
        <v>327550.908</v>
      </c>
      <c r="D58" s="85">
        <v>0</v>
      </c>
      <c r="E58" s="85">
        <v>40.015999999999998</v>
      </c>
      <c r="F58" s="85">
        <v>13683.279</v>
      </c>
      <c r="G58" s="85">
        <v>0</v>
      </c>
      <c r="H58" s="85">
        <v>0</v>
      </c>
      <c r="I58" s="85">
        <v>0</v>
      </c>
      <c r="J58" s="98"/>
      <c r="K58" s="88"/>
      <c r="L58" s="88"/>
      <c r="M58" s="88"/>
      <c r="N58" s="88"/>
      <c r="O58" s="88"/>
      <c r="P58" s="88"/>
      <c r="Q58" s="8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</row>
    <row r="59" spans="1:36" s="77" customFormat="1" ht="9" customHeight="1" x14ac:dyDescent="0.25">
      <c r="A59" s="76" t="s">
        <v>88</v>
      </c>
      <c r="B59" s="82">
        <f t="shared" si="2"/>
        <v>786.9</v>
      </c>
      <c r="C59" s="82">
        <v>222.04</v>
      </c>
      <c r="D59" s="82">
        <v>564.86</v>
      </c>
      <c r="E59" s="82">
        <v>0</v>
      </c>
      <c r="F59" s="82">
        <v>0</v>
      </c>
      <c r="G59" s="82">
        <v>0</v>
      </c>
      <c r="H59" s="82">
        <v>0</v>
      </c>
      <c r="I59" s="82">
        <v>0</v>
      </c>
      <c r="J59" s="98"/>
      <c r="K59" s="88"/>
      <c r="L59" s="88"/>
      <c r="M59" s="88"/>
      <c r="N59" s="88"/>
      <c r="O59" s="88"/>
      <c r="P59" s="88"/>
      <c r="Q59" s="8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s="77" customFormat="1" ht="9" customHeight="1" x14ac:dyDescent="0.25">
      <c r="A60" s="76" t="s">
        <v>42</v>
      </c>
      <c r="B60" s="82">
        <f t="shared" si="2"/>
        <v>742452.79</v>
      </c>
      <c r="C60" s="82">
        <v>706132.75199999998</v>
      </c>
      <c r="D60" s="82">
        <v>0</v>
      </c>
      <c r="E60" s="82">
        <v>916.04600000000005</v>
      </c>
      <c r="F60" s="82">
        <v>32852.627</v>
      </c>
      <c r="G60" s="82">
        <v>2177.7339999999999</v>
      </c>
      <c r="H60" s="82">
        <v>373.63099999999997</v>
      </c>
      <c r="I60" s="82">
        <v>0</v>
      </c>
      <c r="J60" s="98"/>
      <c r="K60" s="88"/>
      <c r="L60" s="88"/>
      <c r="M60" s="88"/>
      <c r="N60" s="88"/>
      <c r="O60" s="88"/>
      <c r="P60" s="88"/>
      <c r="Q60" s="8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</row>
    <row r="61" spans="1:36" s="77" customFormat="1" ht="9" customHeight="1" x14ac:dyDescent="0.25">
      <c r="A61" s="76" t="s">
        <v>43</v>
      </c>
      <c r="B61" s="82">
        <f t="shared" si="2"/>
        <v>3891.3009999999995</v>
      </c>
      <c r="C61" s="82">
        <v>182.7</v>
      </c>
      <c r="D61" s="82">
        <v>47.73</v>
      </c>
      <c r="E61" s="82">
        <v>0</v>
      </c>
      <c r="F61" s="82">
        <v>3548.7</v>
      </c>
      <c r="G61" s="82">
        <v>112.17100000000001</v>
      </c>
      <c r="H61" s="82">
        <v>0</v>
      </c>
      <c r="I61" s="82">
        <v>0</v>
      </c>
      <c r="J61" s="98"/>
      <c r="K61" s="88"/>
      <c r="L61" s="88"/>
      <c r="M61" s="88"/>
      <c r="N61" s="88"/>
      <c r="O61" s="88"/>
      <c r="P61" s="88"/>
      <c r="Q61" s="8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</row>
    <row r="62" spans="1:36" s="77" customFormat="1" ht="9" customHeight="1" x14ac:dyDescent="0.25">
      <c r="A62" s="83" t="s">
        <v>44</v>
      </c>
      <c r="B62" s="85">
        <f t="shared" si="2"/>
        <v>55500.184000000001</v>
      </c>
      <c r="C62" s="85">
        <v>52622.228000000003</v>
      </c>
      <c r="D62" s="85">
        <v>1208.81</v>
      </c>
      <c r="E62" s="85">
        <v>144.078</v>
      </c>
      <c r="F62" s="85">
        <v>1147.5820000000001</v>
      </c>
      <c r="G62" s="85">
        <v>0</v>
      </c>
      <c r="H62" s="85">
        <v>0</v>
      </c>
      <c r="I62" s="85">
        <v>377.48599999999999</v>
      </c>
      <c r="J62" s="98"/>
      <c r="K62" s="88"/>
      <c r="L62" s="88"/>
      <c r="M62" s="88"/>
      <c r="N62" s="88"/>
      <c r="O62" s="88"/>
      <c r="P62" s="88"/>
      <c r="Q62" s="8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</row>
    <row r="63" spans="1:36" s="77" customFormat="1" ht="9" customHeight="1" x14ac:dyDescent="0.25">
      <c r="A63" s="76" t="s">
        <v>45</v>
      </c>
      <c r="B63" s="82">
        <f t="shared" si="2"/>
        <v>24602.400000000001</v>
      </c>
      <c r="C63" s="82">
        <v>21400.584999999999</v>
      </c>
      <c r="D63" s="82">
        <v>654.15</v>
      </c>
      <c r="E63" s="82">
        <v>0</v>
      </c>
      <c r="F63" s="82">
        <v>2280.645</v>
      </c>
      <c r="G63" s="82">
        <v>267.02</v>
      </c>
      <c r="H63" s="82">
        <v>0</v>
      </c>
      <c r="I63" s="82">
        <v>0</v>
      </c>
      <c r="J63" s="98"/>
      <c r="K63" s="88"/>
      <c r="L63" s="88"/>
      <c r="M63" s="88"/>
      <c r="N63" s="88"/>
      <c r="O63" s="88"/>
      <c r="P63" s="88"/>
      <c r="Q63" s="8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</row>
    <row r="64" spans="1:36" s="77" customFormat="1" ht="9" customHeight="1" x14ac:dyDescent="0.25">
      <c r="A64" s="76" t="s">
        <v>46</v>
      </c>
      <c r="B64" s="82">
        <f t="shared" si="2"/>
        <v>109298.05900000001</v>
      </c>
      <c r="C64" s="82">
        <v>97533.445999999996</v>
      </c>
      <c r="D64" s="82">
        <v>1183.212</v>
      </c>
      <c r="E64" s="82">
        <v>575.6</v>
      </c>
      <c r="F64" s="82">
        <v>6499.0010000000002</v>
      </c>
      <c r="G64" s="82">
        <v>403.233</v>
      </c>
      <c r="H64" s="82">
        <v>191.01599999999999</v>
      </c>
      <c r="I64" s="82">
        <v>2912.5509999999999</v>
      </c>
      <c r="J64" s="98"/>
      <c r="K64" s="88"/>
      <c r="L64" s="88"/>
      <c r="M64" s="88"/>
      <c r="N64" s="88"/>
      <c r="O64" s="88"/>
      <c r="P64" s="88"/>
      <c r="Q64" s="8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</row>
    <row r="65" spans="1:36" s="77" customFormat="1" ht="9" customHeight="1" x14ac:dyDescent="0.25">
      <c r="A65" s="76" t="s">
        <v>47</v>
      </c>
      <c r="B65" s="82">
        <f t="shared" si="2"/>
        <v>21640.460999999999</v>
      </c>
      <c r="C65" s="82">
        <v>13905.294</v>
      </c>
      <c r="D65" s="82">
        <v>6850.53</v>
      </c>
      <c r="E65" s="82">
        <v>532.21100000000001</v>
      </c>
      <c r="F65" s="82">
        <v>155.26</v>
      </c>
      <c r="G65" s="82">
        <v>197.166</v>
      </c>
      <c r="H65" s="82">
        <v>0</v>
      </c>
      <c r="I65" s="82">
        <v>0</v>
      </c>
      <c r="J65" s="98"/>
      <c r="K65" s="88"/>
      <c r="L65" s="88"/>
      <c r="M65" s="88"/>
      <c r="N65" s="88"/>
      <c r="O65" s="88"/>
      <c r="P65" s="88"/>
      <c r="Q65" s="8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</row>
    <row r="66" spans="1:36" s="77" customFormat="1" ht="9" customHeight="1" x14ac:dyDescent="0.25">
      <c r="A66" s="83" t="s">
        <v>48</v>
      </c>
      <c r="B66" s="85">
        <f t="shared" si="2"/>
        <v>204136.61600000001</v>
      </c>
      <c r="C66" s="85">
        <v>181076.62</v>
      </c>
      <c r="D66" s="85">
        <v>4930.1000000000004</v>
      </c>
      <c r="E66" s="85">
        <v>7446.84</v>
      </c>
      <c r="F66" s="85">
        <v>10612.706</v>
      </c>
      <c r="G66" s="85">
        <v>70.349999999999994</v>
      </c>
      <c r="H66" s="85">
        <v>0</v>
      </c>
      <c r="I66" s="85">
        <v>0</v>
      </c>
      <c r="J66" s="98"/>
      <c r="K66" s="88"/>
      <c r="L66" s="88"/>
      <c r="M66" s="88"/>
      <c r="N66" s="88"/>
      <c r="O66" s="88"/>
      <c r="P66" s="88"/>
      <c r="Q66" s="8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s="77" customFormat="1" ht="9" customHeight="1" x14ac:dyDescent="0.25">
      <c r="A67" s="76" t="s">
        <v>49</v>
      </c>
      <c r="B67" s="82">
        <f t="shared" si="2"/>
        <v>296.166</v>
      </c>
      <c r="C67" s="82">
        <v>144.91</v>
      </c>
      <c r="D67" s="82">
        <v>141.34</v>
      </c>
      <c r="E67" s="82">
        <v>9.9160000000000004</v>
      </c>
      <c r="F67" s="82">
        <v>0</v>
      </c>
      <c r="G67" s="82">
        <v>0</v>
      </c>
      <c r="H67" s="82">
        <v>0</v>
      </c>
      <c r="I67" s="82">
        <v>0</v>
      </c>
      <c r="J67" s="98"/>
      <c r="K67" s="88"/>
      <c r="L67" s="88"/>
      <c r="M67" s="88"/>
      <c r="N67" s="88"/>
      <c r="O67" s="88"/>
      <c r="P67" s="88"/>
      <c r="Q67" s="8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s="77" customFormat="1" ht="9" customHeight="1" x14ac:dyDescent="0.25">
      <c r="A68" s="76" t="s">
        <v>50</v>
      </c>
      <c r="B68" s="82">
        <f t="shared" si="2"/>
        <v>6452.4380000000001</v>
      </c>
      <c r="C68" s="82">
        <v>6086.7920000000004</v>
      </c>
      <c r="D68" s="82">
        <v>0</v>
      </c>
      <c r="E68" s="82">
        <v>0</v>
      </c>
      <c r="F68" s="82">
        <v>4.03</v>
      </c>
      <c r="G68" s="82">
        <v>0</v>
      </c>
      <c r="H68" s="82">
        <v>47.08</v>
      </c>
      <c r="I68" s="82">
        <v>314.536</v>
      </c>
      <c r="J68" s="98"/>
      <c r="K68" s="88"/>
      <c r="L68" s="88"/>
      <c r="M68" s="88"/>
      <c r="N68" s="88"/>
      <c r="O68" s="88"/>
      <c r="P68" s="88"/>
      <c r="Q68" s="8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</row>
    <row r="69" spans="1:36" s="77" customFormat="1" ht="9" customHeight="1" x14ac:dyDescent="0.25">
      <c r="A69" s="76" t="s">
        <v>51</v>
      </c>
      <c r="B69" s="82">
        <f t="shared" si="2"/>
        <v>6588.7269999999999</v>
      </c>
      <c r="C69" s="82">
        <v>5827.92</v>
      </c>
      <c r="D69" s="82">
        <v>0</v>
      </c>
      <c r="E69" s="82">
        <v>0</v>
      </c>
      <c r="F69" s="82">
        <v>381.42</v>
      </c>
      <c r="G69" s="82">
        <v>0</v>
      </c>
      <c r="H69" s="82">
        <v>0</v>
      </c>
      <c r="I69" s="82">
        <v>379.387</v>
      </c>
      <c r="J69" s="98"/>
      <c r="K69" s="88"/>
      <c r="L69" s="88"/>
      <c r="M69" s="88"/>
      <c r="N69" s="88"/>
      <c r="O69" s="88"/>
      <c r="P69" s="88"/>
      <c r="Q69" s="8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</row>
    <row r="70" spans="1:36" s="77" customFormat="1" ht="9" customHeight="1" x14ac:dyDescent="0.25">
      <c r="A70" s="83" t="s">
        <v>52</v>
      </c>
      <c r="B70" s="85">
        <f t="shared" si="2"/>
        <v>151812.89800000002</v>
      </c>
      <c r="C70" s="85">
        <v>144035.179</v>
      </c>
      <c r="D70" s="85">
        <v>579.07799999999997</v>
      </c>
      <c r="E70" s="85">
        <v>0</v>
      </c>
      <c r="F70" s="85">
        <v>1153.008</v>
      </c>
      <c r="G70" s="85">
        <v>0.52400000000000002</v>
      </c>
      <c r="H70" s="85">
        <v>964.60500000000002</v>
      </c>
      <c r="I70" s="85">
        <v>5080.5039999999999</v>
      </c>
      <c r="J70" s="98"/>
      <c r="K70" s="88"/>
      <c r="L70" s="88"/>
      <c r="M70" s="88"/>
      <c r="N70" s="88"/>
      <c r="O70" s="88"/>
      <c r="P70" s="88"/>
      <c r="Q70" s="8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</row>
    <row r="71" spans="1:36" s="77" customFormat="1" ht="9" customHeight="1" x14ac:dyDescent="0.25">
      <c r="A71" s="76" t="s">
        <v>53</v>
      </c>
      <c r="B71" s="82">
        <f t="shared" si="2"/>
        <v>70862.484999999986</v>
      </c>
      <c r="C71" s="82">
        <v>55435.055999999997</v>
      </c>
      <c r="D71" s="82">
        <v>11984.378000000001</v>
      </c>
      <c r="E71" s="82">
        <v>384.80599999999998</v>
      </c>
      <c r="F71" s="82">
        <v>2322.6970000000001</v>
      </c>
      <c r="G71" s="82">
        <v>347.81</v>
      </c>
      <c r="H71" s="82">
        <v>386.572</v>
      </c>
      <c r="I71" s="82">
        <v>1.1659999999999999</v>
      </c>
      <c r="J71" s="98"/>
      <c r="K71" s="88"/>
      <c r="L71" s="88"/>
      <c r="M71" s="88"/>
      <c r="N71" s="88"/>
      <c r="O71" s="88"/>
      <c r="P71" s="88"/>
      <c r="Q71" s="8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</row>
    <row r="72" spans="1:36" s="77" customFormat="1" ht="9" customHeight="1" x14ac:dyDescent="0.25">
      <c r="A72" s="76" t="s">
        <v>54</v>
      </c>
      <c r="B72" s="82">
        <f t="shared" si="2"/>
        <v>1768.798</v>
      </c>
      <c r="C72" s="82">
        <v>1405.0409999999999</v>
      </c>
      <c r="D72" s="82">
        <v>25.122</v>
      </c>
      <c r="E72" s="82">
        <v>328.63499999999999</v>
      </c>
      <c r="F72" s="82">
        <v>8.6</v>
      </c>
      <c r="G72" s="82">
        <v>1.4</v>
      </c>
      <c r="H72" s="82">
        <v>0</v>
      </c>
      <c r="I72" s="82">
        <v>0</v>
      </c>
      <c r="J72" s="98"/>
      <c r="K72" s="88"/>
      <c r="L72" s="88"/>
      <c r="M72" s="88"/>
      <c r="N72" s="88"/>
      <c r="O72" s="88"/>
      <c r="P72" s="88"/>
      <c r="Q72" s="8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</row>
    <row r="73" spans="1:36" s="77" customFormat="1" ht="9" customHeight="1" x14ac:dyDescent="0.25">
      <c r="A73" s="76" t="s">
        <v>55</v>
      </c>
      <c r="B73" s="82">
        <f t="shared" si="2"/>
        <v>30346.739999999998</v>
      </c>
      <c r="C73" s="82">
        <v>0</v>
      </c>
      <c r="D73" s="82">
        <v>0</v>
      </c>
      <c r="E73" s="82">
        <v>0</v>
      </c>
      <c r="F73" s="82">
        <v>0</v>
      </c>
      <c r="G73" s="82">
        <v>0</v>
      </c>
      <c r="H73" s="82">
        <v>13939.8</v>
      </c>
      <c r="I73" s="82">
        <v>16406.939999999999</v>
      </c>
      <c r="J73" s="98"/>
      <c r="K73" s="88"/>
      <c r="L73" s="88"/>
      <c r="M73" s="88"/>
      <c r="N73" s="88"/>
      <c r="O73" s="88"/>
      <c r="P73" s="88"/>
      <c r="Q73" s="8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</row>
    <row r="74" spans="1:36" s="77" customFormat="1" ht="9" customHeight="1" x14ac:dyDescent="0.25">
      <c r="A74" s="83" t="s">
        <v>56</v>
      </c>
      <c r="B74" s="85">
        <f t="shared" si="2"/>
        <v>3075.8599999999997</v>
      </c>
      <c r="C74" s="85">
        <v>851.81600000000003</v>
      </c>
      <c r="D74" s="85">
        <v>0</v>
      </c>
      <c r="E74" s="85">
        <v>0</v>
      </c>
      <c r="F74" s="85">
        <v>1919.53</v>
      </c>
      <c r="G74" s="85">
        <v>123.372</v>
      </c>
      <c r="H74" s="85">
        <v>100.91200000000001</v>
      </c>
      <c r="I74" s="85">
        <v>80.23</v>
      </c>
      <c r="J74" s="98"/>
      <c r="K74" s="88"/>
      <c r="L74" s="88"/>
      <c r="M74" s="88"/>
      <c r="N74" s="88"/>
      <c r="O74" s="88"/>
      <c r="P74" s="88"/>
      <c r="Q74" s="8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</row>
    <row r="75" spans="1:36" s="77" customFormat="1" ht="9" customHeight="1" x14ac:dyDescent="0.25">
      <c r="A75" s="76" t="s">
        <v>57</v>
      </c>
      <c r="B75" s="82">
        <f t="shared" si="2"/>
        <v>9788.25</v>
      </c>
      <c r="C75" s="82">
        <v>6230.88</v>
      </c>
      <c r="D75" s="82">
        <v>0</v>
      </c>
      <c r="E75" s="82">
        <v>0</v>
      </c>
      <c r="F75" s="82">
        <v>66.936999999999998</v>
      </c>
      <c r="G75" s="82">
        <v>0</v>
      </c>
      <c r="H75" s="82">
        <v>487.77300000000002</v>
      </c>
      <c r="I75" s="82">
        <v>3002.66</v>
      </c>
      <c r="J75" s="98"/>
      <c r="K75" s="88"/>
      <c r="L75" s="88"/>
      <c r="M75" s="88"/>
      <c r="N75" s="88"/>
      <c r="O75" s="88"/>
      <c r="P75" s="88"/>
      <c r="Q75" s="8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</row>
    <row r="76" spans="1:36" s="77" customFormat="1" ht="9" customHeight="1" x14ac:dyDescent="0.25">
      <c r="A76" s="76" t="s">
        <v>58</v>
      </c>
      <c r="B76" s="82">
        <f t="shared" si="2"/>
        <v>17021.759999999998</v>
      </c>
      <c r="C76" s="82">
        <v>7768.49</v>
      </c>
      <c r="D76" s="82">
        <v>0</v>
      </c>
      <c r="E76" s="82">
        <v>0</v>
      </c>
      <c r="F76" s="82">
        <v>1310.04</v>
      </c>
      <c r="G76" s="82">
        <v>7943.23</v>
      </c>
      <c r="H76" s="82">
        <v>0</v>
      </c>
      <c r="I76" s="82">
        <v>0</v>
      </c>
      <c r="J76" s="98"/>
      <c r="K76" s="88"/>
      <c r="L76" s="88"/>
      <c r="M76" s="88"/>
      <c r="N76" s="88"/>
      <c r="O76" s="88"/>
      <c r="P76" s="88"/>
      <c r="Q76" s="8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</row>
    <row r="77" spans="1:36" s="77" customFormat="1" ht="9" customHeight="1" x14ac:dyDescent="0.25">
      <c r="A77" s="76" t="s">
        <v>59</v>
      </c>
      <c r="B77" s="82">
        <f t="shared" si="2"/>
        <v>917.48500000000001</v>
      </c>
      <c r="C77" s="82">
        <v>0</v>
      </c>
      <c r="D77" s="82">
        <v>0</v>
      </c>
      <c r="E77" s="82">
        <v>0</v>
      </c>
      <c r="F77" s="82">
        <v>0</v>
      </c>
      <c r="G77" s="82">
        <v>0</v>
      </c>
      <c r="H77" s="82">
        <v>722.26</v>
      </c>
      <c r="I77" s="82">
        <v>195.22499999999999</v>
      </c>
      <c r="J77" s="98"/>
      <c r="K77" s="88"/>
      <c r="L77" s="88"/>
      <c r="M77" s="88"/>
      <c r="N77" s="88"/>
      <c r="O77" s="88"/>
      <c r="P77" s="88"/>
      <c r="Q77" s="8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</row>
    <row r="78" spans="1:36" s="77" customFormat="1" ht="9" customHeight="1" x14ac:dyDescent="0.25">
      <c r="A78" s="83" t="s">
        <v>60</v>
      </c>
      <c r="B78" s="85">
        <f t="shared" si="2"/>
        <v>14519.4</v>
      </c>
      <c r="C78" s="85">
        <v>2605.86</v>
      </c>
      <c r="D78" s="85">
        <v>0</v>
      </c>
      <c r="E78" s="85">
        <v>6.4</v>
      </c>
      <c r="F78" s="85">
        <v>297.56</v>
      </c>
      <c r="G78" s="85">
        <v>0</v>
      </c>
      <c r="H78" s="85">
        <v>0</v>
      </c>
      <c r="I78" s="85">
        <v>11609.58</v>
      </c>
      <c r="J78" s="98"/>
      <c r="K78" s="88"/>
      <c r="L78" s="88"/>
      <c r="M78" s="88"/>
      <c r="N78" s="88"/>
      <c r="O78" s="88"/>
      <c r="P78" s="88"/>
      <c r="Q78" s="8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</row>
    <row r="79" spans="1:36" s="77" customFormat="1" ht="9" customHeight="1" x14ac:dyDescent="0.25">
      <c r="A79" s="76" t="s">
        <v>61</v>
      </c>
      <c r="B79" s="82">
        <f t="shared" si="2"/>
        <v>4562.6390000000001</v>
      </c>
      <c r="C79" s="82">
        <v>2901.2739999999999</v>
      </c>
      <c r="D79" s="82">
        <v>1500.56</v>
      </c>
      <c r="E79" s="82">
        <v>0</v>
      </c>
      <c r="F79" s="82">
        <v>118.12</v>
      </c>
      <c r="G79" s="82">
        <v>42.685000000000002</v>
      </c>
      <c r="H79" s="82">
        <v>0</v>
      </c>
      <c r="I79" s="82">
        <v>0</v>
      </c>
      <c r="J79" s="98"/>
      <c r="K79" s="88"/>
      <c r="L79" s="88"/>
      <c r="M79" s="88"/>
      <c r="N79" s="88"/>
      <c r="O79" s="88"/>
      <c r="P79" s="88"/>
      <c r="Q79" s="8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</row>
    <row r="80" spans="1:36" s="77" customFormat="1" ht="9" customHeight="1" x14ac:dyDescent="0.25">
      <c r="A80" s="76" t="s">
        <v>62</v>
      </c>
      <c r="B80" s="82">
        <f t="shared" si="2"/>
        <v>30571.591999999997</v>
      </c>
      <c r="C80" s="82">
        <v>22073.038</v>
      </c>
      <c r="D80" s="82">
        <v>28.416</v>
      </c>
      <c r="E80" s="82">
        <v>82.688999999999993</v>
      </c>
      <c r="F80" s="82">
        <v>1115.5650000000001</v>
      </c>
      <c r="G80" s="82">
        <v>141.375</v>
      </c>
      <c r="H80" s="82">
        <v>5572.2439999999997</v>
      </c>
      <c r="I80" s="82">
        <v>1558.2650000000001</v>
      </c>
      <c r="J80" s="98"/>
      <c r="K80" s="88"/>
      <c r="L80" s="88"/>
      <c r="M80" s="88"/>
      <c r="N80" s="88"/>
      <c r="O80" s="88"/>
      <c r="P80" s="88"/>
      <c r="Q80" s="8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</row>
    <row r="81" spans="1:36" s="77" customFormat="1" ht="9" customHeight="1" x14ac:dyDescent="0.25">
      <c r="A81" s="76" t="s">
        <v>63</v>
      </c>
      <c r="B81" s="82">
        <f t="shared" si="2"/>
        <v>308.09899999999999</v>
      </c>
      <c r="C81" s="82">
        <v>0</v>
      </c>
      <c r="D81" s="82">
        <v>0</v>
      </c>
      <c r="E81" s="82">
        <v>0</v>
      </c>
      <c r="F81" s="82">
        <v>0</v>
      </c>
      <c r="G81" s="82">
        <v>0</v>
      </c>
      <c r="H81" s="82">
        <v>0</v>
      </c>
      <c r="I81" s="82">
        <v>308.09899999999999</v>
      </c>
      <c r="J81" s="98"/>
      <c r="K81" s="88"/>
      <c r="L81" s="88"/>
      <c r="M81" s="88"/>
      <c r="N81" s="88"/>
      <c r="O81" s="88"/>
      <c r="P81" s="88"/>
      <c r="Q81" s="8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</row>
    <row r="82" spans="1:36" s="77" customFormat="1" ht="9" customHeight="1" x14ac:dyDescent="0.25">
      <c r="A82" s="83" t="s">
        <v>64</v>
      </c>
      <c r="B82" s="85">
        <f t="shared" si="2"/>
        <v>10666.702999999998</v>
      </c>
      <c r="C82" s="85">
        <v>9720.3799999999992</v>
      </c>
      <c r="D82" s="85">
        <v>0</v>
      </c>
      <c r="E82" s="85">
        <v>78.959999999999994</v>
      </c>
      <c r="F82" s="85">
        <v>765.32</v>
      </c>
      <c r="G82" s="85">
        <v>102.04300000000001</v>
      </c>
      <c r="H82" s="85">
        <v>0</v>
      </c>
      <c r="I82" s="85">
        <v>0</v>
      </c>
      <c r="J82" s="98"/>
      <c r="K82" s="88"/>
      <c r="L82" s="88"/>
      <c r="M82" s="88"/>
      <c r="N82" s="88"/>
      <c r="O82" s="88"/>
      <c r="P82" s="88"/>
      <c r="Q82" s="8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</row>
    <row r="83" spans="1:36" s="77" customFormat="1" ht="9" customHeight="1" x14ac:dyDescent="0.25">
      <c r="A83" s="76"/>
      <c r="B83" s="82"/>
      <c r="C83" s="82"/>
      <c r="D83" s="82"/>
      <c r="E83" s="82"/>
      <c r="F83" s="82"/>
      <c r="G83" s="82"/>
      <c r="H83" s="82"/>
      <c r="I83" s="82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</row>
    <row r="84" spans="1:36" s="77" customFormat="1" ht="9" customHeight="1" x14ac:dyDescent="0.25">
      <c r="A84" s="75">
        <v>1997</v>
      </c>
      <c r="B84" s="76"/>
      <c r="C84" s="76"/>
      <c r="D84" s="76"/>
      <c r="E84" s="76"/>
      <c r="F84" s="76"/>
      <c r="G84" s="76"/>
      <c r="H84" s="76"/>
      <c r="I84" s="76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</row>
    <row r="85" spans="1:36" s="77" customFormat="1" ht="9" customHeight="1" x14ac:dyDescent="0.25">
      <c r="A85" s="78" t="s">
        <v>33</v>
      </c>
      <c r="B85" s="97">
        <f t="shared" ref="B85:I85" si="3">SUM(B87:B118)</f>
        <v>2786742.3469999996</v>
      </c>
      <c r="C85" s="97">
        <f t="shared" si="3"/>
        <v>2432151.7549999999</v>
      </c>
      <c r="D85" s="97">
        <f t="shared" si="3"/>
        <v>64458.387999999999</v>
      </c>
      <c r="E85" s="97">
        <f t="shared" si="3"/>
        <v>11451.589</v>
      </c>
      <c r="F85" s="97">
        <f t="shared" si="3"/>
        <v>146210.95900000003</v>
      </c>
      <c r="G85" s="97">
        <f t="shared" si="3"/>
        <v>22549.867999999999</v>
      </c>
      <c r="H85" s="97">
        <f t="shared" si="3"/>
        <v>43908.78</v>
      </c>
      <c r="I85" s="97">
        <f t="shared" si="3"/>
        <v>66011.007999999987</v>
      </c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</row>
    <row r="86" spans="1:36" s="77" customFormat="1" ht="3.95" customHeight="1" x14ac:dyDescent="0.25">
      <c r="A86" s="78"/>
      <c r="B86" s="97"/>
      <c r="C86" s="97"/>
      <c r="D86" s="97"/>
      <c r="E86" s="97"/>
      <c r="F86" s="97"/>
      <c r="G86" s="97"/>
      <c r="H86" s="97"/>
      <c r="I86" s="97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</row>
    <row r="87" spans="1:36" s="77" customFormat="1" ht="9" customHeight="1" x14ac:dyDescent="0.25">
      <c r="A87" s="76" t="s">
        <v>34</v>
      </c>
      <c r="B87" s="82">
        <f t="shared" ref="B87:B118" si="4">SUM(C87:I87)</f>
        <v>1162.6849999999999</v>
      </c>
      <c r="C87" s="82">
        <v>0</v>
      </c>
      <c r="D87" s="82">
        <v>0</v>
      </c>
      <c r="E87" s="82">
        <v>0</v>
      </c>
      <c r="F87" s="82">
        <v>0</v>
      </c>
      <c r="G87" s="82">
        <v>1162.6849999999999</v>
      </c>
      <c r="H87" s="82">
        <v>0</v>
      </c>
      <c r="I87" s="82">
        <v>0</v>
      </c>
      <c r="J87" s="98"/>
      <c r="K87" s="88"/>
      <c r="L87" s="88"/>
      <c r="M87" s="88"/>
      <c r="N87" s="88"/>
      <c r="O87" s="88"/>
      <c r="P87" s="88"/>
      <c r="Q87" s="8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</row>
    <row r="88" spans="1:36" s="77" customFormat="1" ht="9" customHeight="1" x14ac:dyDescent="0.25">
      <c r="A88" s="76" t="s">
        <v>35</v>
      </c>
      <c r="B88" s="82">
        <f t="shared" si="4"/>
        <v>425.55</v>
      </c>
      <c r="C88" s="82">
        <v>123.49</v>
      </c>
      <c r="D88" s="82">
        <v>0</v>
      </c>
      <c r="E88" s="82">
        <v>0</v>
      </c>
      <c r="F88" s="82">
        <v>302.06</v>
      </c>
      <c r="G88" s="82">
        <v>0</v>
      </c>
      <c r="H88" s="82">
        <v>0</v>
      </c>
      <c r="I88" s="82">
        <v>0</v>
      </c>
      <c r="J88" s="98"/>
      <c r="K88" s="88"/>
      <c r="L88" s="88"/>
      <c r="M88" s="88"/>
      <c r="N88" s="88"/>
      <c r="O88" s="88"/>
      <c r="P88" s="88"/>
      <c r="Q88" s="8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</row>
    <row r="89" spans="1:36" s="77" customFormat="1" ht="9" customHeight="1" x14ac:dyDescent="0.25">
      <c r="A89" s="76" t="s">
        <v>87</v>
      </c>
      <c r="B89" s="82">
        <f t="shared" si="4"/>
        <v>1758.82</v>
      </c>
      <c r="C89" s="82">
        <v>0</v>
      </c>
      <c r="D89" s="82">
        <v>0</v>
      </c>
      <c r="E89" s="82">
        <v>0</v>
      </c>
      <c r="F89" s="82">
        <v>0</v>
      </c>
      <c r="G89" s="82">
        <v>0</v>
      </c>
      <c r="H89" s="82">
        <v>0</v>
      </c>
      <c r="I89" s="82">
        <v>1758.82</v>
      </c>
      <c r="J89" s="98"/>
      <c r="K89" s="88"/>
      <c r="L89" s="88"/>
      <c r="M89" s="88"/>
      <c r="N89" s="88"/>
      <c r="O89" s="88"/>
      <c r="P89" s="88"/>
      <c r="Q89" s="8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</row>
    <row r="90" spans="1:36" s="77" customFormat="1" ht="9" customHeight="1" x14ac:dyDescent="0.25">
      <c r="A90" s="83" t="s">
        <v>37</v>
      </c>
      <c r="B90" s="85">
        <f t="shared" si="4"/>
        <v>20127.716</v>
      </c>
      <c r="C90" s="85">
        <v>0</v>
      </c>
      <c r="D90" s="85">
        <v>0</v>
      </c>
      <c r="E90" s="85">
        <v>0</v>
      </c>
      <c r="F90" s="85">
        <v>0</v>
      </c>
      <c r="G90" s="85">
        <v>0</v>
      </c>
      <c r="H90" s="85">
        <v>4365.2</v>
      </c>
      <c r="I90" s="85">
        <v>15762.516</v>
      </c>
      <c r="J90" s="98"/>
      <c r="K90" s="88"/>
      <c r="L90" s="88"/>
      <c r="M90" s="88"/>
      <c r="N90" s="88"/>
      <c r="O90" s="88"/>
      <c r="P90" s="88"/>
      <c r="Q90" s="8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</row>
    <row r="91" spans="1:36" s="77" customFormat="1" ht="9" customHeight="1" x14ac:dyDescent="0.25">
      <c r="A91" s="76" t="s">
        <v>38</v>
      </c>
      <c r="B91" s="82">
        <f t="shared" si="4"/>
        <v>3868.4270000000001</v>
      </c>
      <c r="C91" s="82">
        <v>1608.808</v>
      </c>
      <c r="D91" s="82">
        <v>1641.9839999999999</v>
      </c>
      <c r="E91" s="82">
        <v>357.21</v>
      </c>
      <c r="F91" s="82">
        <v>0</v>
      </c>
      <c r="G91" s="82">
        <v>260.42500000000001</v>
      </c>
      <c r="H91" s="82">
        <v>0</v>
      </c>
      <c r="I91" s="82">
        <v>0</v>
      </c>
      <c r="J91" s="98"/>
      <c r="K91" s="88"/>
      <c r="L91" s="88"/>
      <c r="M91" s="88"/>
      <c r="N91" s="88"/>
      <c r="O91" s="88"/>
      <c r="P91" s="88"/>
      <c r="Q91" s="8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</row>
    <row r="92" spans="1:36" s="77" customFormat="1" ht="9" customHeight="1" x14ac:dyDescent="0.25">
      <c r="A92" s="76" t="s">
        <v>39</v>
      </c>
      <c r="B92" s="82">
        <f t="shared" si="4"/>
        <v>1616.3000000000002</v>
      </c>
      <c r="C92" s="82">
        <v>252.72</v>
      </c>
      <c r="D92" s="82">
        <v>0</v>
      </c>
      <c r="E92" s="82">
        <v>23.44</v>
      </c>
      <c r="F92" s="82">
        <v>115.64</v>
      </c>
      <c r="G92" s="82">
        <v>122.86</v>
      </c>
      <c r="H92" s="82">
        <v>499.8</v>
      </c>
      <c r="I92" s="82">
        <v>601.84</v>
      </c>
      <c r="J92" s="98"/>
      <c r="K92" s="88"/>
      <c r="L92" s="88"/>
      <c r="M92" s="88"/>
      <c r="N92" s="88"/>
      <c r="O92" s="88"/>
      <c r="P92" s="88"/>
      <c r="Q92" s="8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</row>
    <row r="93" spans="1:36" s="77" customFormat="1" ht="9" customHeight="1" x14ac:dyDescent="0.25">
      <c r="A93" s="76" t="s">
        <v>40</v>
      </c>
      <c r="B93" s="82">
        <f t="shared" si="4"/>
        <v>32077.57</v>
      </c>
      <c r="C93" s="82">
        <v>17829.25</v>
      </c>
      <c r="D93" s="82">
        <v>0</v>
      </c>
      <c r="E93" s="82">
        <v>3627</v>
      </c>
      <c r="F93" s="82">
        <v>0</v>
      </c>
      <c r="G93" s="82">
        <v>0</v>
      </c>
      <c r="H93" s="82">
        <v>10096.799999999999</v>
      </c>
      <c r="I93" s="82">
        <v>524.52</v>
      </c>
      <c r="J93" s="98"/>
      <c r="K93" s="88"/>
      <c r="L93" s="88"/>
      <c r="M93" s="88"/>
      <c r="N93" s="88"/>
      <c r="O93" s="88"/>
      <c r="P93" s="88"/>
      <c r="Q93" s="8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</row>
    <row r="94" spans="1:36" s="77" customFormat="1" ht="9" customHeight="1" x14ac:dyDescent="0.25">
      <c r="A94" s="83" t="s">
        <v>41</v>
      </c>
      <c r="B94" s="85">
        <f t="shared" si="4"/>
        <v>704763.24</v>
      </c>
      <c r="C94" s="85">
        <v>685951.07</v>
      </c>
      <c r="D94" s="85">
        <v>0</v>
      </c>
      <c r="E94" s="85">
        <v>632.16200000000003</v>
      </c>
      <c r="F94" s="85">
        <v>18180.008000000002</v>
      </c>
      <c r="G94" s="85">
        <v>0</v>
      </c>
      <c r="H94" s="85">
        <v>0</v>
      </c>
      <c r="I94" s="85">
        <v>0</v>
      </c>
      <c r="J94" s="98"/>
      <c r="K94" s="88"/>
      <c r="L94" s="88"/>
      <c r="M94" s="88"/>
      <c r="N94" s="88"/>
      <c r="O94" s="88"/>
      <c r="P94" s="88"/>
      <c r="Q94" s="8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</row>
    <row r="95" spans="1:36" s="77" customFormat="1" ht="9" customHeight="1" x14ac:dyDescent="0.25">
      <c r="A95" s="76" t="s">
        <v>88</v>
      </c>
      <c r="B95" s="82">
        <f t="shared" si="4"/>
        <v>1161.671</v>
      </c>
      <c r="C95" s="82">
        <v>112.298</v>
      </c>
      <c r="D95" s="82">
        <v>1049.373</v>
      </c>
      <c r="E95" s="82">
        <v>0</v>
      </c>
      <c r="F95" s="82">
        <v>0</v>
      </c>
      <c r="G95" s="82">
        <v>0</v>
      </c>
      <c r="H95" s="82">
        <v>0</v>
      </c>
      <c r="I95" s="82">
        <v>0</v>
      </c>
      <c r="J95" s="98"/>
      <c r="K95" s="88"/>
      <c r="L95" s="88"/>
      <c r="M95" s="88"/>
      <c r="N95" s="88"/>
      <c r="O95" s="88"/>
      <c r="P95" s="88"/>
      <c r="Q95" s="8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</row>
    <row r="96" spans="1:36" s="77" customFormat="1" ht="9" customHeight="1" x14ac:dyDescent="0.25">
      <c r="A96" s="76" t="s">
        <v>42</v>
      </c>
      <c r="B96" s="82">
        <f t="shared" si="4"/>
        <v>698434.70599999989</v>
      </c>
      <c r="C96" s="82">
        <v>656719.40599999996</v>
      </c>
      <c r="D96" s="82">
        <v>0</v>
      </c>
      <c r="E96" s="82">
        <v>1090.961</v>
      </c>
      <c r="F96" s="82">
        <v>38721.084999999999</v>
      </c>
      <c r="G96" s="82">
        <v>1903.2539999999999</v>
      </c>
      <c r="H96" s="82">
        <v>0</v>
      </c>
      <c r="I96" s="82">
        <v>0</v>
      </c>
      <c r="J96" s="98"/>
      <c r="K96" s="88"/>
      <c r="L96" s="88"/>
      <c r="M96" s="88"/>
      <c r="N96" s="88"/>
      <c r="O96" s="88"/>
      <c r="P96" s="88"/>
      <c r="Q96" s="8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</row>
    <row r="97" spans="1:36" s="77" customFormat="1" ht="9" customHeight="1" x14ac:dyDescent="0.25">
      <c r="A97" s="76" t="s">
        <v>43</v>
      </c>
      <c r="B97" s="82">
        <f t="shared" si="4"/>
        <v>6667.9180000000006</v>
      </c>
      <c r="C97" s="82">
        <v>146.29</v>
      </c>
      <c r="D97" s="82">
        <v>0</v>
      </c>
      <c r="E97" s="82">
        <v>0</v>
      </c>
      <c r="F97" s="82">
        <v>6518.01</v>
      </c>
      <c r="G97" s="82">
        <v>3.6179999999999999</v>
      </c>
      <c r="H97" s="82">
        <v>0</v>
      </c>
      <c r="I97" s="82">
        <v>0</v>
      </c>
      <c r="J97" s="98"/>
      <c r="K97" s="88"/>
      <c r="L97" s="88"/>
      <c r="M97" s="88"/>
      <c r="N97" s="88"/>
      <c r="O97" s="88"/>
      <c r="P97" s="88"/>
      <c r="Q97" s="8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</row>
    <row r="98" spans="1:36" s="77" customFormat="1" ht="9" customHeight="1" x14ac:dyDescent="0.25">
      <c r="A98" s="83" t="s">
        <v>44</v>
      </c>
      <c r="B98" s="85">
        <f t="shared" si="4"/>
        <v>98685.588999999978</v>
      </c>
      <c r="C98" s="85">
        <v>93509.554999999993</v>
      </c>
      <c r="D98" s="85">
        <v>2993.4</v>
      </c>
      <c r="E98" s="85">
        <v>704.14</v>
      </c>
      <c r="F98" s="85">
        <v>565.20000000000005</v>
      </c>
      <c r="G98" s="85">
        <v>0</v>
      </c>
      <c r="H98" s="85">
        <v>0</v>
      </c>
      <c r="I98" s="85">
        <v>913.29399999999998</v>
      </c>
      <c r="J98" s="98"/>
      <c r="K98" s="88"/>
      <c r="L98" s="88"/>
      <c r="M98" s="88"/>
      <c r="N98" s="88"/>
      <c r="O98" s="88"/>
      <c r="P98" s="88"/>
      <c r="Q98" s="8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</row>
    <row r="99" spans="1:36" s="77" customFormat="1" ht="9" customHeight="1" x14ac:dyDescent="0.25">
      <c r="A99" s="76" t="s">
        <v>45</v>
      </c>
      <c r="B99" s="82">
        <f t="shared" si="4"/>
        <v>22533.678000000004</v>
      </c>
      <c r="C99" s="82">
        <v>18738.09</v>
      </c>
      <c r="D99" s="82">
        <v>1279.9349999999999</v>
      </c>
      <c r="E99" s="82">
        <v>0</v>
      </c>
      <c r="F99" s="82">
        <v>2173.6880000000001</v>
      </c>
      <c r="G99" s="82">
        <v>341.96499999999997</v>
      </c>
      <c r="H99" s="82">
        <v>0</v>
      </c>
      <c r="I99" s="82">
        <v>0</v>
      </c>
      <c r="J99" s="98"/>
      <c r="K99" s="88"/>
      <c r="L99" s="88"/>
      <c r="M99" s="88"/>
      <c r="N99" s="88"/>
      <c r="O99" s="88"/>
      <c r="P99" s="88"/>
      <c r="Q99" s="8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</row>
    <row r="100" spans="1:36" s="77" customFormat="1" ht="9" customHeight="1" x14ac:dyDescent="0.25">
      <c r="A100" s="76" t="s">
        <v>46</v>
      </c>
      <c r="B100" s="82">
        <f t="shared" si="4"/>
        <v>137853.15</v>
      </c>
      <c r="C100" s="82">
        <v>128483.125</v>
      </c>
      <c r="D100" s="82">
        <v>1824.05</v>
      </c>
      <c r="E100" s="82">
        <v>0</v>
      </c>
      <c r="F100" s="82">
        <v>6309.1949999999997</v>
      </c>
      <c r="G100" s="82">
        <v>606.82000000000005</v>
      </c>
      <c r="H100" s="82">
        <v>91.8</v>
      </c>
      <c r="I100" s="82">
        <v>538.16</v>
      </c>
      <c r="J100" s="98"/>
      <c r="K100" s="88"/>
      <c r="L100" s="88"/>
      <c r="M100" s="88"/>
      <c r="N100" s="88"/>
      <c r="O100" s="88"/>
      <c r="P100" s="88"/>
      <c r="Q100" s="8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</row>
    <row r="101" spans="1:36" s="77" customFormat="1" ht="9" customHeight="1" x14ac:dyDescent="0.25">
      <c r="A101" s="76" t="s">
        <v>47</v>
      </c>
      <c r="B101" s="82">
        <f t="shared" si="4"/>
        <v>52744.955000000002</v>
      </c>
      <c r="C101" s="82">
        <v>37114.6</v>
      </c>
      <c r="D101" s="82">
        <v>13494.625</v>
      </c>
      <c r="E101" s="82">
        <v>912.97500000000002</v>
      </c>
      <c r="F101" s="82">
        <v>681.58</v>
      </c>
      <c r="G101" s="82">
        <v>541.17499999999995</v>
      </c>
      <c r="H101" s="82">
        <v>0</v>
      </c>
      <c r="I101" s="82">
        <v>0</v>
      </c>
      <c r="J101" s="98"/>
      <c r="K101" s="88"/>
      <c r="L101" s="88"/>
      <c r="M101" s="88"/>
      <c r="N101" s="88"/>
      <c r="O101" s="88"/>
      <c r="P101" s="88"/>
      <c r="Q101" s="8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</row>
    <row r="102" spans="1:36" s="77" customFormat="1" ht="9" customHeight="1" x14ac:dyDescent="0.25">
      <c r="A102" s="83" t="s">
        <v>48</v>
      </c>
      <c r="B102" s="85">
        <f t="shared" si="4"/>
        <v>476187.91899999994</v>
      </c>
      <c r="C102" s="85">
        <v>380454.30099999998</v>
      </c>
      <c r="D102" s="85">
        <v>28564.19</v>
      </c>
      <c r="E102" s="85">
        <v>3060.0239999999999</v>
      </c>
      <c r="F102" s="85">
        <v>57941.3</v>
      </c>
      <c r="G102" s="85">
        <v>6168.1040000000003</v>
      </c>
      <c r="H102" s="85">
        <v>0</v>
      </c>
      <c r="I102" s="85">
        <v>0</v>
      </c>
      <c r="J102" s="98"/>
      <c r="K102" s="88"/>
      <c r="L102" s="88"/>
      <c r="M102" s="88"/>
      <c r="N102" s="88"/>
      <c r="O102" s="88"/>
      <c r="P102" s="88"/>
      <c r="Q102" s="8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</row>
    <row r="103" spans="1:36" s="77" customFormat="1" ht="9" customHeight="1" x14ac:dyDescent="0.25">
      <c r="A103" s="76" t="s">
        <v>49</v>
      </c>
      <c r="B103" s="82">
        <f t="shared" si="4"/>
        <v>97.32</v>
      </c>
      <c r="C103" s="82">
        <v>91.46</v>
      </c>
      <c r="D103" s="82">
        <v>5.86</v>
      </c>
      <c r="E103" s="82">
        <v>0</v>
      </c>
      <c r="F103" s="82">
        <v>0</v>
      </c>
      <c r="G103" s="82">
        <v>0</v>
      </c>
      <c r="H103" s="82">
        <v>0</v>
      </c>
      <c r="I103" s="82">
        <v>0</v>
      </c>
      <c r="J103" s="98"/>
      <c r="K103" s="88"/>
      <c r="L103" s="88"/>
      <c r="M103" s="88"/>
      <c r="N103" s="88"/>
      <c r="O103" s="88"/>
      <c r="P103" s="88"/>
      <c r="Q103" s="8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</row>
    <row r="104" spans="1:36" s="77" customFormat="1" ht="9" customHeight="1" x14ac:dyDescent="0.25">
      <c r="A104" s="76" t="s">
        <v>50</v>
      </c>
      <c r="B104" s="82">
        <f t="shared" si="4"/>
        <v>19232.489999999994</v>
      </c>
      <c r="C104" s="82">
        <v>18397.349999999999</v>
      </c>
      <c r="D104" s="82">
        <v>0</v>
      </c>
      <c r="E104" s="82">
        <v>0</v>
      </c>
      <c r="F104" s="82">
        <v>87.6</v>
      </c>
      <c r="G104" s="82">
        <v>0</v>
      </c>
      <c r="H104" s="82">
        <v>165.6</v>
      </c>
      <c r="I104" s="82">
        <v>581.94000000000005</v>
      </c>
      <c r="J104" s="98"/>
      <c r="K104" s="88"/>
      <c r="L104" s="88"/>
      <c r="M104" s="88"/>
      <c r="N104" s="88"/>
      <c r="O104" s="88"/>
      <c r="P104" s="88"/>
      <c r="Q104" s="8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</row>
    <row r="105" spans="1:36" s="77" customFormat="1" ht="9" customHeight="1" x14ac:dyDescent="0.25">
      <c r="A105" s="76" t="s">
        <v>51</v>
      </c>
      <c r="B105" s="82">
        <f t="shared" si="4"/>
        <v>10681.42</v>
      </c>
      <c r="C105" s="82">
        <v>9107.91</v>
      </c>
      <c r="D105" s="82">
        <v>223.21</v>
      </c>
      <c r="E105" s="82">
        <v>0</v>
      </c>
      <c r="F105" s="82">
        <v>293.10000000000002</v>
      </c>
      <c r="G105" s="82">
        <v>5.0999999999999996</v>
      </c>
      <c r="H105" s="82">
        <v>0</v>
      </c>
      <c r="I105" s="82">
        <v>1052.0999999999999</v>
      </c>
      <c r="J105" s="98"/>
      <c r="K105" s="88"/>
      <c r="L105" s="88"/>
      <c r="M105" s="88"/>
      <c r="N105" s="88"/>
      <c r="O105" s="88"/>
      <c r="P105" s="88"/>
      <c r="Q105" s="8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</row>
    <row r="106" spans="1:36" s="77" customFormat="1" ht="9" customHeight="1" x14ac:dyDescent="0.25">
      <c r="A106" s="83" t="s">
        <v>52</v>
      </c>
      <c r="B106" s="85">
        <f t="shared" si="4"/>
        <v>213580.84</v>
      </c>
      <c r="C106" s="85">
        <v>205458.33499999999</v>
      </c>
      <c r="D106" s="85">
        <v>306.89999999999998</v>
      </c>
      <c r="E106" s="85">
        <v>0</v>
      </c>
      <c r="F106" s="85">
        <v>1785.4649999999999</v>
      </c>
      <c r="G106" s="85">
        <v>0</v>
      </c>
      <c r="H106" s="85">
        <v>2409.44</v>
      </c>
      <c r="I106" s="85">
        <v>3620.7</v>
      </c>
      <c r="J106" s="98"/>
      <c r="K106" s="88"/>
      <c r="L106" s="88"/>
      <c r="M106" s="88"/>
      <c r="N106" s="88"/>
      <c r="O106" s="88"/>
      <c r="P106" s="88"/>
      <c r="Q106" s="8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</row>
    <row r="107" spans="1:36" s="77" customFormat="1" ht="9" customHeight="1" x14ac:dyDescent="0.25">
      <c r="A107" s="76" t="s">
        <v>53</v>
      </c>
      <c r="B107" s="82">
        <f t="shared" si="4"/>
        <v>99671.17</v>
      </c>
      <c r="C107" s="82">
        <v>83138.740000000005</v>
      </c>
      <c r="D107" s="82">
        <v>10577.37</v>
      </c>
      <c r="E107" s="82">
        <v>143.44999999999999</v>
      </c>
      <c r="F107" s="82">
        <v>3692.8</v>
      </c>
      <c r="G107" s="82">
        <v>860.13</v>
      </c>
      <c r="H107" s="82">
        <v>1235.7</v>
      </c>
      <c r="I107" s="82">
        <v>22.98</v>
      </c>
      <c r="J107" s="98"/>
      <c r="K107" s="88"/>
      <c r="L107" s="88"/>
      <c r="M107" s="88"/>
      <c r="N107" s="88"/>
      <c r="O107" s="88"/>
      <c r="P107" s="88"/>
      <c r="Q107" s="8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</row>
    <row r="108" spans="1:36" s="77" customFormat="1" ht="9" customHeight="1" x14ac:dyDescent="0.25">
      <c r="A108" s="76" t="s">
        <v>54</v>
      </c>
      <c r="B108" s="82">
        <f t="shared" si="4"/>
        <v>1626.9610000000002</v>
      </c>
      <c r="C108" s="82">
        <v>1337.152</v>
      </c>
      <c r="D108" s="82">
        <v>2.653</v>
      </c>
      <c r="E108" s="82">
        <v>4.7300000000000004</v>
      </c>
      <c r="F108" s="82">
        <v>281.02600000000001</v>
      </c>
      <c r="G108" s="82">
        <v>1.4</v>
      </c>
      <c r="H108" s="82">
        <v>0</v>
      </c>
      <c r="I108" s="82">
        <v>0</v>
      </c>
      <c r="J108" s="98"/>
      <c r="K108" s="88"/>
      <c r="L108" s="88"/>
      <c r="M108" s="88"/>
      <c r="N108" s="88"/>
      <c r="O108" s="88"/>
      <c r="P108" s="88"/>
      <c r="Q108" s="8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</row>
    <row r="109" spans="1:36" s="77" customFormat="1" ht="9" customHeight="1" x14ac:dyDescent="0.25">
      <c r="A109" s="76" t="s">
        <v>55</v>
      </c>
      <c r="B109" s="82">
        <f t="shared" si="4"/>
        <v>34178.870999999999</v>
      </c>
      <c r="C109" s="82">
        <v>0</v>
      </c>
      <c r="D109" s="82">
        <v>0</v>
      </c>
      <c r="E109" s="82">
        <v>0</v>
      </c>
      <c r="F109" s="82">
        <v>0</v>
      </c>
      <c r="G109" s="82">
        <v>0</v>
      </c>
      <c r="H109" s="82">
        <v>13627.977000000001</v>
      </c>
      <c r="I109" s="82">
        <v>20550.894</v>
      </c>
      <c r="J109" s="98"/>
      <c r="K109" s="88"/>
      <c r="L109" s="88"/>
      <c r="M109" s="88"/>
      <c r="N109" s="88"/>
      <c r="O109" s="88"/>
      <c r="P109" s="88"/>
      <c r="Q109" s="8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</row>
    <row r="110" spans="1:36" s="77" customFormat="1" ht="9" customHeight="1" x14ac:dyDescent="0.25">
      <c r="A110" s="83" t="s">
        <v>56</v>
      </c>
      <c r="B110" s="85">
        <f t="shared" si="4"/>
        <v>5930.3689999999997</v>
      </c>
      <c r="C110" s="85">
        <v>740.15099999999995</v>
      </c>
      <c r="D110" s="85">
        <v>0</v>
      </c>
      <c r="E110" s="85">
        <v>527.65700000000004</v>
      </c>
      <c r="F110" s="85">
        <v>3126.7579999999998</v>
      </c>
      <c r="G110" s="85">
        <v>808.202</v>
      </c>
      <c r="H110" s="85">
        <v>403.92</v>
      </c>
      <c r="I110" s="85">
        <v>323.68099999999998</v>
      </c>
      <c r="J110" s="98"/>
      <c r="K110" s="88"/>
      <c r="L110" s="88"/>
      <c r="M110" s="88"/>
      <c r="N110" s="88"/>
      <c r="O110" s="88"/>
      <c r="P110" s="88"/>
      <c r="Q110" s="8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</row>
    <row r="111" spans="1:36" s="77" customFormat="1" ht="9" customHeight="1" x14ac:dyDescent="0.25">
      <c r="A111" s="76" t="s">
        <v>57</v>
      </c>
      <c r="B111" s="82">
        <f t="shared" si="4"/>
        <v>30019.324000000001</v>
      </c>
      <c r="C111" s="82">
        <v>26989.932000000001</v>
      </c>
      <c r="D111" s="82">
        <v>0</v>
      </c>
      <c r="E111" s="82">
        <v>0</v>
      </c>
      <c r="F111" s="82">
        <v>219.63200000000001</v>
      </c>
      <c r="G111" s="82">
        <v>0</v>
      </c>
      <c r="H111" s="82">
        <v>344.5</v>
      </c>
      <c r="I111" s="82">
        <v>2465.2600000000002</v>
      </c>
      <c r="J111" s="98"/>
      <c r="K111" s="88"/>
      <c r="L111" s="88"/>
      <c r="M111" s="88"/>
      <c r="N111" s="88"/>
      <c r="O111" s="88"/>
      <c r="P111" s="88"/>
      <c r="Q111" s="8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</row>
    <row r="112" spans="1:36" s="77" customFormat="1" ht="9" customHeight="1" x14ac:dyDescent="0.25">
      <c r="A112" s="76" t="s">
        <v>58</v>
      </c>
      <c r="B112" s="82">
        <f t="shared" si="4"/>
        <v>26075.18</v>
      </c>
      <c r="C112" s="82">
        <v>14410.53</v>
      </c>
      <c r="D112" s="82">
        <v>0</v>
      </c>
      <c r="E112" s="82">
        <v>0</v>
      </c>
      <c r="F112" s="82">
        <v>2422.98</v>
      </c>
      <c r="G112" s="82">
        <v>9241.67</v>
      </c>
      <c r="H112" s="82">
        <v>0</v>
      </c>
      <c r="I112" s="82">
        <v>0</v>
      </c>
      <c r="J112" s="98"/>
      <c r="K112" s="88"/>
      <c r="L112" s="88"/>
      <c r="M112" s="88"/>
      <c r="N112" s="88"/>
      <c r="O112" s="88"/>
      <c r="P112" s="88"/>
      <c r="Q112" s="8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</row>
    <row r="113" spans="1:36" s="77" customFormat="1" ht="9" customHeight="1" x14ac:dyDescent="0.25">
      <c r="A113" s="76" t="s">
        <v>59</v>
      </c>
      <c r="B113" s="82">
        <f t="shared" si="4"/>
        <v>1260.4000000000001</v>
      </c>
      <c r="C113" s="82">
        <v>0</v>
      </c>
      <c r="D113" s="82">
        <v>0</v>
      </c>
      <c r="E113" s="82">
        <v>0</v>
      </c>
      <c r="F113" s="82">
        <v>0</v>
      </c>
      <c r="G113" s="82">
        <v>0</v>
      </c>
      <c r="H113" s="82">
        <v>434</v>
      </c>
      <c r="I113" s="82">
        <v>826.4</v>
      </c>
      <c r="J113" s="98"/>
      <c r="K113" s="88"/>
      <c r="L113" s="88"/>
      <c r="M113" s="88"/>
      <c r="N113" s="88"/>
      <c r="O113" s="88"/>
      <c r="P113" s="88"/>
      <c r="Q113" s="8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</row>
    <row r="114" spans="1:36" s="77" customFormat="1" ht="9" customHeight="1" x14ac:dyDescent="0.25">
      <c r="A114" s="83" t="s">
        <v>60</v>
      </c>
      <c r="B114" s="85">
        <f t="shared" si="4"/>
        <v>17503.455000000002</v>
      </c>
      <c r="C114" s="85">
        <v>5120.8500000000004</v>
      </c>
      <c r="D114" s="85">
        <v>0</v>
      </c>
      <c r="E114" s="85">
        <v>0</v>
      </c>
      <c r="F114" s="85">
        <v>672.6</v>
      </c>
      <c r="G114" s="85">
        <v>5.4</v>
      </c>
      <c r="H114" s="85">
        <v>7.2</v>
      </c>
      <c r="I114" s="85">
        <v>11697.405000000001</v>
      </c>
      <c r="J114" s="98"/>
      <c r="K114" s="88"/>
      <c r="L114" s="88"/>
      <c r="M114" s="88"/>
      <c r="N114" s="88"/>
      <c r="O114" s="88"/>
      <c r="P114" s="88"/>
      <c r="Q114" s="8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</row>
    <row r="115" spans="1:36" s="77" customFormat="1" ht="9" customHeight="1" x14ac:dyDescent="0.25">
      <c r="A115" s="76" t="s">
        <v>61</v>
      </c>
      <c r="B115" s="82">
        <f t="shared" si="4"/>
        <v>7494.5309999999999</v>
      </c>
      <c r="C115" s="82">
        <v>4798.9520000000002</v>
      </c>
      <c r="D115" s="82">
        <v>2463.5920000000001</v>
      </c>
      <c r="E115" s="82">
        <v>0</v>
      </c>
      <c r="F115" s="82">
        <v>195.99700000000001</v>
      </c>
      <c r="G115" s="82">
        <v>35.99</v>
      </c>
      <c r="H115" s="82">
        <v>0</v>
      </c>
      <c r="I115" s="82">
        <v>0</v>
      </c>
      <c r="J115" s="98"/>
      <c r="K115" s="88"/>
      <c r="L115" s="88"/>
      <c r="M115" s="88"/>
      <c r="N115" s="88"/>
      <c r="O115" s="88"/>
      <c r="P115" s="88"/>
      <c r="Q115" s="8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</row>
    <row r="116" spans="1:36" s="77" customFormat="1" ht="9" customHeight="1" x14ac:dyDescent="0.25">
      <c r="A116" s="76" t="s">
        <v>62</v>
      </c>
      <c r="B116" s="82">
        <f t="shared" si="4"/>
        <v>47634.582999999999</v>
      </c>
      <c r="C116" s="82">
        <v>34464.089999999997</v>
      </c>
      <c r="D116" s="82">
        <v>31.245999999999999</v>
      </c>
      <c r="E116" s="82">
        <v>244.8</v>
      </c>
      <c r="F116" s="82">
        <v>1251.1199999999999</v>
      </c>
      <c r="G116" s="82">
        <v>481.07</v>
      </c>
      <c r="H116" s="82">
        <v>8857.1929999999993</v>
      </c>
      <c r="I116" s="82">
        <v>2305.0639999999999</v>
      </c>
      <c r="J116" s="98"/>
      <c r="K116" s="88"/>
      <c r="L116" s="88"/>
      <c r="M116" s="88"/>
      <c r="N116" s="88"/>
      <c r="O116" s="88"/>
      <c r="P116" s="88"/>
      <c r="Q116" s="8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</row>
    <row r="117" spans="1:36" s="77" customFormat="1" ht="9" customHeight="1" x14ac:dyDescent="0.25">
      <c r="A117" s="76" t="s">
        <v>63</v>
      </c>
      <c r="B117" s="82">
        <f t="shared" si="4"/>
        <v>3835.0840000000003</v>
      </c>
      <c r="C117" s="82">
        <v>0</v>
      </c>
      <c r="D117" s="82">
        <v>0</v>
      </c>
      <c r="E117" s="82">
        <v>0</v>
      </c>
      <c r="F117" s="82">
        <v>0</v>
      </c>
      <c r="G117" s="82">
        <v>0</v>
      </c>
      <c r="H117" s="82">
        <v>1369.65</v>
      </c>
      <c r="I117" s="82">
        <v>2465.4340000000002</v>
      </c>
      <c r="J117" s="98"/>
      <c r="K117" s="88"/>
      <c r="L117" s="88"/>
      <c r="M117" s="88"/>
      <c r="N117" s="88"/>
      <c r="O117" s="88"/>
      <c r="P117" s="88"/>
      <c r="Q117" s="8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</row>
    <row r="118" spans="1:36" s="77" customFormat="1" ht="9" customHeight="1" x14ac:dyDescent="0.25">
      <c r="A118" s="83" t="s">
        <v>64</v>
      </c>
      <c r="B118" s="85">
        <f t="shared" si="4"/>
        <v>7850.4549999999999</v>
      </c>
      <c r="C118" s="85">
        <v>7053.3</v>
      </c>
      <c r="D118" s="85">
        <v>0</v>
      </c>
      <c r="E118" s="85">
        <v>123.04</v>
      </c>
      <c r="F118" s="85">
        <v>674.11500000000001</v>
      </c>
      <c r="G118" s="85">
        <v>0</v>
      </c>
      <c r="H118" s="85">
        <v>0</v>
      </c>
      <c r="I118" s="85">
        <v>0</v>
      </c>
      <c r="J118" s="98"/>
      <c r="K118" s="88"/>
      <c r="L118" s="88"/>
      <c r="M118" s="88"/>
      <c r="N118" s="88"/>
      <c r="O118" s="88"/>
      <c r="P118" s="88"/>
      <c r="Q118" s="8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</row>
    <row r="119" spans="1:36" s="77" customFormat="1" ht="9" customHeight="1" x14ac:dyDescent="0.25">
      <c r="A119" s="76"/>
      <c r="B119" s="82"/>
      <c r="C119" s="82"/>
      <c r="D119" s="82"/>
      <c r="E119" s="82"/>
      <c r="F119" s="82"/>
      <c r="G119" s="82"/>
      <c r="H119" s="82"/>
      <c r="I119" s="82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</row>
    <row r="120" spans="1:36" s="77" customFormat="1" ht="9" customHeight="1" x14ac:dyDescent="0.25">
      <c r="A120" s="75">
        <v>1998</v>
      </c>
      <c r="B120" s="76"/>
      <c r="C120" s="76"/>
      <c r="D120" s="76"/>
      <c r="E120" s="76"/>
      <c r="F120" s="76"/>
      <c r="G120" s="76"/>
      <c r="H120" s="76"/>
      <c r="I120" s="76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</row>
    <row r="121" spans="1:36" s="80" customFormat="1" ht="9" customHeight="1" x14ac:dyDescent="0.25">
      <c r="A121" s="78" t="s">
        <v>33</v>
      </c>
      <c r="B121" s="97">
        <f t="shared" ref="B121:I121" si="5">SUM(B123:B154)</f>
        <v>3668504.851999999</v>
      </c>
      <c r="C121" s="97">
        <f t="shared" si="5"/>
        <v>3197768.7199999997</v>
      </c>
      <c r="D121" s="97">
        <f t="shared" si="5"/>
        <v>101514.69099999999</v>
      </c>
      <c r="E121" s="97">
        <f t="shared" si="5"/>
        <v>7714.2990000000009</v>
      </c>
      <c r="F121" s="97">
        <f t="shared" si="5"/>
        <v>171178.62899999999</v>
      </c>
      <c r="G121" s="97">
        <f t="shared" si="5"/>
        <v>28165.853000000003</v>
      </c>
      <c r="H121" s="97">
        <f t="shared" si="5"/>
        <v>68831.255000000019</v>
      </c>
      <c r="I121" s="97">
        <f t="shared" si="5"/>
        <v>93331.405000000013</v>
      </c>
      <c r="J121" s="311"/>
      <c r="K121" s="311"/>
      <c r="L121" s="311"/>
      <c r="M121" s="311"/>
      <c r="N121" s="311"/>
      <c r="O121" s="311"/>
      <c r="P121" s="311"/>
      <c r="Q121" s="311"/>
      <c r="R121" s="311"/>
      <c r="S121" s="311"/>
      <c r="T121" s="311"/>
      <c r="U121" s="311"/>
      <c r="V121" s="311"/>
      <c r="W121" s="311"/>
      <c r="X121" s="311"/>
      <c r="Y121" s="311"/>
      <c r="Z121" s="311"/>
      <c r="AA121" s="311"/>
      <c r="AB121" s="311"/>
      <c r="AC121" s="311"/>
      <c r="AD121" s="311"/>
      <c r="AE121" s="311"/>
      <c r="AF121" s="311"/>
      <c r="AG121" s="311"/>
      <c r="AH121" s="311"/>
      <c r="AI121" s="311"/>
      <c r="AJ121" s="311"/>
    </row>
    <row r="122" spans="1:36" s="80" customFormat="1" ht="3.95" customHeight="1" x14ac:dyDescent="0.25">
      <c r="A122" s="78"/>
      <c r="B122" s="97"/>
      <c r="C122" s="97"/>
      <c r="D122" s="97"/>
      <c r="E122" s="97"/>
      <c r="F122" s="97"/>
      <c r="G122" s="97"/>
      <c r="H122" s="97"/>
      <c r="I122" s="97"/>
      <c r="J122" s="311"/>
      <c r="K122" s="311"/>
      <c r="L122" s="311"/>
      <c r="M122" s="311"/>
      <c r="N122" s="311"/>
      <c r="O122" s="311"/>
      <c r="P122" s="311"/>
      <c r="Q122" s="311"/>
      <c r="R122" s="311"/>
      <c r="S122" s="311"/>
      <c r="T122" s="311"/>
      <c r="U122" s="311"/>
      <c r="V122" s="311"/>
      <c r="W122" s="311"/>
      <c r="X122" s="311"/>
      <c r="Y122" s="311"/>
      <c r="Z122" s="311"/>
      <c r="AA122" s="311"/>
      <c r="AB122" s="311"/>
      <c r="AC122" s="311"/>
      <c r="AD122" s="311"/>
      <c r="AE122" s="311"/>
      <c r="AF122" s="311"/>
      <c r="AG122" s="311"/>
      <c r="AH122" s="311"/>
      <c r="AI122" s="311"/>
      <c r="AJ122" s="311"/>
    </row>
    <row r="123" spans="1:36" s="77" customFormat="1" ht="9" customHeight="1" x14ac:dyDescent="0.25">
      <c r="A123" s="76" t="s">
        <v>34</v>
      </c>
      <c r="B123" s="82">
        <f t="shared" ref="B123:B154" si="6">SUM(C123:I123)</f>
        <v>1670.3019999999999</v>
      </c>
      <c r="C123" s="82">
        <v>38.384999999999998</v>
      </c>
      <c r="D123" s="82">
        <v>0</v>
      </c>
      <c r="E123" s="82">
        <v>0</v>
      </c>
      <c r="F123" s="82">
        <v>3.125</v>
      </c>
      <c r="G123" s="82">
        <v>1628.7919999999999</v>
      </c>
      <c r="H123" s="82">
        <v>0</v>
      </c>
      <c r="I123" s="82">
        <v>0</v>
      </c>
      <c r="J123" s="98"/>
      <c r="K123" s="88"/>
      <c r="L123" s="88"/>
      <c r="M123" s="88"/>
      <c r="N123" s="88"/>
      <c r="O123" s="88"/>
      <c r="P123" s="88"/>
      <c r="Q123" s="8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</row>
    <row r="124" spans="1:36" s="77" customFormat="1" ht="9" customHeight="1" x14ac:dyDescent="0.25">
      <c r="A124" s="76" t="s">
        <v>35</v>
      </c>
      <c r="B124" s="82">
        <f t="shared" si="6"/>
        <v>31.704000000000001</v>
      </c>
      <c r="C124" s="82">
        <v>0</v>
      </c>
      <c r="D124" s="82">
        <v>0</v>
      </c>
      <c r="E124" s="82">
        <v>0</v>
      </c>
      <c r="F124" s="82">
        <v>9.99</v>
      </c>
      <c r="G124" s="82">
        <v>21.713999999999999</v>
      </c>
      <c r="H124" s="82">
        <v>0</v>
      </c>
      <c r="I124" s="82">
        <v>0</v>
      </c>
      <c r="J124" s="98"/>
      <c r="K124" s="88"/>
      <c r="L124" s="88"/>
      <c r="M124" s="88"/>
      <c r="N124" s="88"/>
      <c r="O124" s="88"/>
      <c r="P124" s="88"/>
      <c r="Q124" s="8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</row>
    <row r="125" spans="1:36" s="77" customFormat="1" ht="9" customHeight="1" x14ac:dyDescent="0.25">
      <c r="A125" s="76" t="s">
        <v>87</v>
      </c>
      <c r="B125" s="82">
        <f t="shared" si="6"/>
        <v>2446.7399999999998</v>
      </c>
      <c r="C125" s="82">
        <v>0</v>
      </c>
      <c r="D125" s="82">
        <v>0</v>
      </c>
      <c r="E125" s="82">
        <v>0</v>
      </c>
      <c r="F125" s="82">
        <v>0</v>
      </c>
      <c r="G125" s="82">
        <v>0</v>
      </c>
      <c r="H125" s="82">
        <v>0</v>
      </c>
      <c r="I125" s="82">
        <v>2446.7399999999998</v>
      </c>
      <c r="J125" s="98"/>
      <c r="K125" s="88"/>
      <c r="L125" s="88"/>
      <c r="M125" s="88"/>
      <c r="N125" s="88"/>
      <c r="O125" s="88"/>
      <c r="P125" s="88"/>
      <c r="Q125" s="8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</row>
    <row r="126" spans="1:36" s="77" customFormat="1" ht="9" customHeight="1" x14ac:dyDescent="0.25">
      <c r="A126" s="83" t="s">
        <v>37</v>
      </c>
      <c r="B126" s="85">
        <f t="shared" si="6"/>
        <v>23036.262999999999</v>
      </c>
      <c r="C126" s="85">
        <v>0</v>
      </c>
      <c r="D126" s="85">
        <v>0</v>
      </c>
      <c r="E126" s="85">
        <v>0</v>
      </c>
      <c r="F126" s="85">
        <v>0</v>
      </c>
      <c r="G126" s="85">
        <v>0</v>
      </c>
      <c r="H126" s="85">
        <v>5318.6</v>
      </c>
      <c r="I126" s="85">
        <v>17717.663</v>
      </c>
      <c r="J126" s="98"/>
      <c r="K126" s="88"/>
      <c r="L126" s="88"/>
      <c r="M126" s="88"/>
      <c r="N126" s="88"/>
      <c r="O126" s="88"/>
      <c r="P126" s="88"/>
      <c r="Q126" s="8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</row>
    <row r="127" spans="1:36" s="77" customFormat="1" ht="9" customHeight="1" x14ac:dyDescent="0.25">
      <c r="A127" s="76" t="s">
        <v>38</v>
      </c>
      <c r="B127" s="82">
        <f t="shared" si="6"/>
        <v>3824.4469999999997</v>
      </c>
      <c r="C127" s="82">
        <v>1916.3</v>
      </c>
      <c r="D127" s="82">
        <v>1617.048</v>
      </c>
      <c r="E127" s="82">
        <v>97.524000000000001</v>
      </c>
      <c r="F127" s="82">
        <v>0</v>
      </c>
      <c r="G127" s="82">
        <v>193.57499999999999</v>
      </c>
      <c r="H127" s="82">
        <v>0</v>
      </c>
      <c r="I127" s="82">
        <v>0</v>
      </c>
      <c r="J127" s="98"/>
      <c r="K127" s="88"/>
      <c r="L127" s="88"/>
      <c r="M127" s="88"/>
      <c r="N127" s="88"/>
      <c r="O127" s="88"/>
      <c r="P127" s="88"/>
      <c r="Q127" s="8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</row>
    <row r="128" spans="1:36" s="77" customFormat="1" ht="9" customHeight="1" x14ac:dyDescent="0.25">
      <c r="A128" s="76" t="s">
        <v>39</v>
      </c>
      <c r="B128" s="82">
        <f t="shared" si="6"/>
        <v>1221.8499999999999</v>
      </c>
      <c r="C128" s="82">
        <v>571.70000000000005</v>
      </c>
      <c r="D128" s="82">
        <v>1.05</v>
      </c>
      <c r="E128" s="82">
        <v>88.4</v>
      </c>
      <c r="F128" s="82">
        <v>112.9</v>
      </c>
      <c r="G128" s="82">
        <v>15.4</v>
      </c>
      <c r="H128" s="82">
        <v>222</v>
      </c>
      <c r="I128" s="82">
        <v>210.4</v>
      </c>
      <c r="J128" s="98"/>
      <c r="K128" s="88"/>
      <c r="L128" s="88"/>
      <c r="M128" s="88"/>
      <c r="N128" s="88"/>
      <c r="O128" s="88"/>
      <c r="P128" s="88"/>
      <c r="Q128" s="8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</row>
    <row r="129" spans="1:36" s="77" customFormat="1" ht="9" customHeight="1" x14ac:dyDescent="0.25">
      <c r="A129" s="76" t="s">
        <v>40</v>
      </c>
      <c r="B129" s="82">
        <f t="shared" si="6"/>
        <v>32919.919999999998</v>
      </c>
      <c r="C129" s="82">
        <v>28458.5</v>
      </c>
      <c r="D129" s="82">
        <v>0</v>
      </c>
      <c r="E129" s="82">
        <v>2326.2199999999998</v>
      </c>
      <c r="F129" s="82">
        <v>0</v>
      </c>
      <c r="G129" s="82">
        <v>0</v>
      </c>
      <c r="H129" s="82">
        <v>1959.6</v>
      </c>
      <c r="I129" s="82">
        <v>175.6</v>
      </c>
      <c r="J129" s="98"/>
      <c r="K129" s="88"/>
      <c r="L129" s="88"/>
      <c r="M129" s="88"/>
      <c r="N129" s="88"/>
      <c r="O129" s="88"/>
      <c r="P129" s="88"/>
      <c r="Q129" s="8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</row>
    <row r="130" spans="1:36" s="77" customFormat="1" ht="9" customHeight="1" x14ac:dyDescent="0.25">
      <c r="A130" s="83" t="s">
        <v>41</v>
      </c>
      <c r="B130" s="85">
        <f t="shared" si="6"/>
        <v>1007274.6129999999</v>
      </c>
      <c r="C130" s="85">
        <v>957192.17299999995</v>
      </c>
      <c r="D130" s="85">
        <v>0</v>
      </c>
      <c r="E130" s="85">
        <v>0</v>
      </c>
      <c r="F130" s="85">
        <v>50082.44</v>
      </c>
      <c r="G130" s="85">
        <v>0</v>
      </c>
      <c r="H130" s="85">
        <v>0</v>
      </c>
      <c r="I130" s="85">
        <v>0</v>
      </c>
      <c r="J130" s="98"/>
      <c r="K130" s="88"/>
      <c r="L130" s="88"/>
      <c r="M130" s="88"/>
      <c r="N130" s="88"/>
      <c r="O130" s="88"/>
      <c r="P130" s="88"/>
      <c r="Q130" s="8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</row>
    <row r="131" spans="1:36" s="77" customFormat="1" ht="9" customHeight="1" x14ac:dyDescent="0.25">
      <c r="A131" s="76" t="s">
        <v>88</v>
      </c>
      <c r="B131" s="82">
        <f t="shared" si="6"/>
        <v>2406.7850000000003</v>
      </c>
      <c r="C131" s="82">
        <v>316.68400000000003</v>
      </c>
      <c r="D131" s="82">
        <v>2090.1010000000001</v>
      </c>
      <c r="E131" s="82">
        <v>0</v>
      </c>
      <c r="F131" s="82">
        <v>0</v>
      </c>
      <c r="G131" s="82">
        <v>0</v>
      </c>
      <c r="H131" s="82">
        <v>0</v>
      </c>
      <c r="I131" s="82">
        <v>0</v>
      </c>
      <c r="J131" s="98"/>
      <c r="K131" s="88"/>
      <c r="L131" s="88"/>
      <c r="M131" s="88"/>
      <c r="N131" s="88"/>
      <c r="O131" s="88"/>
      <c r="P131" s="88"/>
      <c r="Q131" s="8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</row>
    <row r="132" spans="1:36" s="77" customFormat="1" ht="9" customHeight="1" x14ac:dyDescent="0.25">
      <c r="A132" s="76" t="s">
        <v>42</v>
      </c>
      <c r="B132" s="82">
        <f t="shared" si="6"/>
        <v>930186.82400000002</v>
      </c>
      <c r="C132" s="82">
        <v>881776.24899999995</v>
      </c>
      <c r="D132" s="82">
        <v>0</v>
      </c>
      <c r="E132" s="82">
        <v>859.33699999999999</v>
      </c>
      <c r="F132" s="82">
        <v>46034.788999999997</v>
      </c>
      <c r="G132" s="82">
        <v>1485.8309999999999</v>
      </c>
      <c r="H132" s="82">
        <v>30.617999999999999</v>
      </c>
      <c r="I132" s="82">
        <v>0</v>
      </c>
      <c r="J132" s="98"/>
      <c r="K132" s="88"/>
      <c r="L132" s="88"/>
      <c r="M132" s="88"/>
      <c r="N132" s="88"/>
      <c r="O132" s="88"/>
      <c r="P132" s="88"/>
      <c r="Q132" s="8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</row>
    <row r="133" spans="1:36" s="77" customFormat="1" ht="9" customHeight="1" x14ac:dyDescent="0.25">
      <c r="A133" s="76" t="s">
        <v>43</v>
      </c>
      <c r="B133" s="82">
        <f t="shared" si="6"/>
        <v>8936.1999999999989</v>
      </c>
      <c r="C133" s="82">
        <v>1078.1590000000001</v>
      </c>
      <c r="D133" s="82">
        <v>5.08</v>
      </c>
      <c r="E133" s="82">
        <v>0</v>
      </c>
      <c r="F133" s="82">
        <v>7739.3459999999995</v>
      </c>
      <c r="G133" s="82">
        <v>113.61499999999999</v>
      </c>
      <c r="H133" s="82">
        <v>0</v>
      </c>
      <c r="I133" s="82">
        <v>0</v>
      </c>
      <c r="J133" s="98"/>
      <c r="K133" s="88"/>
      <c r="L133" s="88"/>
      <c r="M133" s="88"/>
      <c r="N133" s="88"/>
      <c r="O133" s="88"/>
      <c r="P133" s="88"/>
      <c r="Q133" s="8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98"/>
      <c r="AJ133" s="98"/>
    </row>
    <row r="134" spans="1:36" s="77" customFormat="1" ht="9" customHeight="1" x14ac:dyDescent="0.25">
      <c r="A134" s="83" t="s">
        <v>44</v>
      </c>
      <c r="B134" s="85">
        <f t="shared" si="6"/>
        <v>104131.94</v>
      </c>
      <c r="C134" s="85">
        <v>98651.28</v>
      </c>
      <c r="D134" s="85">
        <v>3777.7</v>
      </c>
      <c r="E134" s="85">
        <v>436.41</v>
      </c>
      <c r="F134" s="85">
        <v>599.5</v>
      </c>
      <c r="G134" s="85">
        <v>14.55</v>
      </c>
      <c r="H134" s="85">
        <v>0</v>
      </c>
      <c r="I134" s="85">
        <v>652.5</v>
      </c>
      <c r="J134" s="98"/>
      <c r="K134" s="88"/>
      <c r="L134" s="88"/>
      <c r="M134" s="88"/>
      <c r="N134" s="88"/>
      <c r="O134" s="88"/>
      <c r="P134" s="88"/>
      <c r="Q134" s="8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</row>
    <row r="135" spans="1:36" s="77" customFormat="1" ht="9" customHeight="1" x14ac:dyDescent="0.25">
      <c r="A135" s="76" t="s">
        <v>45</v>
      </c>
      <c r="B135" s="82">
        <f t="shared" si="6"/>
        <v>46144.236000000004</v>
      </c>
      <c r="C135" s="82">
        <v>35302.83</v>
      </c>
      <c r="D135" s="82">
        <v>3065.96</v>
      </c>
      <c r="E135" s="82">
        <v>0</v>
      </c>
      <c r="F135" s="82">
        <v>6996.83</v>
      </c>
      <c r="G135" s="82">
        <v>778.61599999999999</v>
      </c>
      <c r="H135" s="82">
        <v>0</v>
      </c>
      <c r="I135" s="82">
        <v>0</v>
      </c>
      <c r="J135" s="98"/>
      <c r="K135" s="88"/>
      <c r="L135" s="88"/>
      <c r="M135" s="88"/>
      <c r="N135" s="88"/>
      <c r="O135" s="88"/>
      <c r="P135" s="88"/>
      <c r="Q135" s="8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</row>
    <row r="136" spans="1:36" s="77" customFormat="1" ht="9" customHeight="1" x14ac:dyDescent="0.25">
      <c r="A136" s="76" t="s">
        <v>46</v>
      </c>
      <c r="B136" s="82">
        <f t="shared" si="6"/>
        <v>210933.04399999997</v>
      </c>
      <c r="C136" s="82">
        <v>188629.53</v>
      </c>
      <c r="D136" s="82">
        <v>1627.835</v>
      </c>
      <c r="E136" s="82">
        <v>0</v>
      </c>
      <c r="F136" s="82">
        <v>9764.5740000000005</v>
      </c>
      <c r="G136" s="82">
        <v>784.20600000000002</v>
      </c>
      <c r="H136" s="82">
        <v>1990.8</v>
      </c>
      <c r="I136" s="82">
        <v>8136.0990000000002</v>
      </c>
      <c r="J136" s="98"/>
      <c r="K136" s="88"/>
      <c r="L136" s="88"/>
      <c r="M136" s="88"/>
      <c r="N136" s="88"/>
      <c r="O136" s="88"/>
      <c r="P136" s="88"/>
      <c r="Q136" s="8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</row>
    <row r="137" spans="1:36" s="77" customFormat="1" ht="9" customHeight="1" x14ac:dyDescent="0.25">
      <c r="A137" s="76" t="s">
        <v>47</v>
      </c>
      <c r="B137" s="82">
        <f t="shared" si="6"/>
        <v>197730.32</v>
      </c>
      <c r="C137" s="82">
        <v>144401.98300000001</v>
      </c>
      <c r="D137" s="82">
        <v>47068.421000000002</v>
      </c>
      <c r="E137" s="82">
        <v>1990.3589999999999</v>
      </c>
      <c r="F137" s="82">
        <v>2703.0459999999998</v>
      </c>
      <c r="G137" s="82">
        <v>1566.511</v>
      </c>
      <c r="H137" s="82">
        <v>0</v>
      </c>
      <c r="I137" s="82">
        <v>0</v>
      </c>
      <c r="J137" s="98"/>
      <c r="K137" s="88"/>
      <c r="L137" s="88"/>
      <c r="M137" s="88"/>
      <c r="N137" s="88"/>
      <c r="O137" s="88"/>
      <c r="P137" s="88"/>
      <c r="Q137" s="8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</row>
    <row r="138" spans="1:36" s="77" customFormat="1" ht="9" customHeight="1" x14ac:dyDescent="0.25">
      <c r="A138" s="83" t="s">
        <v>48</v>
      </c>
      <c r="B138" s="85">
        <f t="shared" si="6"/>
        <v>357916.76899999997</v>
      </c>
      <c r="C138" s="85">
        <v>314629.83899999998</v>
      </c>
      <c r="D138" s="85">
        <v>16947.2</v>
      </c>
      <c r="E138" s="85">
        <v>647.14800000000002</v>
      </c>
      <c r="F138" s="85">
        <v>22175.780999999999</v>
      </c>
      <c r="G138" s="85">
        <v>2870.7240000000002</v>
      </c>
      <c r="H138" s="85">
        <v>646.077</v>
      </c>
      <c r="I138" s="85">
        <v>0</v>
      </c>
      <c r="J138" s="98"/>
      <c r="K138" s="88"/>
      <c r="L138" s="88"/>
      <c r="M138" s="88"/>
      <c r="N138" s="88"/>
      <c r="O138" s="88"/>
      <c r="P138" s="88"/>
      <c r="Q138" s="8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</row>
    <row r="139" spans="1:36" s="77" customFormat="1" ht="9" customHeight="1" x14ac:dyDescent="0.25">
      <c r="A139" s="76" t="s">
        <v>49</v>
      </c>
      <c r="B139" s="82">
        <f t="shared" si="6"/>
        <v>200.50700000000001</v>
      </c>
      <c r="C139" s="82">
        <v>26.619</v>
      </c>
      <c r="D139" s="82">
        <v>139.31899999999999</v>
      </c>
      <c r="E139" s="82">
        <v>34.569000000000003</v>
      </c>
      <c r="F139" s="82">
        <v>0</v>
      </c>
      <c r="G139" s="82">
        <v>0</v>
      </c>
      <c r="H139" s="82">
        <v>0</v>
      </c>
      <c r="I139" s="82">
        <v>0</v>
      </c>
      <c r="J139" s="98"/>
      <c r="K139" s="88"/>
      <c r="L139" s="88"/>
      <c r="M139" s="88"/>
      <c r="N139" s="88"/>
      <c r="O139" s="88"/>
      <c r="P139" s="88"/>
      <c r="Q139" s="8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/>
      <c r="AJ139" s="98"/>
    </row>
    <row r="140" spans="1:36" s="77" customFormat="1" ht="9" customHeight="1" x14ac:dyDescent="0.25">
      <c r="A140" s="76" t="s">
        <v>50</v>
      </c>
      <c r="B140" s="82">
        <f t="shared" si="6"/>
        <v>10481.458000000001</v>
      </c>
      <c r="C140" s="82">
        <v>9101.4</v>
      </c>
      <c r="D140" s="82">
        <v>0</v>
      </c>
      <c r="E140" s="82">
        <v>0</v>
      </c>
      <c r="F140" s="82">
        <v>99.822000000000003</v>
      </c>
      <c r="G140" s="82">
        <v>0</v>
      </c>
      <c r="H140" s="82">
        <v>124.968</v>
      </c>
      <c r="I140" s="82">
        <v>1155.268</v>
      </c>
      <c r="J140" s="98"/>
      <c r="K140" s="88"/>
      <c r="L140" s="88"/>
      <c r="M140" s="88"/>
      <c r="N140" s="88"/>
      <c r="O140" s="88"/>
      <c r="P140" s="88"/>
      <c r="Q140" s="8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/>
      <c r="AJ140" s="98"/>
    </row>
    <row r="141" spans="1:36" s="77" customFormat="1" ht="9" customHeight="1" x14ac:dyDescent="0.25">
      <c r="A141" s="76" t="s">
        <v>51</v>
      </c>
      <c r="B141" s="82">
        <f t="shared" si="6"/>
        <v>24078.030000000002</v>
      </c>
      <c r="C141" s="82">
        <v>18006.86</v>
      </c>
      <c r="D141" s="82">
        <v>2463.0100000000002</v>
      </c>
      <c r="E141" s="82">
        <v>0</v>
      </c>
      <c r="F141" s="82">
        <v>978.85</v>
      </c>
      <c r="G141" s="82">
        <v>0</v>
      </c>
      <c r="H141" s="82">
        <v>0</v>
      </c>
      <c r="I141" s="82">
        <v>2629.31</v>
      </c>
      <c r="J141" s="98"/>
      <c r="K141" s="88"/>
      <c r="L141" s="88"/>
      <c r="M141" s="88"/>
      <c r="N141" s="88"/>
      <c r="O141" s="88"/>
      <c r="P141" s="88"/>
      <c r="Q141" s="8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</row>
    <row r="142" spans="1:36" s="77" customFormat="1" ht="9" customHeight="1" x14ac:dyDescent="0.25">
      <c r="A142" s="83" t="s">
        <v>52</v>
      </c>
      <c r="B142" s="85">
        <f t="shared" si="6"/>
        <v>327537.23300000001</v>
      </c>
      <c r="C142" s="85">
        <v>303969.24</v>
      </c>
      <c r="D142" s="85">
        <v>2450.25</v>
      </c>
      <c r="E142" s="85">
        <v>0</v>
      </c>
      <c r="F142" s="85">
        <v>1668.0150000000001</v>
      </c>
      <c r="G142" s="85">
        <v>0</v>
      </c>
      <c r="H142" s="85">
        <v>1620.528</v>
      </c>
      <c r="I142" s="85">
        <v>17829.2</v>
      </c>
      <c r="J142" s="98"/>
      <c r="K142" s="88"/>
      <c r="L142" s="88"/>
      <c r="M142" s="88"/>
      <c r="N142" s="88"/>
      <c r="O142" s="88"/>
      <c r="P142" s="88"/>
      <c r="Q142" s="8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98"/>
      <c r="AJ142" s="98"/>
    </row>
    <row r="143" spans="1:36" s="77" customFormat="1" ht="9" customHeight="1" x14ac:dyDescent="0.25">
      <c r="A143" s="76" t="s">
        <v>53</v>
      </c>
      <c r="B143" s="82">
        <f t="shared" si="6"/>
        <v>120469.19200000001</v>
      </c>
      <c r="C143" s="82">
        <v>98036.122000000003</v>
      </c>
      <c r="D143" s="82">
        <v>13782.882</v>
      </c>
      <c r="E143" s="82">
        <v>550.71</v>
      </c>
      <c r="F143" s="82">
        <v>4610.7640000000001</v>
      </c>
      <c r="G143" s="82">
        <v>773.91399999999999</v>
      </c>
      <c r="H143" s="82">
        <v>2714.8</v>
      </c>
      <c r="I143" s="82">
        <v>0</v>
      </c>
      <c r="J143" s="98"/>
      <c r="K143" s="88"/>
      <c r="L143" s="88"/>
      <c r="M143" s="88"/>
      <c r="N143" s="88"/>
      <c r="O143" s="88"/>
      <c r="P143" s="88"/>
      <c r="Q143" s="8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8"/>
      <c r="AJ143" s="98"/>
    </row>
    <row r="144" spans="1:36" s="77" customFormat="1" ht="9" customHeight="1" x14ac:dyDescent="0.25">
      <c r="A144" s="76" t="s">
        <v>54</v>
      </c>
      <c r="B144" s="82">
        <f t="shared" si="6"/>
        <v>1343.6299999999999</v>
      </c>
      <c r="C144" s="82">
        <v>910.16</v>
      </c>
      <c r="D144" s="82">
        <v>18.04</v>
      </c>
      <c r="E144" s="82">
        <v>0.44</v>
      </c>
      <c r="F144" s="82">
        <v>407.87</v>
      </c>
      <c r="G144" s="82">
        <v>7.12</v>
      </c>
      <c r="H144" s="82">
        <v>0</v>
      </c>
      <c r="I144" s="82">
        <v>0</v>
      </c>
      <c r="J144" s="98"/>
      <c r="K144" s="88"/>
      <c r="L144" s="88"/>
      <c r="M144" s="88"/>
      <c r="N144" s="88"/>
      <c r="O144" s="88"/>
      <c r="P144" s="88"/>
      <c r="Q144" s="8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98"/>
      <c r="AJ144" s="98"/>
    </row>
    <row r="145" spans="1:36" s="77" customFormat="1" ht="9" customHeight="1" x14ac:dyDescent="0.25">
      <c r="A145" s="76" t="s">
        <v>55</v>
      </c>
      <c r="B145" s="82">
        <f t="shared" si="6"/>
        <v>41695.127999999997</v>
      </c>
      <c r="C145" s="82">
        <v>0</v>
      </c>
      <c r="D145" s="82">
        <v>0</v>
      </c>
      <c r="E145" s="82">
        <v>0</v>
      </c>
      <c r="F145" s="82">
        <v>0</v>
      </c>
      <c r="G145" s="82">
        <v>0</v>
      </c>
      <c r="H145" s="82">
        <v>22902.81</v>
      </c>
      <c r="I145" s="82">
        <v>18792.317999999999</v>
      </c>
      <c r="J145" s="98"/>
      <c r="K145" s="88"/>
      <c r="L145" s="88"/>
      <c r="M145" s="88"/>
      <c r="N145" s="88"/>
      <c r="O145" s="88"/>
      <c r="P145" s="88"/>
      <c r="Q145" s="8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</row>
    <row r="146" spans="1:36" s="77" customFormat="1" ht="9" customHeight="1" x14ac:dyDescent="0.25">
      <c r="A146" s="83" t="s">
        <v>56</v>
      </c>
      <c r="B146" s="85">
        <f t="shared" si="6"/>
        <v>19888.59</v>
      </c>
      <c r="C146" s="85">
        <v>5925.46</v>
      </c>
      <c r="D146" s="85">
        <v>0</v>
      </c>
      <c r="E146" s="85">
        <v>0</v>
      </c>
      <c r="F146" s="85">
        <v>9527.16</v>
      </c>
      <c r="G146" s="85">
        <v>3540.64</v>
      </c>
      <c r="H146" s="85">
        <v>413.4</v>
      </c>
      <c r="I146" s="85">
        <v>481.93</v>
      </c>
      <c r="J146" s="98"/>
      <c r="K146" s="88"/>
      <c r="L146" s="88"/>
      <c r="M146" s="88"/>
      <c r="N146" s="88"/>
      <c r="O146" s="88"/>
      <c r="P146" s="88"/>
      <c r="Q146" s="8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</row>
    <row r="147" spans="1:36" s="77" customFormat="1" ht="9" customHeight="1" x14ac:dyDescent="0.25">
      <c r="A147" s="76" t="s">
        <v>57</v>
      </c>
      <c r="B147" s="82">
        <f t="shared" si="6"/>
        <v>29738.968999999997</v>
      </c>
      <c r="C147" s="82">
        <v>25966.608</v>
      </c>
      <c r="D147" s="82">
        <v>0</v>
      </c>
      <c r="E147" s="82">
        <v>0</v>
      </c>
      <c r="F147" s="82">
        <v>242.52799999999999</v>
      </c>
      <c r="G147" s="82">
        <v>0</v>
      </c>
      <c r="H147" s="82">
        <v>811.96</v>
      </c>
      <c r="I147" s="82">
        <v>2717.873</v>
      </c>
      <c r="J147" s="98"/>
      <c r="K147" s="88"/>
      <c r="L147" s="88"/>
      <c r="M147" s="88"/>
      <c r="N147" s="88"/>
      <c r="O147" s="88"/>
      <c r="P147" s="88"/>
      <c r="Q147" s="8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</row>
    <row r="148" spans="1:36" s="77" customFormat="1" ht="9" customHeight="1" x14ac:dyDescent="0.25">
      <c r="A148" s="76" t="s">
        <v>58</v>
      </c>
      <c r="B148" s="82">
        <f t="shared" si="6"/>
        <v>34817.008000000002</v>
      </c>
      <c r="C148" s="82">
        <v>19291.338</v>
      </c>
      <c r="D148" s="82">
        <v>0</v>
      </c>
      <c r="E148" s="82">
        <v>0</v>
      </c>
      <c r="F148" s="82">
        <v>1701.47</v>
      </c>
      <c r="G148" s="82">
        <v>13824.2</v>
      </c>
      <c r="H148" s="82">
        <v>0</v>
      </c>
      <c r="I148" s="82">
        <v>0</v>
      </c>
      <c r="J148" s="98"/>
      <c r="K148" s="88"/>
      <c r="L148" s="88"/>
      <c r="M148" s="88"/>
      <c r="N148" s="88"/>
      <c r="O148" s="88"/>
      <c r="P148" s="88"/>
      <c r="Q148" s="8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</row>
    <row r="149" spans="1:36" s="77" customFormat="1" ht="9" customHeight="1" x14ac:dyDescent="0.25">
      <c r="A149" s="76" t="s">
        <v>59</v>
      </c>
      <c r="B149" s="82">
        <f t="shared" si="6"/>
        <v>2565.1460000000002</v>
      </c>
      <c r="C149" s="82">
        <v>0</v>
      </c>
      <c r="D149" s="82">
        <v>0</v>
      </c>
      <c r="E149" s="82">
        <v>0</v>
      </c>
      <c r="F149" s="82">
        <v>0</v>
      </c>
      <c r="G149" s="82">
        <v>0</v>
      </c>
      <c r="H149" s="82">
        <v>1932.94</v>
      </c>
      <c r="I149" s="82">
        <v>632.20600000000002</v>
      </c>
      <c r="J149" s="98"/>
      <c r="K149" s="88"/>
      <c r="L149" s="88"/>
      <c r="M149" s="88"/>
      <c r="N149" s="88"/>
      <c r="O149" s="88"/>
      <c r="P149" s="88"/>
      <c r="Q149" s="8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</row>
    <row r="150" spans="1:36" s="77" customFormat="1" ht="9" customHeight="1" x14ac:dyDescent="0.25">
      <c r="A150" s="83" t="s">
        <v>60</v>
      </c>
      <c r="B150" s="85">
        <f t="shared" si="6"/>
        <v>18262.8</v>
      </c>
      <c r="C150" s="85">
        <v>3744</v>
      </c>
      <c r="D150" s="85">
        <v>0</v>
      </c>
      <c r="E150" s="85">
        <v>0</v>
      </c>
      <c r="F150" s="85">
        <v>1110</v>
      </c>
      <c r="G150" s="85">
        <v>0</v>
      </c>
      <c r="H150" s="85">
        <v>0</v>
      </c>
      <c r="I150" s="85">
        <v>13408.8</v>
      </c>
      <c r="J150" s="98"/>
      <c r="K150" s="88"/>
      <c r="L150" s="88"/>
      <c r="M150" s="88"/>
      <c r="N150" s="88"/>
      <c r="O150" s="88"/>
      <c r="P150" s="88"/>
      <c r="Q150" s="8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</row>
    <row r="151" spans="1:36" s="77" customFormat="1" ht="9" customHeight="1" x14ac:dyDescent="0.25">
      <c r="A151" s="76" t="s">
        <v>61</v>
      </c>
      <c r="B151" s="82">
        <f t="shared" si="6"/>
        <v>14149.584999999999</v>
      </c>
      <c r="C151" s="82">
        <v>7455.99</v>
      </c>
      <c r="D151" s="82">
        <v>6274.9549999999999</v>
      </c>
      <c r="E151" s="82">
        <v>25.35</v>
      </c>
      <c r="F151" s="82">
        <v>375.59500000000003</v>
      </c>
      <c r="G151" s="82">
        <v>17.695</v>
      </c>
      <c r="H151" s="82">
        <v>0</v>
      </c>
      <c r="I151" s="82">
        <v>0</v>
      </c>
      <c r="J151" s="98"/>
      <c r="K151" s="88"/>
      <c r="L151" s="88"/>
      <c r="M151" s="88"/>
      <c r="N151" s="88"/>
      <c r="O151" s="88"/>
      <c r="P151" s="88"/>
      <c r="Q151" s="8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</row>
    <row r="152" spans="1:36" s="77" customFormat="1" ht="9" customHeight="1" x14ac:dyDescent="0.25">
      <c r="A152" s="76" t="s">
        <v>62</v>
      </c>
      <c r="B152" s="82">
        <f t="shared" si="6"/>
        <v>83460.216</v>
      </c>
      <c r="C152" s="82">
        <v>47937.428</v>
      </c>
      <c r="D152" s="82">
        <v>185.84</v>
      </c>
      <c r="E152" s="82">
        <v>657.83199999999999</v>
      </c>
      <c r="F152" s="82">
        <v>3860.973</v>
      </c>
      <c r="G152" s="82">
        <v>528.75</v>
      </c>
      <c r="H152" s="82">
        <v>27610.853999999999</v>
      </c>
      <c r="I152" s="82">
        <v>2678.5390000000002</v>
      </c>
      <c r="J152" s="98"/>
      <c r="K152" s="88"/>
      <c r="L152" s="88"/>
      <c r="M152" s="88"/>
      <c r="N152" s="88"/>
      <c r="O152" s="88"/>
      <c r="P152" s="88"/>
      <c r="Q152" s="8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</row>
    <row r="153" spans="1:36" s="77" customFormat="1" ht="9" customHeight="1" x14ac:dyDescent="0.25">
      <c r="A153" s="76" t="s">
        <v>63</v>
      </c>
      <c r="B153" s="82">
        <f t="shared" si="6"/>
        <v>4198.259</v>
      </c>
      <c r="C153" s="82">
        <v>0</v>
      </c>
      <c r="D153" s="82">
        <v>0</v>
      </c>
      <c r="E153" s="82">
        <v>0</v>
      </c>
      <c r="F153" s="82">
        <v>0</v>
      </c>
      <c r="G153" s="82">
        <v>0</v>
      </c>
      <c r="H153" s="82">
        <v>531.29999999999995</v>
      </c>
      <c r="I153" s="82">
        <v>3666.9589999999998</v>
      </c>
      <c r="J153" s="98"/>
      <c r="K153" s="88"/>
      <c r="L153" s="88"/>
      <c r="M153" s="88"/>
      <c r="N153" s="88"/>
      <c r="O153" s="88"/>
      <c r="P153" s="88"/>
      <c r="Q153" s="8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</row>
    <row r="154" spans="1:36" s="77" customFormat="1" ht="9" customHeight="1" x14ac:dyDescent="0.25">
      <c r="A154" s="83" t="s">
        <v>64</v>
      </c>
      <c r="B154" s="85">
        <f t="shared" si="6"/>
        <v>4807.1440000000002</v>
      </c>
      <c r="C154" s="85">
        <v>4433.8829999999998</v>
      </c>
      <c r="D154" s="85">
        <v>0</v>
      </c>
      <c r="E154" s="85">
        <v>0</v>
      </c>
      <c r="F154" s="85">
        <v>373.26100000000002</v>
      </c>
      <c r="G154" s="85">
        <v>0</v>
      </c>
      <c r="H154" s="85">
        <v>0</v>
      </c>
      <c r="I154" s="85">
        <v>0</v>
      </c>
      <c r="J154" s="98"/>
      <c r="K154" s="88"/>
      <c r="L154" s="88"/>
      <c r="M154" s="88"/>
      <c r="N154" s="88"/>
      <c r="O154" s="88"/>
      <c r="P154" s="88"/>
      <c r="Q154" s="8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98"/>
      <c r="AE154" s="98"/>
      <c r="AF154" s="98"/>
      <c r="AG154" s="98"/>
      <c r="AH154" s="98"/>
      <c r="AI154" s="98"/>
      <c r="AJ154" s="98"/>
    </row>
    <row r="155" spans="1:36" s="77" customFormat="1" ht="9" customHeight="1" x14ac:dyDescent="0.25">
      <c r="A155" s="76"/>
      <c r="B155" s="82"/>
      <c r="C155" s="82"/>
      <c r="D155" s="82"/>
      <c r="E155" s="82"/>
      <c r="F155" s="82"/>
      <c r="G155" s="82"/>
      <c r="H155" s="82"/>
      <c r="I155" s="82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E155" s="98"/>
      <c r="AF155" s="98"/>
      <c r="AG155" s="98"/>
      <c r="AH155" s="98"/>
      <c r="AI155" s="98"/>
      <c r="AJ155" s="98"/>
    </row>
    <row r="156" spans="1:36" s="77" customFormat="1" ht="9" customHeight="1" x14ac:dyDescent="0.25">
      <c r="A156" s="75">
        <v>1999</v>
      </c>
      <c r="B156" s="76"/>
      <c r="C156" s="76"/>
      <c r="D156" s="76"/>
      <c r="E156" s="76"/>
      <c r="F156" s="76"/>
      <c r="G156" s="76"/>
      <c r="H156" s="76"/>
      <c r="I156" s="76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E156" s="98"/>
      <c r="AF156" s="98"/>
      <c r="AG156" s="98"/>
      <c r="AH156" s="98"/>
      <c r="AI156" s="98"/>
      <c r="AJ156" s="98"/>
    </row>
    <row r="157" spans="1:36" s="80" customFormat="1" ht="9" customHeight="1" x14ac:dyDescent="0.25">
      <c r="A157" s="78" t="s">
        <v>33</v>
      </c>
      <c r="B157" s="97">
        <f t="shared" ref="B157:I157" si="7">SUM(B159:B190)</f>
        <v>4285356.5439999998</v>
      </c>
      <c r="C157" s="97">
        <f t="shared" si="7"/>
        <v>3504921.324</v>
      </c>
      <c r="D157" s="97">
        <f t="shared" si="7"/>
        <v>156233.10399999999</v>
      </c>
      <c r="E157" s="97">
        <f t="shared" si="7"/>
        <v>6498.38</v>
      </c>
      <c r="F157" s="97">
        <f t="shared" si="7"/>
        <v>150963.05899999998</v>
      </c>
      <c r="G157" s="97">
        <f t="shared" si="7"/>
        <v>33758.352999999996</v>
      </c>
      <c r="H157" s="97">
        <f t="shared" si="7"/>
        <v>279028.64800000004</v>
      </c>
      <c r="I157" s="97">
        <f t="shared" si="7"/>
        <v>153953.67600000001</v>
      </c>
      <c r="J157" s="311"/>
      <c r="K157" s="311"/>
      <c r="L157" s="311"/>
      <c r="M157" s="311"/>
      <c r="N157" s="311"/>
      <c r="O157" s="311"/>
      <c r="P157" s="311"/>
      <c r="Q157" s="311"/>
      <c r="R157" s="311"/>
      <c r="S157" s="311"/>
      <c r="T157" s="311"/>
      <c r="U157" s="311"/>
      <c r="V157" s="311"/>
      <c r="W157" s="311"/>
      <c r="X157" s="311"/>
      <c r="Y157" s="311"/>
      <c r="Z157" s="311"/>
      <c r="AA157" s="311"/>
      <c r="AB157" s="311"/>
      <c r="AC157" s="311"/>
      <c r="AD157" s="311"/>
      <c r="AE157" s="311"/>
      <c r="AF157" s="311"/>
      <c r="AG157" s="311"/>
      <c r="AH157" s="311"/>
      <c r="AI157" s="311"/>
      <c r="AJ157" s="311"/>
    </row>
    <row r="158" spans="1:36" s="80" customFormat="1" ht="3.95" customHeight="1" x14ac:dyDescent="0.25">
      <c r="A158" s="75"/>
      <c r="B158" s="97"/>
      <c r="C158" s="97"/>
      <c r="D158" s="97"/>
      <c r="E158" s="97"/>
      <c r="F158" s="97"/>
      <c r="G158" s="97"/>
      <c r="H158" s="97"/>
      <c r="I158" s="97"/>
      <c r="J158" s="311"/>
      <c r="K158" s="311"/>
      <c r="L158" s="311"/>
      <c r="M158" s="311"/>
      <c r="N158" s="311"/>
      <c r="O158" s="311"/>
      <c r="P158" s="311"/>
      <c r="Q158" s="311"/>
      <c r="R158" s="311"/>
      <c r="S158" s="311"/>
      <c r="T158" s="311"/>
      <c r="U158" s="311"/>
      <c r="V158" s="311"/>
      <c r="W158" s="311"/>
      <c r="X158" s="311"/>
      <c r="Y158" s="311"/>
      <c r="Z158" s="311"/>
      <c r="AA158" s="311"/>
      <c r="AB158" s="311"/>
      <c r="AC158" s="311"/>
      <c r="AD158" s="311"/>
      <c r="AE158" s="311"/>
      <c r="AF158" s="311"/>
      <c r="AG158" s="311"/>
      <c r="AH158" s="311"/>
      <c r="AI158" s="311"/>
      <c r="AJ158" s="311"/>
    </row>
    <row r="159" spans="1:36" s="77" customFormat="1" ht="9" customHeight="1" x14ac:dyDescent="0.25">
      <c r="A159" s="76" t="s">
        <v>34</v>
      </c>
      <c r="B159" s="82">
        <f t="shared" ref="B159:B190" si="8">SUM(C159:I159)</f>
        <v>2317.2939999999999</v>
      </c>
      <c r="C159" s="82">
        <v>54.25</v>
      </c>
      <c r="D159" s="82">
        <v>0</v>
      </c>
      <c r="E159" s="82">
        <v>7</v>
      </c>
      <c r="F159" s="82">
        <v>2095.8440000000001</v>
      </c>
      <c r="G159" s="82">
        <v>160.19999999999999</v>
      </c>
      <c r="H159" s="82">
        <v>0</v>
      </c>
      <c r="I159" s="82">
        <v>0</v>
      </c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/>
      <c r="AE159" s="98"/>
      <c r="AF159" s="98"/>
      <c r="AG159" s="98"/>
      <c r="AH159" s="98"/>
      <c r="AI159" s="98"/>
      <c r="AJ159" s="98"/>
    </row>
    <row r="160" spans="1:36" s="77" customFormat="1" ht="9" customHeight="1" x14ac:dyDescent="0.25">
      <c r="A160" s="76" t="s">
        <v>35</v>
      </c>
      <c r="B160" s="82">
        <f t="shared" si="8"/>
        <v>25.84</v>
      </c>
      <c r="C160" s="82">
        <v>0</v>
      </c>
      <c r="D160" s="82">
        <v>0</v>
      </c>
      <c r="E160" s="82">
        <v>0</v>
      </c>
      <c r="F160" s="82">
        <v>25.84</v>
      </c>
      <c r="G160" s="82">
        <v>0</v>
      </c>
      <c r="H160" s="82">
        <v>0</v>
      </c>
      <c r="I160" s="82">
        <v>0</v>
      </c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  <c r="AF160" s="98"/>
      <c r="AG160" s="98"/>
      <c r="AH160" s="98"/>
      <c r="AI160" s="98"/>
      <c r="AJ160" s="98"/>
    </row>
    <row r="161" spans="1:36" s="77" customFormat="1" ht="9" customHeight="1" x14ac:dyDescent="0.25">
      <c r="A161" s="76" t="s">
        <v>87</v>
      </c>
      <c r="B161" s="82">
        <f t="shared" si="8"/>
        <v>4502.2</v>
      </c>
      <c r="C161" s="82">
        <v>0</v>
      </c>
      <c r="D161" s="82">
        <v>0</v>
      </c>
      <c r="E161" s="82">
        <v>0</v>
      </c>
      <c r="F161" s="82">
        <v>0</v>
      </c>
      <c r="G161" s="82">
        <v>0</v>
      </c>
      <c r="H161" s="82">
        <v>0</v>
      </c>
      <c r="I161" s="82">
        <v>4502.2</v>
      </c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</row>
    <row r="162" spans="1:36" s="77" customFormat="1" ht="9" customHeight="1" x14ac:dyDescent="0.25">
      <c r="A162" s="83" t="s">
        <v>37</v>
      </c>
      <c r="B162" s="85">
        <f t="shared" si="8"/>
        <v>85841.084000000003</v>
      </c>
      <c r="C162" s="85">
        <v>0</v>
      </c>
      <c r="D162" s="85">
        <v>0</v>
      </c>
      <c r="E162" s="85">
        <v>0</v>
      </c>
      <c r="F162" s="85">
        <v>0</v>
      </c>
      <c r="G162" s="85">
        <v>0</v>
      </c>
      <c r="H162" s="85">
        <v>22360.799999999999</v>
      </c>
      <c r="I162" s="85">
        <v>63480.284</v>
      </c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/>
      <c r="AE162" s="98"/>
      <c r="AF162" s="98"/>
      <c r="AG162" s="98"/>
      <c r="AH162" s="98"/>
      <c r="AI162" s="98"/>
      <c r="AJ162" s="98"/>
    </row>
    <row r="163" spans="1:36" s="77" customFormat="1" ht="9" customHeight="1" x14ac:dyDescent="0.25">
      <c r="A163" s="76" t="s">
        <v>38</v>
      </c>
      <c r="B163" s="82">
        <f t="shared" si="8"/>
        <v>3162.3119999999999</v>
      </c>
      <c r="C163" s="82">
        <v>1251.5160000000001</v>
      </c>
      <c r="D163" s="82">
        <v>1683.5070000000001</v>
      </c>
      <c r="E163" s="82">
        <v>227.28899999999999</v>
      </c>
      <c r="F163" s="82">
        <v>0</v>
      </c>
      <c r="G163" s="82">
        <v>0</v>
      </c>
      <c r="H163" s="82">
        <v>0</v>
      </c>
      <c r="I163" s="82">
        <v>0</v>
      </c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98"/>
      <c r="AH163" s="98"/>
      <c r="AI163" s="98"/>
      <c r="AJ163" s="98"/>
    </row>
    <row r="164" spans="1:36" s="77" customFormat="1" ht="9" customHeight="1" x14ac:dyDescent="0.25">
      <c r="A164" s="76" t="s">
        <v>39</v>
      </c>
      <c r="B164" s="82">
        <f t="shared" si="8"/>
        <v>1748.3500000000001</v>
      </c>
      <c r="C164" s="82">
        <v>229.5</v>
      </c>
      <c r="D164" s="82">
        <v>0</v>
      </c>
      <c r="E164" s="82">
        <v>13.5</v>
      </c>
      <c r="F164" s="82">
        <v>37.450000000000003</v>
      </c>
      <c r="G164" s="82">
        <v>26</v>
      </c>
      <c r="H164" s="82">
        <v>93.5</v>
      </c>
      <c r="I164" s="82">
        <v>1348.4</v>
      </c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98"/>
      <c r="AH164" s="98"/>
      <c r="AI164" s="98"/>
      <c r="AJ164" s="98"/>
    </row>
    <row r="165" spans="1:36" s="77" customFormat="1" ht="9" customHeight="1" x14ac:dyDescent="0.25">
      <c r="A165" s="76" t="s">
        <v>40</v>
      </c>
      <c r="B165" s="82">
        <f t="shared" si="8"/>
        <v>12283.25</v>
      </c>
      <c r="C165" s="82">
        <v>9620.25</v>
      </c>
      <c r="D165" s="82">
        <v>0</v>
      </c>
      <c r="E165" s="82">
        <v>0</v>
      </c>
      <c r="F165" s="82">
        <v>0</v>
      </c>
      <c r="G165" s="82">
        <v>0</v>
      </c>
      <c r="H165" s="82">
        <v>2493</v>
      </c>
      <c r="I165" s="82">
        <v>170</v>
      </c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  <c r="AF165" s="98"/>
      <c r="AG165" s="98"/>
      <c r="AH165" s="98"/>
      <c r="AI165" s="98"/>
      <c r="AJ165" s="98"/>
    </row>
    <row r="166" spans="1:36" s="77" customFormat="1" ht="9" customHeight="1" x14ac:dyDescent="0.25">
      <c r="A166" s="83" t="s">
        <v>41</v>
      </c>
      <c r="B166" s="85">
        <f t="shared" si="8"/>
        <v>1050983.8999999999</v>
      </c>
      <c r="C166" s="85">
        <v>1017474.227</v>
      </c>
      <c r="D166" s="85">
        <v>0</v>
      </c>
      <c r="E166" s="85">
        <v>0</v>
      </c>
      <c r="F166" s="85">
        <v>33509.673000000003</v>
      </c>
      <c r="G166" s="85">
        <v>0</v>
      </c>
      <c r="H166" s="85">
        <v>0</v>
      </c>
      <c r="I166" s="85">
        <v>0</v>
      </c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</row>
    <row r="167" spans="1:36" s="77" customFormat="1" ht="9" customHeight="1" x14ac:dyDescent="0.25">
      <c r="A167" s="76" t="s">
        <v>88</v>
      </c>
      <c r="B167" s="82">
        <f t="shared" si="8"/>
        <v>974.49199999999996</v>
      </c>
      <c r="C167" s="82">
        <v>353.10500000000002</v>
      </c>
      <c r="D167" s="82">
        <v>621.38699999999994</v>
      </c>
      <c r="E167" s="82">
        <v>0</v>
      </c>
      <c r="F167" s="82">
        <v>0</v>
      </c>
      <c r="G167" s="82">
        <v>0</v>
      </c>
      <c r="H167" s="82">
        <v>0</v>
      </c>
      <c r="I167" s="82">
        <v>0</v>
      </c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</row>
    <row r="168" spans="1:36" s="77" customFormat="1" ht="9" customHeight="1" x14ac:dyDescent="0.25">
      <c r="A168" s="76" t="s">
        <v>42</v>
      </c>
      <c r="B168" s="82">
        <f t="shared" si="8"/>
        <v>871530.09299999999</v>
      </c>
      <c r="C168" s="82">
        <v>836979.49600000004</v>
      </c>
      <c r="D168" s="82">
        <v>0</v>
      </c>
      <c r="E168" s="82">
        <v>1272.789</v>
      </c>
      <c r="F168" s="82">
        <v>33140.296000000002</v>
      </c>
      <c r="G168" s="82">
        <v>137.512</v>
      </c>
      <c r="H168" s="82">
        <v>0</v>
      </c>
      <c r="I168" s="82">
        <v>0</v>
      </c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</row>
    <row r="169" spans="1:36" s="77" customFormat="1" ht="9" customHeight="1" x14ac:dyDescent="0.25">
      <c r="A169" s="76" t="s">
        <v>43</v>
      </c>
      <c r="B169" s="82">
        <f t="shared" si="8"/>
        <v>8306.8000000000011</v>
      </c>
      <c r="C169" s="82">
        <v>512.79999999999995</v>
      </c>
      <c r="D169" s="82">
        <v>194.7</v>
      </c>
      <c r="E169" s="82">
        <v>68.599999999999994</v>
      </c>
      <c r="F169" s="82">
        <v>7442.1</v>
      </c>
      <c r="G169" s="82">
        <v>88.6</v>
      </c>
      <c r="H169" s="82">
        <v>0</v>
      </c>
      <c r="I169" s="82">
        <v>0</v>
      </c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</row>
    <row r="170" spans="1:36" s="77" customFormat="1" ht="9" customHeight="1" x14ac:dyDescent="0.25">
      <c r="A170" s="83" t="s">
        <v>44</v>
      </c>
      <c r="B170" s="85">
        <f t="shared" si="8"/>
        <v>195977.886</v>
      </c>
      <c r="C170" s="85">
        <v>184381.1</v>
      </c>
      <c r="D170" s="85">
        <v>7655.58</v>
      </c>
      <c r="E170" s="85">
        <v>0</v>
      </c>
      <c r="F170" s="85">
        <v>1276.8800000000001</v>
      </c>
      <c r="G170" s="85">
        <v>0</v>
      </c>
      <c r="H170" s="85">
        <v>0</v>
      </c>
      <c r="I170" s="85">
        <v>2664.326</v>
      </c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</row>
    <row r="171" spans="1:36" s="77" customFormat="1" ht="9" customHeight="1" x14ac:dyDescent="0.25">
      <c r="A171" s="76" t="s">
        <v>45</v>
      </c>
      <c r="B171" s="82">
        <f t="shared" si="8"/>
        <v>37098.49</v>
      </c>
      <c r="C171" s="82">
        <v>22399.42</v>
      </c>
      <c r="D171" s="82">
        <v>8139.9750000000004</v>
      </c>
      <c r="E171" s="82">
        <v>0</v>
      </c>
      <c r="F171" s="82">
        <v>5692.53</v>
      </c>
      <c r="G171" s="82">
        <v>866.56500000000005</v>
      </c>
      <c r="H171" s="82">
        <v>0</v>
      </c>
      <c r="I171" s="82">
        <v>0</v>
      </c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</row>
    <row r="172" spans="1:36" s="77" customFormat="1" ht="9" customHeight="1" x14ac:dyDescent="0.25">
      <c r="A172" s="76" t="s">
        <v>46</v>
      </c>
      <c r="B172" s="82">
        <f t="shared" si="8"/>
        <v>175197.32799999998</v>
      </c>
      <c r="C172" s="82">
        <v>138417.73199999999</v>
      </c>
      <c r="D172" s="82">
        <v>2139.87</v>
      </c>
      <c r="E172" s="82">
        <v>99.94</v>
      </c>
      <c r="F172" s="82">
        <v>13718.556</v>
      </c>
      <c r="G172" s="82">
        <v>1795.71</v>
      </c>
      <c r="H172" s="82">
        <v>1698.5</v>
      </c>
      <c r="I172" s="82">
        <v>17327.02</v>
      </c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  <c r="AI172" s="98"/>
      <c r="AJ172" s="98"/>
    </row>
    <row r="173" spans="1:36" s="77" customFormat="1" ht="9" customHeight="1" x14ac:dyDescent="0.25">
      <c r="A173" s="76" t="s">
        <v>47</v>
      </c>
      <c r="B173" s="82">
        <f t="shared" si="8"/>
        <v>253777.155</v>
      </c>
      <c r="C173" s="82">
        <v>183519.42499999999</v>
      </c>
      <c r="D173" s="82">
        <v>61761.75</v>
      </c>
      <c r="E173" s="82">
        <v>3082.0250000000001</v>
      </c>
      <c r="F173" s="82">
        <v>4009.63</v>
      </c>
      <c r="G173" s="82">
        <v>1404.325</v>
      </c>
      <c r="H173" s="82">
        <v>0</v>
      </c>
      <c r="I173" s="82">
        <v>0</v>
      </c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  <c r="AF173" s="98"/>
      <c r="AG173" s="98"/>
      <c r="AH173" s="98"/>
      <c r="AI173" s="98"/>
      <c r="AJ173" s="98"/>
    </row>
    <row r="174" spans="1:36" s="77" customFormat="1" ht="9" customHeight="1" x14ac:dyDescent="0.25">
      <c r="A174" s="83" t="s">
        <v>48</v>
      </c>
      <c r="B174" s="85">
        <f t="shared" si="8"/>
        <v>391967.67199999996</v>
      </c>
      <c r="C174" s="85">
        <v>342132.22</v>
      </c>
      <c r="D174" s="85">
        <v>27720.92</v>
      </c>
      <c r="E174" s="85">
        <v>617.85</v>
      </c>
      <c r="F174" s="85">
        <v>17540.671999999999</v>
      </c>
      <c r="G174" s="85">
        <v>3956.01</v>
      </c>
      <c r="H174" s="85">
        <v>0</v>
      </c>
      <c r="I174" s="85">
        <v>0</v>
      </c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</row>
    <row r="175" spans="1:36" s="77" customFormat="1" ht="9" customHeight="1" x14ac:dyDescent="0.25">
      <c r="A175" s="76" t="s">
        <v>49</v>
      </c>
      <c r="B175" s="82">
        <f t="shared" si="8"/>
        <v>189.60000000000002</v>
      </c>
      <c r="C175" s="82">
        <v>96.9</v>
      </c>
      <c r="D175" s="82">
        <v>81.400000000000006</v>
      </c>
      <c r="E175" s="82">
        <v>11.3</v>
      </c>
      <c r="F175" s="82">
        <v>0</v>
      </c>
      <c r="G175" s="82">
        <v>0</v>
      </c>
      <c r="H175" s="82">
        <v>0</v>
      </c>
      <c r="I175" s="82">
        <v>0</v>
      </c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98"/>
      <c r="AG175" s="98"/>
      <c r="AH175" s="98"/>
      <c r="AI175" s="98"/>
      <c r="AJ175" s="98"/>
    </row>
    <row r="176" spans="1:36" s="77" customFormat="1" ht="9" customHeight="1" x14ac:dyDescent="0.25">
      <c r="A176" s="76" t="s">
        <v>50</v>
      </c>
      <c r="B176" s="82">
        <f t="shared" si="8"/>
        <v>6651.3</v>
      </c>
      <c r="C176" s="82">
        <v>4337.5</v>
      </c>
      <c r="D176" s="82">
        <v>0</v>
      </c>
      <c r="E176" s="82">
        <v>0</v>
      </c>
      <c r="F176" s="82">
        <v>103.8</v>
      </c>
      <c r="G176" s="82">
        <v>0</v>
      </c>
      <c r="H176" s="82">
        <v>70</v>
      </c>
      <c r="I176" s="82">
        <v>2140</v>
      </c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</row>
    <row r="177" spans="1:36" s="77" customFormat="1" ht="9" customHeight="1" x14ac:dyDescent="0.25">
      <c r="A177" s="76" t="s">
        <v>51</v>
      </c>
      <c r="B177" s="82">
        <f t="shared" si="8"/>
        <v>26975.599999999999</v>
      </c>
      <c r="C177" s="82">
        <v>21903.599999999999</v>
      </c>
      <c r="D177" s="82">
        <v>1145.5999999999999</v>
      </c>
      <c r="E177" s="82">
        <v>0</v>
      </c>
      <c r="F177" s="82">
        <v>1323.75</v>
      </c>
      <c r="G177" s="82">
        <v>0</v>
      </c>
      <c r="H177" s="82">
        <v>0</v>
      </c>
      <c r="I177" s="82">
        <v>2602.65</v>
      </c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</row>
    <row r="178" spans="1:36" s="77" customFormat="1" ht="9" customHeight="1" x14ac:dyDescent="0.25">
      <c r="A178" s="83" t="s">
        <v>52</v>
      </c>
      <c r="B178" s="85">
        <f t="shared" si="8"/>
        <v>448777.20600000001</v>
      </c>
      <c r="C178" s="85">
        <v>443746.48100000003</v>
      </c>
      <c r="D178" s="85">
        <v>458.8</v>
      </c>
      <c r="E178" s="85">
        <v>15.2</v>
      </c>
      <c r="F178" s="85">
        <v>2556.23</v>
      </c>
      <c r="G178" s="85">
        <v>36.74</v>
      </c>
      <c r="H178" s="85">
        <v>720.375</v>
      </c>
      <c r="I178" s="85">
        <v>1243.3800000000001</v>
      </c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98"/>
      <c r="AG178" s="98"/>
      <c r="AH178" s="98"/>
      <c r="AI178" s="98"/>
      <c r="AJ178" s="98"/>
    </row>
    <row r="179" spans="1:36" s="77" customFormat="1" ht="9" customHeight="1" x14ac:dyDescent="0.25">
      <c r="A179" s="76" t="s">
        <v>53</v>
      </c>
      <c r="B179" s="82">
        <f t="shared" si="8"/>
        <v>210076.9</v>
      </c>
      <c r="C179" s="82">
        <v>158411.60999999999</v>
      </c>
      <c r="D179" s="82">
        <v>33623.870000000003</v>
      </c>
      <c r="E179" s="82">
        <v>462.94</v>
      </c>
      <c r="F179" s="82">
        <v>10230.780000000001</v>
      </c>
      <c r="G179" s="82">
        <v>4860.6000000000004</v>
      </c>
      <c r="H179" s="82">
        <v>2449.7199999999998</v>
      </c>
      <c r="I179" s="82">
        <v>37.380000000000003</v>
      </c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  <c r="AI179" s="98"/>
      <c r="AJ179" s="98"/>
    </row>
    <row r="180" spans="1:36" s="77" customFormat="1" ht="9" customHeight="1" x14ac:dyDescent="0.25">
      <c r="A180" s="76" t="s">
        <v>54</v>
      </c>
      <c r="B180" s="82">
        <f t="shared" si="8"/>
        <v>1832.2600000000002</v>
      </c>
      <c r="C180" s="82">
        <v>1201.49</v>
      </c>
      <c r="D180" s="82">
        <v>13.8</v>
      </c>
      <c r="E180" s="82">
        <v>0</v>
      </c>
      <c r="F180" s="82">
        <v>604.09</v>
      </c>
      <c r="G180" s="82">
        <v>12.88</v>
      </c>
      <c r="H180" s="82">
        <v>0</v>
      </c>
      <c r="I180" s="82">
        <v>0</v>
      </c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98"/>
      <c r="AH180" s="98"/>
      <c r="AI180" s="98"/>
      <c r="AJ180" s="98"/>
    </row>
    <row r="181" spans="1:36" s="77" customFormat="1" ht="9" customHeight="1" x14ac:dyDescent="0.25">
      <c r="A181" s="76" t="s">
        <v>55</v>
      </c>
      <c r="B181" s="82">
        <f t="shared" si="8"/>
        <v>255089.065</v>
      </c>
      <c r="C181" s="82">
        <v>0</v>
      </c>
      <c r="D181" s="82">
        <v>0</v>
      </c>
      <c r="E181" s="82">
        <v>0</v>
      </c>
      <c r="F181" s="82">
        <v>0</v>
      </c>
      <c r="G181" s="82">
        <v>0</v>
      </c>
      <c r="H181" s="82">
        <v>233104.39300000001</v>
      </c>
      <c r="I181" s="82">
        <v>21984.671999999999</v>
      </c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  <c r="AD181" s="98"/>
      <c r="AE181" s="98"/>
      <c r="AF181" s="98"/>
      <c r="AG181" s="98"/>
      <c r="AH181" s="98"/>
      <c r="AI181" s="98"/>
      <c r="AJ181" s="98"/>
    </row>
    <row r="182" spans="1:36" s="77" customFormat="1" ht="9" customHeight="1" x14ac:dyDescent="0.25">
      <c r="A182" s="83" t="s">
        <v>56</v>
      </c>
      <c r="B182" s="85">
        <f t="shared" si="8"/>
        <v>12535.918999999998</v>
      </c>
      <c r="C182" s="85">
        <v>1289.1500000000001</v>
      </c>
      <c r="D182" s="85">
        <v>0</v>
      </c>
      <c r="E182" s="85">
        <v>0</v>
      </c>
      <c r="F182" s="85">
        <v>7307.6329999999998</v>
      </c>
      <c r="G182" s="85">
        <v>2707.7820000000002</v>
      </c>
      <c r="H182" s="85">
        <v>586.96</v>
      </c>
      <c r="I182" s="85">
        <v>644.39400000000001</v>
      </c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  <c r="AI182" s="98"/>
      <c r="AJ182" s="98"/>
    </row>
    <row r="183" spans="1:36" s="77" customFormat="1" ht="9" customHeight="1" x14ac:dyDescent="0.25">
      <c r="A183" s="76" t="s">
        <v>57</v>
      </c>
      <c r="B183" s="82">
        <f t="shared" si="8"/>
        <v>38625.699999999997</v>
      </c>
      <c r="C183" s="82">
        <v>25896.1</v>
      </c>
      <c r="D183" s="82">
        <v>0</v>
      </c>
      <c r="E183" s="82">
        <v>0</v>
      </c>
      <c r="F183" s="82">
        <v>0</v>
      </c>
      <c r="G183" s="82">
        <v>0</v>
      </c>
      <c r="H183" s="82">
        <v>0</v>
      </c>
      <c r="I183" s="82">
        <v>12729.6</v>
      </c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H183" s="98"/>
      <c r="AI183" s="98"/>
      <c r="AJ183" s="98"/>
    </row>
    <row r="184" spans="1:36" s="77" customFormat="1" ht="9" customHeight="1" x14ac:dyDescent="0.25">
      <c r="A184" s="76" t="s">
        <v>58</v>
      </c>
      <c r="B184" s="82">
        <f t="shared" si="8"/>
        <v>47126.14</v>
      </c>
      <c r="C184" s="82">
        <v>25939.84</v>
      </c>
      <c r="D184" s="82">
        <v>0</v>
      </c>
      <c r="E184" s="82">
        <v>0</v>
      </c>
      <c r="F184" s="82">
        <v>4028.62</v>
      </c>
      <c r="G184" s="82">
        <v>17157.68</v>
      </c>
      <c r="H184" s="82">
        <v>0</v>
      </c>
      <c r="I184" s="82">
        <v>0</v>
      </c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  <c r="AF184" s="98"/>
      <c r="AG184" s="98"/>
      <c r="AH184" s="98"/>
      <c r="AI184" s="98"/>
      <c r="AJ184" s="98"/>
    </row>
    <row r="185" spans="1:36" s="77" customFormat="1" ht="9" customHeight="1" x14ac:dyDescent="0.25">
      <c r="A185" s="76" t="s">
        <v>59</v>
      </c>
      <c r="B185" s="82">
        <f t="shared" si="8"/>
        <v>8183.94</v>
      </c>
      <c r="C185" s="82">
        <v>0</v>
      </c>
      <c r="D185" s="82">
        <v>0</v>
      </c>
      <c r="E185" s="82">
        <v>0</v>
      </c>
      <c r="F185" s="82">
        <v>0</v>
      </c>
      <c r="G185" s="82">
        <v>0</v>
      </c>
      <c r="H185" s="82">
        <v>7856.49</v>
      </c>
      <c r="I185" s="82">
        <v>327.45</v>
      </c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  <c r="AF185" s="98"/>
      <c r="AG185" s="98"/>
      <c r="AH185" s="98"/>
      <c r="AI185" s="98"/>
      <c r="AJ185" s="98"/>
    </row>
    <row r="186" spans="1:36" s="77" customFormat="1" ht="9" customHeight="1" x14ac:dyDescent="0.25">
      <c r="A186" s="83" t="s">
        <v>60</v>
      </c>
      <c r="B186" s="85">
        <f t="shared" si="8"/>
        <v>21371.65</v>
      </c>
      <c r="C186" s="85">
        <v>5756.35</v>
      </c>
      <c r="D186" s="85">
        <v>0</v>
      </c>
      <c r="E186" s="85">
        <v>0</v>
      </c>
      <c r="F186" s="85">
        <v>1390.8</v>
      </c>
      <c r="G186" s="85">
        <v>8.4</v>
      </c>
      <c r="H186" s="85">
        <v>0</v>
      </c>
      <c r="I186" s="85">
        <v>14216.1</v>
      </c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8"/>
      <c r="AI186" s="98"/>
      <c r="AJ186" s="98"/>
    </row>
    <row r="187" spans="1:36" s="77" customFormat="1" ht="9" customHeight="1" x14ac:dyDescent="0.25">
      <c r="A187" s="76" t="s">
        <v>61</v>
      </c>
      <c r="B187" s="82">
        <f t="shared" si="8"/>
        <v>22431.475000000002</v>
      </c>
      <c r="C187" s="82">
        <v>11220.508</v>
      </c>
      <c r="D187" s="82">
        <v>10991.945</v>
      </c>
      <c r="E187" s="82">
        <v>68.451999999999998</v>
      </c>
      <c r="F187" s="82">
        <v>140.745</v>
      </c>
      <c r="G187" s="82">
        <v>9.8249999999999993</v>
      </c>
      <c r="H187" s="82">
        <v>0</v>
      </c>
      <c r="I187" s="82">
        <v>0</v>
      </c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  <c r="AE187" s="98"/>
      <c r="AF187" s="98"/>
      <c r="AG187" s="98"/>
      <c r="AH187" s="98"/>
      <c r="AI187" s="98"/>
      <c r="AJ187" s="98"/>
    </row>
    <row r="188" spans="1:36" s="77" customFormat="1" ht="9" customHeight="1" x14ac:dyDescent="0.25">
      <c r="A188" s="76" t="s">
        <v>62</v>
      </c>
      <c r="B188" s="82">
        <f t="shared" si="8"/>
        <v>77457.79800000001</v>
      </c>
      <c r="C188" s="82">
        <v>65079.349000000002</v>
      </c>
      <c r="D188" s="82">
        <v>0</v>
      </c>
      <c r="E188" s="82">
        <v>384.09500000000003</v>
      </c>
      <c r="F188" s="82">
        <v>3478.05</v>
      </c>
      <c r="G188" s="82">
        <v>412.024</v>
      </c>
      <c r="H188" s="82">
        <v>6535.76</v>
      </c>
      <c r="I188" s="82">
        <v>1568.52</v>
      </c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  <c r="AF188" s="98"/>
      <c r="AG188" s="98"/>
      <c r="AH188" s="98"/>
      <c r="AI188" s="98"/>
      <c r="AJ188" s="98"/>
    </row>
    <row r="189" spans="1:36" s="77" customFormat="1" ht="9" customHeight="1" x14ac:dyDescent="0.25">
      <c r="A189" s="76" t="s">
        <v>63</v>
      </c>
      <c r="B189" s="82">
        <f t="shared" si="8"/>
        <v>8026.4500000000007</v>
      </c>
      <c r="C189" s="82">
        <v>0</v>
      </c>
      <c r="D189" s="82">
        <v>0</v>
      </c>
      <c r="E189" s="82">
        <v>0</v>
      </c>
      <c r="F189" s="82">
        <v>0</v>
      </c>
      <c r="G189" s="82">
        <v>0</v>
      </c>
      <c r="H189" s="82">
        <v>1059.1500000000001</v>
      </c>
      <c r="I189" s="82">
        <v>6967.3</v>
      </c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  <c r="AE189" s="98"/>
      <c r="AF189" s="98"/>
      <c r="AG189" s="98"/>
      <c r="AH189" s="98"/>
      <c r="AI189" s="98"/>
      <c r="AJ189" s="98"/>
    </row>
    <row r="190" spans="1:36" s="77" customFormat="1" ht="9" customHeight="1" x14ac:dyDescent="0.25">
      <c r="A190" s="83" t="s">
        <v>64</v>
      </c>
      <c r="B190" s="85">
        <f t="shared" si="8"/>
        <v>4311.3950000000004</v>
      </c>
      <c r="C190" s="85">
        <v>2717.4050000000002</v>
      </c>
      <c r="D190" s="85">
        <v>0</v>
      </c>
      <c r="E190" s="85">
        <v>167.4</v>
      </c>
      <c r="F190" s="85">
        <v>1309.0899999999999</v>
      </c>
      <c r="G190" s="85">
        <v>117.5</v>
      </c>
      <c r="H190" s="85">
        <v>0</v>
      </c>
      <c r="I190" s="85">
        <v>0</v>
      </c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  <c r="AI190" s="98"/>
      <c r="AJ190" s="98"/>
    </row>
    <row r="191" spans="1:36" s="77" customFormat="1" ht="9" customHeight="1" x14ac:dyDescent="0.25">
      <c r="A191" s="86"/>
      <c r="B191" s="88"/>
      <c r="C191" s="88"/>
      <c r="D191" s="88"/>
      <c r="E191" s="88"/>
      <c r="F191" s="88"/>
      <c r="G191" s="88"/>
      <c r="H191" s="88"/>
      <c r="I191" s="8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98"/>
      <c r="AI191" s="98"/>
      <c r="AJ191" s="98"/>
    </row>
    <row r="192" spans="1:36" s="77" customFormat="1" ht="9" customHeight="1" x14ac:dyDescent="0.25">
      <c r="A192" s="75">
        <v>2000</v>
      </c>
      <c r="B192" s="76"/>
      <c r="C192" s="76"/>
      <c r="D192" s="76"/>
      <c r="E192" s="76"/>
      <c r="F192" s="76"/>
      <c r="G192" s="76"/>
      <c r="H192" s="76"/>
      <c r="I192" s="76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  <c r="AD192" s="98"/>
      <c r="AE192" s="98"/>
      <c r="AF192" s="98"/>
      <c r="AG192" s="98"/>
      <c r="AH192" s="98"/>
      <c r="AI192" s="98"/>
      <c r="AJ192" s="98"/>
    </row>
    <row r="193" spans="1:36" s="80" customFormat="1" ht="9" customHeight="1" x14ac:dyDescent="0.25">
      <c r="A193" s="78" t="s">
        <v>33</v>
      </c>
      <c r="B193" s="97">
        <f t="shared" ref="B193:I193" si="9">SUM(B195:B226)</f>
        <v>5153186.6479999991</v>
      </c>
      <c r="C193" s="97">
        <f t="shared" si="9"/>
        <v>4273232.402999999</v>
      </c>
      <c r="D193" s="97">
        <f t="shared" si="9"/>
        <v>222531.00100000002</v>
      </c>
      <c r="E193" s="97">
        <f t="shared" si="9"/>
        <v>16899.284</v>
      </c>
      <c r="F193" s="97">
        <f t="shared" si="9"/>
        <v>244477.96600000004</v>
      </c>
      <c r="G193" s="97">
        <f t="shared" si="9"/>
        <v>55456.078000000001</v>
      </c>
      <c r="H193" s="97">
        <f t="shared" si="9"/>
        <v>81669.821999999986</v>
      </c>
      <c r="I193" s="97">
        <f t="shared" si="9"/>
        <v>258920.09400000001</v>
      </c>
      <c r="J193" s="311"/>
      <c r="K193" s="311"/>
      <c r="L193" s="311"/>
      <c r="M193" s="311"/>
      <c r="N193" s="311"/>
      <c r="O193" s="311"/>
      <c r="P193" s="311"/>
      <c r="Q193" s="311"/>
      <c r="R193" s="311"/>
      <c r="S193" s="311"/>
      <c r="T193" s="311"/>
      <c r="U193" s="311"/>
      <c r="V193" s="311"/>
      <c r="W193" s="311"/>
      <c r="X193" s="311"/>
      <c r="Y193" s="311"/>
      <c r="Z193" s="311"/>
      <c r="AA193" s="311"/>
      <c r="AB193" s="311"/>
      <c r="AC193" s="311"/>
      <c r="AD193" s="311"/>
      <c r="AE193" s="311"/>
      <c r="AF193" s="311"/>
      <c r="AG193" s="311"/>
      <c r="AH193" s="311"/>
      <c r="AI193" s="311"/>
      <c r="AJ193" s="311"/>
    </row>
    <row r="194" spans="1:36" s="80" customFormat="1" ht="3.95" customHeight="1" x14ac:dyDescent="0.25">
      <c r="A194" s="75"/>
      <c r="B194" s="97"/>
      <c r="C194" s="97"/>
      <c r="D194" s="97"/>
      <c r="E194" s="97"/>
      <c r="F194" s="97"/>
      <c r="G194" s="97"/>
      <c r="H194" s="97"/>
      <c r="I194" s="97"/>
      <c r="J194" s="311"/>
      <c r="K194" s="311"/>
      <c r="L194" s="311"/>
      <c r="M194" s="311"/>
      <c r="N194" s="311"/>
      <c r="O194" s="311"/>
      <c r="P194" s="311"/>
      <c r="Q194" s="311"/>
      <c r="R194" s="311"/>
      <c r="S194" s="311"/>
      <c r="T194" s="311"/>
      <c r="U194" s="311"/>
      <c r="V194" s="311"/>
      <c r="W194" s="311"/>
      <c r="X194" s="311"/>
      <c r="Y194" s="311"/>
      <c r="Z194" s="311"/>
      <c r="AA194" s="311"/>
      <c r="AB194" s="311"/>
      <c r="AC194" s="311"/>
      <c r="AD194" s="311"/>
      <c r="AE194" s="311"/>
      <c r="AF194" s="311"/>
      <c r="AG194" s="311"/>
      <c r="AH194" s="311"/>
      <c r="AI194" s="311"/>
      <c r="AJ194" s="311"/>
    </row>
    <row r="195" spans="1:36" s="77" customFormat="1" ht="9" customHeight="1" x14ac:dyDescent="0.25">
      <c r="A195" s="76" t="s">
        <v>34</v>
      </c>
      <c r="B195" s="82">
        <f t="shared" ref="B195:B226" si="10">SUM(C195:I195)</f>
        <v>3019.38</v>
      </c>
      <c r="C195" s="82">
        <v>90.3</v>
      </c>
      <c r="D195" s="82">
        <v>0</v>
      </c>
      <c r="E195" s="82">
        <v>21.85</v>
      </c>
      <c r="F195" s="82">
        <v>2526.98</v>
      </c>
      <c r="G195" s="82">
        <v>380.25</v>
      </c>
      <c r="H195" s="82">
        <v>0</v>
      </c>
      <c r="I195" s="82">
        <v>0</v>
      </c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  <c r="AI195" s="98"/>
      <c r="AJ195" s="98"/>
    </row>
    <row r="196" spans="1:36" s="77" customFormat="1" ht="9" customHeight="1" x14ac:dyDescent="0.25">
      <c r="A196" s="76" t="s">
        <v>35</v>
      </c>
      <c r="B196" s="82">
        <f t="shared" si="10"/>
        <v>0</v>
      </c>
      <c r="C196" s="82">
        <v>0</v>
      </c>
      <c r="D196" s="82">
        <v>0</v>
      </c>
      <c r="E196" s="82">
        <v>0</v>
      </c>
      <c r="F196" s="82">
        <v>0</v>
      </c>
      <c r="G196" s="82">
        <v>0</v>
      </c>
      <c r="H196" s="82">
        <v>0</v>
      </c>
      <c r="I196" s="82">
        <v>0</v>
      </c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  <c r="AF196" s="98"/>
      <c r="AG196" s="98"/>
      <c r="AH196" s="98"/>
      <c r="AI196" s="98"/>
      <c r="AJ196" s="98"/>
    </row>
    <row r="197" spans="1:36" s="77" customFormat="1" ht="9" customHeight="1" x14ac:dyDescent="0.25">
      <c r="A197" s="76" t="s">
        <v>87</v>
      </c>
      <c r="B197" s="82">
        <f t="shared" si="10"/>
        <v>5680.1</v>
      </c>
      <c r="C197" s="82">
        <v>0</v>
      </c>
      <c r="D197" s="82">
        <v>0</v>
      </c>
      <c r="E197" s="82">
        <v>0</v>
      </c>
      <c r="F197" s="82">
        <v>0</v>
      </c>
      <c r="G197" s="82">
        <v>0</v>
      </c>
      <c r="H197" s="82">
        <v>0</v>
      </c>
      <c r="I197" s="82">
        <v>5680.1</v>
      </c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  <c r="AF197" s="98"/>
      <c r="AG197" s="98"/>
      <c r="AH197" s="98"/>
      <c r="AI197" s="98"/>
      <c r="AJ197" s="98"/>
    </row>
    <row r="198" spans="1:36" s="77" customFormat="1" ht="9" customHeight="1" x14ac:dyDescent="0.25">
      <c r="A198" s="83" t="s">
        <v>37</v>
      </c>
      <c r="B198" s="85">
        <f t="shared" si="10"/>
        <v>132706.728</v>
      </c>
      <c r="C198" s="85">
        <v>0</v>
      </c>
      <c r="D198" s="85">
        <v>0</v>
      </c>
      <c r="E198" s="85">
        <v>0</v>
      </c>
      <c r="F198" s="85">
        <v>0</v>
      </c>
      <c r="G198" s="85">
        <v>0</v>
      </c>
      <c r="H198" s="85">
        <v>7336</v>
      </c>
      <c r="I198" s="85">
        <v>125370.728</v>
      </c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  <c r="AI198" s="98"/>
      <c r="AJ198" s="98"/>
    </row>
    <row r="199" spans="1:36" s="77" customFormat="1" ht="9" customHeight="1" x14ac:dyDescent="0.25">
      <c r="A199" s="76" t="s">
        <v>38</v>
      </c>
      <c r="B199" s="82">
        <f t="shared" si="10"/>
        <v>3246.0429999999997</v>
      </c>
      <c r="C199" s="82">
        <v>1950.0029999999999</v>
      </c>
      <c r="D199" s="82">
        <v>1261.3599999999999</v>
      </c>
      <c r="E199" s="82">
        <v>34.68</v>
      </c>
      <c r="F199" s="82">
        <v>0</v>
      </c>
      <c r="G199" s="82">
        <v>0</v>
      </c>
      <c r="H199" s="82">
        <v>0</v>
      </c>
      <c r="I199" s="82">
        <v>0</v>
      </c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  <c r="AF199" s="98"/>
      <c r="AG199" s="98"/>
      <c r="AH199" s="98"/>
      <c r="AI199" s="98"/>
      <c r="AJ199" s="98"/>
    </row>
    <row r="200" spans="1:36" s="77" customFormat="1" ht="9" customHeight="1" x14ac:dyDescent="0.25">
      <c r="A200" s="76" t="s">
        <v>39</v>
      </c>
      <c r="B200" s="82">
        <f t="shared" si="10"/>
        <v>12774.584000000001</v>
      </c>
      <c r="C200" s="82">
        <v>7100.1</v>
      </c>
      <c r="D200" s="82">
        <v>0</v>
      </c>
      <c r="E200" s="82">
        <v>104.72</v>
      </c>
      <c r="F200" s="82">
        <v>2346.1260000000002</v>
      </c>
      <c r="G200" s="82">
        <v>38.700000000000003</v>
      </c>
      <c r="H200" s="82">
        <v>6.5</v>
      </c>
      <c r="I200" s="82">
        <v>3178.4380000000001</v>
      </c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  <c r="AF200" s="98"/>
      <c r="AG200" s="98"/>
      <c r="AH200" s="98"/>
      <c r="AI200" s="98"/>
      <c r="AJ200" s="98"/>
    </row>
    <row r="201" spans="1:36" s="77" customFormat="1" ht="9" customHeight="1" x14ac:dyDescent="0.25">
      <c r="A201" s="76" t="s">
        <v>40</v>
      </c>
      <c r="B201" s="82">
        <f t="shared" si="10"/>
        <v>31546.55</v>
      </c>
      <c r="C201" s="82">
        <v>23497.5</v>
      </c>
      <c r="D201" s="82">
        <v>0</v>
      </c>
      <c r="E201" s="82">
        <v>582.75</v>
      </c>
      <c r="F201" s="82">
        <v>0</v>
      </c>
      <c r="G201" s="82">
        <v>0</v>
      </c>
      <c r="H201" s="82">
        <v>5580</v>
      </c>
      <c r="I201" s="82">
        <v>1886.3</v>
      </c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  <c r="AI201" s="98"/>
      <c r="AJ201" s="98"/>
    </row>
    <row r="202" spans="1:36" s="77" customFormat="1" ht="9" customHeight="1" x14ac:dyDescent="0.25">
      <c r="A202" s="83" t="s">
        <v>41</v>
      </c>
      <c r="B202" s="85">
        <f t="shared" si="10"/>
        <v>1043739.316</v>
      </c>
      <c r="C202" s="85">
        <v>1005051.826</v>
      </c>
      <c r="D202" s="85">
        <v>0</v>
      </c>
      <c r="E202" s="85">
        <v>437.12</v>
      </c>
      <c r="F202" s="85">
        <v>38250.370000000003</v>
      </c>
      <c r="G202" s="85">
        <v>0</v>
      </c>
      <c r="H202" s="85">
        <v>0</v>
      </c>
      <c r="I202" s="85">
        <v>0</v>
      </c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</row>
    <row r="203" spans="1:36" s="77" customFormat="1" ht="9" customHeight="1" x14ac:dyDescent="0.25">
      <c r="A203" s="76" t="s">
        <v>88</v>
      </c>
      <c r="B203" s="82">
        <f t="shared" si="10"/>
        <v>2135.7950000000001</v>
      </c>
      <c r="C203" s="82">
        <v>579.53</v>
      </c>
      <c r="D203" s="82">
        <v>1556.2650000000001</v>
      </c>
      <c r="E203" s="82">
        <v>0</v>
      </c>
      <c r="F203" s="82">
        <v>0</v>
      </c>
      <c r="G203" s="82">
        <v>0</v>
      </c>
      <c r="H203" s="82">
        <v>0</v>
      </c>
      <c r="I203" s="82">
        <v>0</v>
      </c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  <c r="AF203" s="98"/>
      <c r="AG203" s="98"/>
      <c r="AH203" s="98"/>
      <c r="AI203" s="98"/>
      <c r="AJ203" s="98"/>
    </row>
    <row r="204" spans="1:36" s="77" customFormat="1" ht="9" customHeight="1" x14ac:dyDescent="0.25">
      <c r="A204" s="76" t="s">
        <v>42</v>
      </c>
      <c r="B204" s="82">
        <f t="shared" si="10"/>
        <v>1504859.044</v>
      </c>
      <c r="C204" s="82">
        <v>1399834.22</v>
      </c>
      <c r="D204" s="82">
        <v>0</v>
      </c>
      <c r="E204" s="82">
        <v>5002.2340000000004</v>
      </c>
      <c r="F204" s="82">
        <v>93566.51</v>
      </c>
      <c r="G204" s="82">
        <v>6456.08</v>
      </c>
      <c r="H204" s="82">
        <v>0</v>
      </c>
      <c r="I204" s="82">
        <v>0</v>
      </c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</row>
    <row r="205" spans="1:36" s="77" customFormat="1" ht="9" customHeight="1" x14ac:dyDescent="0.25">
      <c r="A205" s="76" t="s">
        <v>43</v>
      </c>
      <c r="B205" s="82">
        <f t="shared" si="10"/>
        <v>26050.65</v>
      </c>
      <c r="C205" s="82">
        <v>2110.4</v>
      </c>
      <c r="D205" s="82">
        <v>0</v>
      </c>
      <c r="E205" s="82">
        <v>0</v>
      </c>
      <c r="F205" s="82">
        <v>23551.75</v>
      </c>
      <c r="G205" s="82">
        <v>388.5</v>
      </c>
      <c r="H205" s="82">
        <v>0</v>
      </c>
      <c r="I205" s="82">
        <v>0</v>
      </c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  <c r="AF205" s="98"/>
      <c r="AG205" s="98"/>
      <c r="AH205" s="98"/>
      <c r="AI205" s="98"/>
      <c r="AJ205" s="98"/>
    </row>
    <row r="206" spans="1:36" s="77" customFormat="1" ht="9" customHeight="1" x14ac:dyDescent="0.25">
      <c r="A206" s="83" t="s">
        <v>44</v>
      </c>
      <c r="B206" s="85">
        <f t="shared" si="10"/>
        <v>201414.39999999999</v>
      </c>
      <c r="C206" s="85">
        <v>195874.6</v>
      </c>
      <c r="D206" s="85">
        <v>3987.96</v>
      </c>
      <c r="E206" s="85">
        <v>685.44</v>
      </c>
      <c r="F206" s="85">
        <v>422.4</v>
      </c>
      <c r="G206" s="85">
        <v>0</v>
      </c>
      <c r="H206" s="85">
        <v>0</v>
      </c>
      <c r="I206" s="85">
        <v>444</v>
      </c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98"/>
      <c r="AJ206" s="98"/>
    </row>
    <row r="207" spans="1:36" s="77" customFormat="1" ht="9" customHeight="1" x14ac:dyDescent="0.25">
      <c r="A207" s="76" t="s">
        <v>45</v>
      </c>
      <c r="B207" s="82">
        <f t="shared" si="10"/>
        <v>46292.762999999999</v>
      </c>
      <c r="C207" s="82">
        <v>29989.4</v>
      </c>
      <c r="D207" s="82">
        <v>4463.7629999999999</v>
      </c>
      <c r="E207" s="82">
        <v>0</v>
      </c>
      <c r="F207" s="82">
        <v>7733.0370000000003</v>
      </c>
      <c r="G207" s="82">
        <v>4106.5630000000001</v>
      </c>
      <c r="H207" s="82">
        <v>0</v>
      </c>
      <c r="I207" s="82">
        <v>0</v>
      </c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  <c r="AF207" s="98"/>
      <c r="AG207" s="98"/>
      <c r="AH207" s="98"/>
      <c r="AI207" s="98"/>
      <c r="AJ207" s="98"/>
    </row>
    <row r="208" spans="1:36" s="77" customFormat="1" ht="9" customHeight="1" x14ac:dyDescent="0.25">
      <c r="A208" s="76" t="s">
        <v>46</v>
      </c>
      <c r="B208" s="82">
        <f t="shared" si="10"/>
        <v>144272.24400000001</v>
      </c>
      <c r="C208" s="82">
        <v>116887.58100000001</v>
      </c>
      <c r="D208" s="82">
        <v>2078.0079999999998</v>
      </c>
      <c r="E208" s="82">
        <v>0</v>
      </c>
      <c r="F208" s="82">
        <v>11094.978999999999</v>
      </c>
      <c r="G208" s="82">
        <v>137.85400000000001</v>
      </c>
      <c r="H208" s="82">
        <v>993.18399999999997</v>
      </c>
      <c r="I208" s="82">
        <v>13080.638000000001</v>
      </c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  <c r="AE208" s="98"/>
      <c r="AF208" s="98"/>
      <c r="AG208" s="98"/>
      <c r="AH208" s="98"/>
      <c r="AI208" s="98"/>
      <c r="AJ208" s="98"/>
    </row>
    <row r="209" spans="1:36" s="77" customFormat="1" ht="9" customHeight="1" x14ac:dyDescent="0.25">
      <c r="A209" s="76" t="s">
        <v>47</v>
      </c>
      <c r="B209" s="82">
        <f t="shared" si="10"/>
        <v>378047.25</v>
      </c>
      <c r="C209" s="82">
        <v>244555.15</v>
      </c>
      <c r="D209" s="82">
        <v>115679.6</v>
      </c>
      <c r="E209" s="82">
        <v>6592.15</v>
      </c>
      <c r="F209" s="82">
        <v>8987.25</v>
      </c>
      <c r="G209" s="82">
        <v>2233.1</v>
      </c>
      <c r="H209" s="82">
        <v>0</v>
      </c>
      <c r="I209" s="82">
        <v>0</v>
      </c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</row>
    <row r="210" spans="1:36" s="77" customFormat="1" ht="9" customHeight="1" x14ac:dyDescent="0.25">
      <c r="A210" s="83" t="s">
        <v>48</v>
      </c>
      <c r="B210" s="85">
        <f t="shared" si="10"/>
        <v>518714.33499999996</v>
      </c>
      <c r="C210" s="85">
        <v>449629.39</v>
      </c>
      <c r="D210" s="85">
        <v>35961.165000000001</v>
      </c>
      <c r="E210" s="85">
        <v>863.22</v>
      </c>
      <c r="F210" s="85">
        <v>26659.275000000001</v>
      </c>
      <c r="G210" s="85">
        <v>5601.2849999999999</v>
      </c>
      <c r="H210" s="85">
        <v>0</v>
      </c>
      <c r="I210" s="85">
        <v>0</v>
      </c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  <c r="AF210" s="98"/>
      <c r="AG210" s="98"/>
      <c r="AH210" s="98"/>
      <c r="AI210" s="98"/>
      <c r="AJ210" s="98"/>
    </row>
    <row r="211" spans="1:36" s="77" customFormat="1" ht="9" customHeight="1" x14ac:dyDescent="0.25">
      <c r="A211" s="76" t="s">
        <v>49</v>
      </c>
      <c r="B211" s="82">
        <f t="shared" si="10"/>
        <v>381</v>
      </c>
      <c r="C211" s="82">
        <v>381</v>
      </c>
      <c r="D211" s="82">
        <v>0</v>
      </c>
      <c r="E211" s="82">
        <v>0</v>
      </c>
      <c r="F211" s="82">
        <v>0</v>
      </c>
      <c r="G211" s="82">
        <v>0</v>
      </c>
      <c r="H211" s="82">
        <v>0</v>
      </c>
      <c r="I211" s="82">
        <v>0</v>
      </c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  <c r="AF211" s="98"/>
      <c r="AG211" s="98"/>
      <c r="AH211" s="98"/>
      <c r="AI211" s="98"/>
      <c r="AJ211" s="98"/>
    </row>
    <row r="212" spans="1:36" s="77" customFormat="1" ht="9" customHeight="1" x14ac:dyDescent="0.25">
      <c r="A212" s="76" t="s">
        <v>50</v>
      </c>
      <c r="B212" s="82">
        <f t="shared" si="10"/>
        <v>7424.83</v>
      </c>
      <c r="C212" s="82">
        <v>5716.75</v>
      </c>
      <c r="D212" s="82">
        <v>0</v>
      </c>
      <c r="E212" s="82">
        <v>0</v>
      </c>
      <c r="F212" s="82">
        <v>582.29999999999995</v>
      </c>
      <c r="G212" s="82">
        <v>0</v>
      </c>
      <c r="H212" s="82">
        <v>3.2</v>
      </c>
      <c r="I212" s="82">
        <v>1122.58</v>
      </c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  <c r="AD212" s="98"/>
      <c r="AE212" s="98"/>
      <c r="AF212" s="98"/>
      <c r="AG212" s="98"/>
      <c r="AH212" s="98"/>
      <c r="AI212" s="98"/>
      <c r="AJ212" s="98"/>
    </row>
    <row r="213" spans="1:36" s="77" customFormat="1" ht="9" customHeight="1" x14ac:dyDescent="0.25">
      <c r="A213" s="76" t="s">
        <v>51</v>
      </c>
      <c r="B213" s="82">
        <f t="shared" si="10"/>
        <v>17425.079999999998</v>
      </c>
      <c r="C213" s="82">
        <v>12796.65</v>
      </c>
      <c r="D213" s="82">
        <v>427.5</v>
      </c>
      <c r="E213" s="82">
        <v>477</v>
      </c>
      <c r="F213" s="82">
        <v>570</v>
      </c>
      <c r="G213" s="82">
        <v>0</v>
      </c>
      <c r="H213" s="82">
        <v>0</v>
      </c>
      <c r="I213" s="82">
        <v>3153.93</v>
      </c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  <c r="AE213" s="98"/>
      <c r="AF213" s="98"/>
      <c r="AG213" s="98"/>
      <c r="AH213" s="98"/>
      <c r="AI213" s="98"/>
      <c r="AJ213" s="98"/>
    </row>
    <row r="214" spans="1:36" s="77" customFormat="1" ht="9" customHeight="1" x14ac:dyDescent="0.25">
      <c r="A214" s="83" t="s">
        <v>52</v>
      </c>
      <c r="B214" s="85">
        <f t="shared" si="10"/>
        <v>399730.92799999996</v>
      </c>
      <c r="C214" s="85">
        <v>393407.538</v>
      </c>
      <c r="D214" s="85">
        <v>933.22</v>
      </c>
      <c r="E214" s="85">
        <v>0</v>
      </c>
      <c r="F214" s="85">
        <v>3391.32</v>
      </c>
      <c r="G214" s="85">
        <v>93.5</v>
      </c>
      <c r="H214" s="85">
        <v>672.1</v>
      </c>
      <c r="I214" s="85">
        <v>1233.25</v>
      </c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  <c r="AI214" s="98"/>
      <c r="AJ214" s="98"/>
    </row>
    <row r="215" spans="1:36" s="77" customFormat="1" ht="9" customHeight="1" x14ac:dyDescent="0.25">
      <c r="A215" s="76" t="s">
        <v>53</v>
      </c>
      <c r="B215" s="82">
        <f t="shared" si="10"/>
        <v>248796.93000000002</v>
      </c>
      <c r="C215" s="82">
        <v>193533.66</v>
      </c>
      <c r="D215" s="82">
        <v>41602.28</v>
      </c>
      <c r="E215" s="82">
        <v>994</v>
      </c>
      <c r="F215" s="82">
        <v>7445.94</v>
      </c>
      <c r="G215" s="82">
        <v>869.85</v>
      </c>
      <c r="H215" s="82">
        <v>4320</v>
      </c>
      <c r="I215" s="82">
        <v>31.2</v>
      </c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  <c r="AE215" s="98"/>
      <c r="AF215" s="98"/>
      <c r="AG215" s="98"/>
      <c r="AH215" s="98"/>
      <c r="AI215" s="98"/>
      <c r="AJ215" s="98"/>
    </row>
    <row r="216" spans="1:36" s="77" customFormat="1" ht="9" customHeight="1" x14ac:dyDescent="0.25">
      <c r="A216" s="76" t="s">
        <v>54</v>
      </c>
      <c r="B216" s="82">
        <f t="shared" si="10"/>
        <v>2436.54</v>
      </c>
      <c r="C216" s="82">
        <v>2020.69</v>
      </c>
      <c r="D216" s="82">
        <v>0</v>
      </c>
      <c r="E216" s="82">
        <v>11.05</v>
      </c>
      <c r="F216" s="82">
        <v>404.8</v>
      </c>
      <c r="G216" s="82">
        <v>0</v>
      </c>
      <c r="H216" s="82">
        <v>0</v>
      </c>
      <c r="I216" s="82">
        <v>0</v>
      </c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98"/>
      <c r="AI216" s="98"/>
      <c r="AJ216" s="98"/>
    </row>
    <row r="217" spans="1:36" s="77" customFormat="1" ht="9" customHeight="1" x14ac:dyDescent="0.25">
      <c r="A217" s="76" t="s">
        <v>55</v>
      </c>
      <c r="B217" s="82">
        <f t="shared" si="10"/>
        <v>60895.64</v>
      </c>
      <c r="C217" s="82">
        <v>0</v>
      </c>
      <c r="D217" s="82">
        <v>0</v>
      </c>
      <c r="E217" s="82">
        <v>0</v>
      </c>
      <c r="F217" s="82">
        <v>0</v>
      </c>
      <c r="G217" s="82">
        <v>0</v>
      </c>
      <c r="H217" s="82">
        <v>27907.063999999998</v>
      </c>
      <c r="I217" s="82">
        <v>32988.576000000001</v>
      </c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98"/>
      <c r="AH217" s="98"/>
      <c r="AI217" s="98"/>
      <c r="AJ217" s="98"/>
    </row>
    <row r="218" spans="1:36" s="77" customFormat="1" ht="9" customHeight="1" x14ac:dyDescent="0.25">
      <c r="A218" s="83" t="s">
        <v>56</v>
      </c>
      <c r="B218" s="85">
        <f t="shared" si="10"/>
        <v>15957.523999999999</v>
      </c>
      <c r="C218" s="85">
        <v>6823.64</v>
      </c>
      <c r="D218" s="85">
        <v>0</v>
      </c>
      <c r="E218" s="85">
        <v>0</v>
      </c>
      <c r="F218" s="85">
        <v>6015.2460000000001</v>
      </c>
      <c r="G218" s="85">
        <v>1049.452</v>
      </c>
      <c r="H218" s="85">
        <v>1258.4880000000001</v>
      </c>
      <c r="I218" s="85">
        <v>810.69799999999998</v>
      </c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  <c r="AE218" s="98"/>
      <c r="AF218" s="98"/>
      <c r="AG218" s="98"/>
      <c r="AH218" s="98"/>
      <c r="AI218" s="98"/>
      <c r="AJ218" s="98"/>
    </row>
    <row r="219" spans="1:36" s="77" customFormat="1" ht="9" customHeight="1" x14ac:dyDescent="0.25">
      <c r="A219" s="76" t="s">
        <v>57</v>
      </c>
      <c r="B219" s="82">
        <f t="shared" si="10"/>
        <v>29932.120000000003</v>
      </c>
      <c r="C219" s="82">
        <v>23274.65</v>
      </c>
      <c r="D219" s="82">
        <v>0</v>
      </c>
      <c r="E219" s="82">
        <v>0</v>
      </c>
      <c r="F219" s="82">
        <v>13.23</v>
      </c>
      <c r="G219" s="82">
        <v>0</v>
      </c>
      <c r="H219" s="82">
        <v>351</v>
      </c>
      <c r="I219" s="82">
        <v>6293.24</v>
      </c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  <c r="AD219" s="98"/>
      <c r="AE219" s="98"/>
      <c r="AF219" s="98"/>
      <c r="AG219" s="98"/>
      <c r="AH219" s="98"/>
      <c r="AI219" s="98"/>
      <c r="AJ219" s="98"/>
    </row>
    <row r="220" spans="1:36" s="77" customFormat="1" ht="9" customHeight="1" x14ac:dyDescent="0.25">
      <c r="A220" s="76" t="s">
        <v>58</v>
      </c>
      <c r="B220" s="82">
        <f t="shared" si="10"/>
        <v>83724.81</v>
      </c>
      <c r="C220" s="82">
        <v>45577.34</v>
      </c>
      <c r="D220" s="82">
        <v>0</v>
      </c>
      <c r="E220" s="82">
        <v>0</v>
      </c>
      <c r="F220" s="82">
        <v>5116.1000000000004</v>
      </c>
      <c r="G220" s="82">
        <v>33031.370000000003</v>
      </c>
      <c r="H220" s="82">
        <v>0</v>
      </c>
      <c r="I220" s="82">
        <v>0</v>
      </c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98"/>
      <c r="AH220" s="98"/>
      <c r="AI220" s="98"/>
      <c r="AJ220" s="98"/>
    </row>
    <row r="221" spans="1:36" s="77" customFormat="1" ht="9" customHeight="1" x14ac:dyDescent="0.25">
      <c r="A221" s="76" t="s">
        <v>59</v>
      </c>
      <c r="B221" s="82">
        <f t="shared" si="10"/>
        <v>5009.16</v>
      </c>
      <c r="C221" s="82">
        <v>0</v>
      </c>
      <c r="D221" s="82">
        <v>0</v>
      </c>
      <c r="E221" s="82">
        <v>0</v>
      </c>
      <c r="F221" s="82">
        <v>0</v>
      </c>
      <c r="G221" s="82">
        <v>0</v>
      </c>
      <c r="H221" s="82">
        <v>2628.84</v>
      </c>
      <c r="I221" s="82">
        <v>2380.3200000000002</v>
      </c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  <c r="AD221" s="98"/>
      <c r="AE221" s="98"/>
      <c r="AF221" s="98"/>
      <c r="AG221" s="98"/>
      <c r="AH221" s="98"/>
      <c r="AI221" s="98"/>
      <c r="AJ221" s="98"/>
    </row>
    <row r="222" spans="1:36" s="77" customFormat="1" ht="9" customHeight="1" x14ac:dyDescent="0.25">
      <c r="A222" s="83" t="s">
        <v>60</v>
      </c>
      <c r="B222" s="85">
        <f t="shared" si="10"/>
        <v>33701.474999999999</v>
      </c>
      <c r="C222" s="85">
        <v>6062.9250000000002</v>
      </c>
      <c r="D222" s="85">
        <v>0</v>
      </c>
      <c r="E222" s="85">
        <v>0</v>
      </c>
      <c r="F222" s="85">
        <v>781.2</v>
      </c>
      <c r="G222" s="85">
        <v>0</v>
      </c>
      <c r="H222" s="85">
        <v>0</v>
      </c>
      <c r="I222" s="85">
        <v>26857.35</v>
      </c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  <c r="AD222" s="98"/>
      <c r="AE222" s="98"/>
      <c r="AF222" s="98"/>
      <c r="AG222" s="98"/>
      <c r="AH222" s="98"/>
      <c r="AI222" s="98"/>
      <c r="AJ222" s="98"/>
    </row>
    <row r="223" spans="1:36" s="77" customFormat="1" ht="9" customHeight="1" x14ac:dyDescent="0.25">
      <c r="A223" s="76" t="s">
        <v>61</v>
      </c>
      <c r="B223" s="82">
        <f t="shared" si="10"/>
        <v>26580.74</v>
      </c>
      <c r="C223" s="82">
        <v>11370.17</v>
      </c>
      <c r="D223" s="82">
        <v>14579.88</v>
      </c>
      <c r="E223" s="82">
        <v>496.58</v>
      </c>
      <c r="F223" s="82">
        <v>133.16</v>
      </c>
      <c r="G223" s="82">
        <v>0.95</v>
      </c>
      <c r="H223" s="82">
        <v>0</v>
      </c>
      <c r="I223" s="82">
        <v>0</v>
      </c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98"/>
      <c r="AH223" s="98"/>
      <c r="AI223" s="98"/>
      <c r="AJ223" s="98"/>
    </row>
    <row r="224" spans="1:36" s="77" customFormat="1" ht="9" customHeight="1" x14ac:dyDescent="0.25">
      <c r="A224" s="76" t="s">
        <v>62</v>
      </c>
      <c r="B224" s="82">
        <f t="shared" si="10"/>
        <v>124403.12700000001</v>
      </c>
      <c r="C224" s="82">
        <v>89504.54</v>
      </c>
      <c r="D224" s="82">
        <v>0</v>
      </c>
      <c r="E224" s="82">
        <v>596.49</v>
      </c>
      <c r="F224" s="82">
        <v>2584.3229999999999</v>
      </c>
      <c r="G224" s="82">
        <v>925.22400000000005</v>
      </c>
      <c r="H224" s="82">
        <v>22801.98</v>
      </c>
      <c r="I224" s="82">
        <v>7990.57</v>
      </c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98"/>
      <c r="AH224" s="98"/>
      <c r="AI224" s="98"/>
      <c r="AJ224" s="98"/>
    </row>
    <row r="225" spans="1:36" s="77" customFormat="1" ht="9" customHeight="1" x14ac:dyDescent="0.25">
      <c r="A225" s="76" t="s">
        <v>63</v>
      </c>
      <c r="B225" s="82">
        <f t="shared" si="10"/>
        <v>34229.642</v>
      </c>
      <c r="C225" s="82">
        <v>0</v>
      </c>
      <c r="D225" s="82">
        <v>0</v>
      </c>
      <c r="E225" s="82">
        <v>0</v>
      </c>
      <c r="F225" s="82">
        <v>0</v>
      </c>
      <c r="G225" s="82">
        <v>0</v>
      </c>
      <c r="H225" s="82">
        <v>7811.4660000000003</v>
      </c>
      <c r="I225" s="82">
        <v>26418.175999999999</v>
      </c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  <c r="AD225" s="98"/>
      <c r="AE225" s="98"/>
      <c r="AF225" s="98"/>
      <c r="AG225" s="98"/>
      <c r="AH225" s="98"/>
      <c r="AI225" s="98"/>
      <c r="AJ225" s="98"/>
    </row>
    <row r="226" spans="1:36" s="77" customFormat="1" ht="9" customHeight="1" x14ac:dyDescent="0.25">
      <c r="A226" s="83" t="s">
        <v>64</v>
      </c>
      <c r="B226" s="85">
        <f t="shared" si="10"/>
        <v>8057.92</v>
      </c>
      <c r="C226" s="85">
        <v>5612.85</v>
      </c>
      <c r="D226" s="85">
        <v>0</v>
      </c>
      <c r="E226" s="85">
        <v>0</v>
      </c>
      <c r="F226" s="85">
        <v>2301.67</v>
      </c>
      <c r="G226" s="85">
        <v>143.4</v>
      </c>
      <c r="H226" s="85">
        <v>0</v>
      </c>
      <c r="I226" s="85">
        <v>0</v>
      </c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  <c r="AF226" s="98"/>
      <c r="AG226" s="98"/>
      <c r="AH226" s="98"/>
      <c r="AI226" s="98"/>
      <c r="AJ226" s="98"/>
    </row>
    <row r="227" spans="1:36" s="77" customFormat="1" ht="9" customHeight="1" x14ac:dyDescent="0.25">
      <c r="B227" s="76"/>
      <c r="C227" s="76"/>
      <c r="D227" s="76"/>
      <c r="E227" s="76"/>
      <c r="F227" s="76"/>
      <c r="G227" s="76"/>
      <c r="H227" s="76"/>
      <c r="I227" s="76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  <c r="AD227" s="98"/>
      <c r="AE227" s="98"/>
      <c r="AF227" s="98"/>
      <c r="AG227" s="98"/>
      <c r="AH227" s="98"/>
      <c r="AI227" s="98"/>
      <c r="AJ227" s="98"/>
    </row>
    <row r="228" spans="1:36" s="77" customFormat="1" ht="9" customHeight="1" x14ac:dyDescent="0.25">
      <c r="A228" s="75">
        <v>2001</v>
      </c>
      <c r="B228" s="76"/>
      <c r="C228" s="76"/>
      <c r="D228" s="76"/>
      <c r="E228" s="76"/>
      <c r="F228" s="76"/>
      <c r="G228" s="76"/>
      <c r="H228" s="76"/>
      <c r="I228" s="76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  <c r="AD228" s="98"/>
      <c r="AE228" s="98"/>
      <c r="AF228" s="98"/>
      <c r="AG228" s="98"/>
      <c r="AH228" s="98"/>
      <c r="AI228" s="98"/>
      <c r="AJ228" s="98"/>
    </row>
    <row r="229" spans="1:36" s="80" customFormat="1" ht="9" customHeight="1" x14ac:dyDescent="0.25">
      <c r="A229" s="78" t="s">
        <v>33</v>
      </c>
      <c r="B229" s="97">
        <f t="shared" ref="B229:I229" si="11">SUM(B231:B262)</f>
        <v>5222754.9990000008</v>
      </c>
      <c r="C229" s="97">
        <f t="shared" si="11"/>
        <v>4473025.953999999</v>
      </c>
      <c r="D229" s="97">
        <f t="shared" si="11"/>
        <v>174396.39899999998</v>
      </c>
      <c r="E229" s="97">
        <f t="shared" si="11"/>
        <v>15981.462</v>
      </c>
      <c r="F229" s="97">
        <f t="shared" si="11"/>
        <v>262248.23099999997</v>
      </c>
      <c r="G229" s="97">
        <f t="shared" si="11"/>
        <v>59452.473000000005</v>
      </c>
      <c r="H229" s="97">
        <f t="shared" si="11"/>
        <v>62469.761000000006</v>
      </c>
      <c r="I229" s="97">
        <f t="shared" si="11"/>
        <v>175180.71900000001</v>
      </c>
      <c r="J229" s="311"/>
      <c r="K229" s="311"/>
      <c r="L229" s="311"/>
      <c r="M229" s="311"/>
      <c r="N229" s="311"/>
      <c r="O229" s="311"/>
      <c r="P229" s="311"/>
      <c r="Q229" s="311"/>
      <c r="R229" s="311"/>
      <c r="S229" s="311"/>
      <c r="T229" s="311"/>
      <c r="U229" s="311"/>
      <c r="V229" s="311"/>
      <c r="W229" s="311"/>
      <c r="X229" s="311"/>
      <c r="Y229" s="311"/>
      <c r="Z229" s="311"/>
      <c r="AA229" s="311"/>
      <c r="AB229" s="311"/>
      <c r="AC229" s="311"/>
      <c r="AD229" s="311"/>
      <c r="AE229" s="311"/>
      <c r="AF229" s="311"/>
      <c r="AG229" s="311"/>
      <c r="AH229" s="311"/>
      <c r="AI229" s="311"/>
      <c r="AJ229" s="311"/>
    </row>
    <row r="230" spans="1:36" s="80" customFormat="1" ht="3.95" customHeight="1" x14ac:dyDescent="0.25">
      <c r="A230" s="75"/>
      <c r="B230" s="97"/>
      <c r="C230" s="97"/>
      <c r="D230" s="97"/>
      <c r="E230" s="97"/>
      <c r="F230" s="97"/>
      <c r="G230" s="97"/>
      <c r="H230" s="97"/>
      <c r="I230" s="97"/>
      <c r="J230" s="311"/>
      <c r="K230" s="311"/>
      <c r="L230" s="311"/>
      <c r="M230" s="311"/>
      <c r="N230" s="311"/>
      <c r="O230" s="311"/>
      <c r="P230" s="311"/>
      <c r="Q230" s="311"/>
      <c r="R230" s="311"/>
      <c r="S230" s="311"/>
      <c r="T230" s="311"/>
      <c r="U230" s="311"/>
      <c r="V230" s="311"/>
      <c r="W230" s="311"/>
      <c r="X230" s="311"/>
      <c r="Y230" s="311"/>
      <c r="Z230" s="311"/>
      <c r="AA230" s="311"/>
      <c r="AB230" s="311"/>
      <c r="AC230" s="311"/>
      <c r="AD230" s="311"/>
      <c r="AE230" s="311"/>
      <c r="AF230" s="311"/>
      <c r="AG230" s="311"/>
      <c r="AH230" s="311"/>
      <c r="AI230" s="311"/>
      <c r="AJ230" s="311"/>
    </row>
    <row r="231" spans="1:36" s="77" customFormat="1" ht="9" customHeight="1" x14ac:dyDescent="0.25">
      <c r="A231" s="76" t="s">
        <v>34</v>
      </c>
      <c r="B231" s="82">
        <f t="shared" ref="B231:B262" si="12">SUM(C231:I231)</f>
        <v>4047.192</v>
      </c>
      <c r="C231" s="82">
        <v>30.085000000000001</v>
      </c>
      <c r="D231" s="82">
        <v>0</v>
      </c>
      <c r="E231" s="82">
        <v>7.8250000000000002</v>
      </c>
      <c r="F231" s="82">
        <v>694.18100000000004</v>
      </c>
      <c r="G231" s="82">
        <v>3315.1010000000001</v>
      </c>
      <c r="H231" s="82">
        <v>0</v>
      </c>
      <c r="I231" s="82">
        <v>0</v>
      </c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  <c r="AD231" s="98"/>
      <c r="AE231" s="98"/>
      <c r="AF231" s="98"/>
      <c r="AG231" s="98"/>
      <c r="AH231" s="98"/>
      <c r="AI231" s="98"/>
      <c r="AJ231" s="98"/>
    </row>
    <row r="232" spans="1:36" s="77" customFormat="1" ht="9" customHeight="1" x14ac:dyDescent="0.25">
      <c r="A232" s="76" t="s">
        <v>35</v>
      </c>
      <c r="B232" s="82">
        <f t="shared" si="12"/>
        <v>804.88499999999999</v>
      </c>
      <c r="C232" s="82">
        <v>674.32500000000005</v>
      </c>
      <c r="D232" s="82">
        <v>0</v>
      </c>
      <c r="E232" s="82">
        <v>0</v>
      </c>
      <c r="F232" s="82">
        <v>130.56</v>
      </c>
      <c r="G232" s="82">
        <v>0</v>
      </c>
      <c r="H232" s="82">
        <v>0</v>
      </c>
      <c r="I232" s="82">
        <v>0</v>
      </c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</row>
    <row r="233" spans="1:36" s="77" customFormat="1" ht="9" customHeight="1" x14ac:dyDescent="0.25">
      <c r="A233" s="76" t="s">
        <v>87</v>
      </c>
      <c r="B233" s="82">
        <f t="shared" si="12"/>
        <v>7676.41</v>
      </c>
      <c r="C233" s="82">
        <v>0</v>
      </c>
      <c r="D233" s="82">
        <v>0</v>
      </c>
      <c r="E233" s="82">
        <v>0</v>
      </c>
      <c r="F233" s="82">
        <v>0</v>
      </c>
      <c r="G233" s="82">
        <v>0</v>
      </c>
      <c r="H233" s="82">
        <v>0</v>
      </c>
      <c r="I233" s="82">
        <v>7676.41</v>
      </c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  <c r="AD233" s="98"/>
      <c r="AE233" s="98"/>
      <c r="AF233" s="98"/>
      <c r="AG233" s="98"/>
      <c r="AH233" s="98"/>
      <c r="AI233" s="98"/>
      <c r="AJ233" s="98"/>
    </row>
    <row r="234" spans="1:36" s="77" customFormat="1" ht="9" customHeight="1" x14ac:dyDescent="0.25">
      <c r="A234" s="83" t="s">
        <v>37</v>
      </c>
      <c r="B234" s="85">
        <f t="shared" si="12"/>
        <v>59291.1</v>
      </c>
      <c r="C234" s="85">
        <v>0</v>
      </c>
      <c r="D234" s="85">
        <v>0</v>
      </c>
      <c r="E234" s="85">
        <v>0</v>
      </c>
      <c r="F234" s="85">
        <v>0</v>
      </c>
      <c r="G234" s="85">
        <v>0</v>
      </c>
      <c r="H234" s="85">
        <v>2539.6</v>
      </c>
      <c r="I234" s="85">
        <v>56751.5</v>
      </c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</row>
    <row r="235" spans="1:36" s="77" customFormat="1" ht="9" customHeight="1" x14ac:dyDescent="0.25">
      <c r="A235" s="76" t="s">
        <v>38</v>
      </c>
      <c r="B235" s="82">
        <f t="shared" si="12"/>
        <v>661.91200000000003</v>
      </c>
      <c r="C235" s="82">
        <v>280.83999999999997</v>
      </c>
      <c r="D235" s="82">
        <v>139.072</v>
      </c>
      <c r="E235" s="82">
        <v>124</v>
      </c>
      <c r="F235" s="82">
        <v>0</v>
      </c>
      <c r="G235" s="82">
        <v>118</v>
      </c>
      <c r="H235" s="82">
        <v>0</v>
      </c>
      <c r="I235" s="82">
        <v>0</v>
      </c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  <c r="AD235" s="98"/>
      <c r="AE235" s="98"/>
      <c r="AF235" s="98"/>
      <c r="AG235" s="98"/>
      <c r="AH235" s="98"/>
      <c r="AI235" s="98"/>
      <c r="AJ235" s="98"/>
    </row>
    <row r="236" spans="1:36" s="77" customFormat="1" ht="9" customHeight="1" x14ac:dyDescent="0.25">
      <c r="A236" s="76" t="s">
        <v>39</v>
      </c>
      <c r="B236" s="82">
        <f t="shared" si="12"/>
        <v>5292.85</v>
      </c>
      <c r="C236" s="82">
        <v>2404.5</v>
      </c>
      <c r="D236" s="82">
        <v>0</v>
      </c>
      <c r="E236" s="82">
        <v>492</v>
      </c>
      <c r="F236" s="82">
        <v>1826.5</v>
      </c>
      <c r="G236" s="82">
        <v>42.8</v>
      </c>
      <c r="H236" s="82">
        <v>6.6</v>
      </c>
      <c r="I236" s="82">
        <v>520.45000000000005</v>
      </c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  <c r="AD236" s="98"/>
      <c r="AE236" s="98"/>
      <c r="AF236" s="98"/>
      <c r="AG236" s="98"/>
      <c r="AH236" s="98"/>
      <c r="AI236" s="98"/>
      <c r="AJ236" s="98"/>
    </row>
    <row r="237" spans="1:36" s="77" customFormat="1" ht="9" customHeight="1" x14ac:dyDescent="0.25">
      <c r="A237" s="76" t="s">
        <v>40</v>
      </c>
      <c r="B237" s="82">
        <f t="shared" si="12"/>
        <v>46936.19</v>
      </c>
      <c r="C237" s="82">
        <v>33017.14</v>
      </c>
      <c r="D237" s="82">
        <v>0</v>
      </c>
      <c r="E237" s="82">
        <v>756.25</v>
      </c>
      <c r="F237" s="82">
        <v>0</v>
      </c>
      <c r="G237" s="82">
        <v>0</v>
      </c>
      <c r="H237" s="82">
        <v>534.79999999999995</v>
      </c>
      <c r="I237" s="82">
        <v>12628</v>
      </c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  <c r="AD237" s="98"/>
      <c r="AE237" s="98"/>
      <c r="AF237" s="98"/>
      <c r="AG237" s="98"/>
      <c r="AH237" s="98"/>
      <c r="AI237" s="98"/>
      <c r="AJ237" s="98"/>
    </row>
    <row r="238" spans="1:36" s="77" customFormat="1" ht="9" customHeight="1" x14ac:dyDescent="0.25">
      <c r="A238" s="83" t="s">
        <v>41</v>
      </c>
      <c r="B238" s="85">
        <f t="shared" si="12"/>
        <v>806245.24799999991</v>
      </c>
      <c r="C238" s="85">
        <v>794040.92799999996</v>
      </c>
      <c r="D238" s="85">
        <v>0</v>
      </c>
      <c r="E238" s="85">
        <v>1356.96</v>
      </c>
      <c r="F238" s="85">
        <v>9678.61</v>
      </c>
      <c r="G238" s="85">
        <v>1168.75</v>
      </c>
      <c r="H238" s="85">
        <v>0</v>
      </c>
      <c r="I238" s="85">
        <v>0</v>
      </c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  <c r="AD238" s="98"/>
      <c r="AE238" s="98"/>
      <c r="AF238" s="98"/>
      <c r="AG238" s="98"/>
      <c r="AH238" s="98"/>
      <c r="AI238" s="98"/>
      <c r="AJ238" s="98"/>
    </row>
    <row r="239" spans="1:36" s="77" customFormat="1" ht="9" customHeight="1" x14ac:dyDescent="0.25">
      <c r="A239" s="76" t="s">
        <v>88</v>
      </c>
      <c r="B239" s="82">
        <f t="shared" si="12"/>
        <v>803.80100000000004</v>
      </c>
      <c r="C239" s="82">
        <v>180.125</v>
      </c>
      <c r="D239" s="82">
        <v>623.67600000000004</v>
      </c>
      <c r="E239" s="82">
        <v>0</v>
      </c>
      <c r="F239" s="82">
        <v>0</v>
      </c>
      <c r="G239" s="82">
        <v>0</v>
      </c>
      <c r="H239" s="82">
        <v>0</v>
      </c>
      <c r="I239" s="82">
        <v>0</v>
      </c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  <c r="AD239" s="98"/>
      <c r="AE239" s="98"/>
      <c r="AF239" s="98"/>
      <c r="AG239" s="98"/>
      <c r="AH239" s="98"/>
      <c r="AI239" s="98"/>
      <c r="AJ239" s="98"/>
    </row>
    <row r="240" spans="1:36" s="77" customFormat="1" ht="9" customHeight="1" x14ac:dyDescent="0.25">
      <c r="A240" s="76" t="s">
        <v>42</v>
      </c>
      <c r="B240" s="82">
        <f t="shared" si="12"/>
        <v>1507861.2079999999</v>
      </c>
      <c r="C240" s="82">
        <v>1409327.38</v>
      </c>
      <c r="D240" s="82">
        <v>0</v>
      </c>
      <c r="E240" s="82">
        <v>7189.7879999999996</v>
      </c>
      <c r="F240" s="82">
        <v>86327.95</v>
      </c>
      <c r="G240" s="82">
        <v>5016.09</v>
      </c>
      <c r="H240" s="82">
        <v>0</v>
      </c>
      <c r="I240" s="82">
        <v>0</v>
      </c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  <c r="AD240" s="98"/>
      <c r="AE240" s="98"/>
      <c r="AF240" s="98"/>
      <c r="AG240" s="98"/>
      <c r="AH240" s="98"/>
      <c r="AI240" s="98"/>
      <c r="AJ240" s="98"/>
    </row>
    <row r="241" spans="1:36" s="77" customFormat="1" ht="9" customHeight="1" x14ac:dyDescent="0.25">
      <c r="A241" s="76" t="s">
        <v>43</v>
      </c>
      <c r="B241" s="82">
        <f t="shared" si="12"/>
        <v>7804.24</v>
      </c>
      <c r="C241" s="82">
        <v>719.2</v>
      </c>
      <c r="D241" s="82">
        <v>0</v>
      </c>
      <c r="E241" s="82">
        <v>0</v>
      </c>
      <c r="F241" s="82">
        <v>6981.84</v>
      </c>
      <c r="G241" s="82">
        <v>103.2</v>
      </c>
      <c r="H241" s="82">
        <v>0</v>
      </c>
      <c r="I241" s="82">
        <v>0</v>
      </c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  <c r="AD241" s="98"/>
      <c r="AE241" s="98"/>
      <c r="AF241" s="98"/>
      <c r="AG241" s="98"/>
      <c r="AH241" s="98"/>
      <c r="AI241" s="98"/>
      <c r="AJ241" s="98"/>
    </row>
    <row r="242" spans="1:36" s="77" customFormat="1" ht="9" customHeight="1" x14ac:dyDescent="0.25">
      <c r="A242" s="83" t="s">
        <v>44</v>
      </c>
      <c r="B242" s="85">
        <f t="shared" si="12"/>
        <v>229375.99999999997</v>
      </c>
      <c r="C242" s="85">
        <v>217000.8</v>
      </c>
      <c r="D242" s="85">
        <v>7350.4</v>
      </c>
      <c r="E242" s="85">
        <v>0</v>
      </c>
      <c r="F242" s="85">
        <v>590</v>
      </c>
      <c r="G242" s="85">
        <v>0</v>
      </c>
      <c r="H242" s="85">
        <v>0</v>
      </c>
      <c r="I242" s="85">
        <v>4434.8</v>
      </c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  <c r="AD242" s="98"/>
      <c r="AE242" s="98"/>
      <c r="AF242" s="98"/>
      <c r="AG242" s="98"/>
      <c r="AH242" s="98"/>
      <c r="AI242" s="98"/>
      <c r="AJ242" s="98"/>
    </row>
    <row r="243" spans="1:36" s="77" customFormat="1" ht="9" customHeight="1" x14ac:dyDescent="0.25">
      <c r="A243" s="76" t="s">
        <v>45</v>
      </c>
      <c r="B243" s="82">
        <f t="shared" si="12"/>
        <v>42290.255000000005</v>
      </c>
      <c r="C243" s="82">
        <v>36165.281000000003</v>
      </c>
      <c r="D243" s="82">
        <v>1389.3219999999999</v>
      </c>
      <c r="E243" s="82">
        <v>487.05900000000003</v>
      </c>
      <c r="F243" s="82">
        <v>3785.29</v>
      </c>
      <c r="G243" s="82">
        <v>463.303</v>
      </c>
      <c r="H243" s="82">
        <v>0</v>
      </c>
      <c r="I243" s="82">
        <v>0</v>
      </c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  <c r="AB243" s="98"/>
      <c r="AC243" s="98"/>
      <c r="AD243" s="98"/>
      <c r="AE243" s="98"/>
      <c r="AF243" s="98"/>
      <c r="AG243" s="98"/>
      <c r="AH243" s="98"/>
      <c r="AI243" s="98"/>
      <c r="AJ243" s="98"/>
    </row>
    <row r="244" spans="1:36" s="77" customFormat="1" ht="9" customHeight="1" x14ac:dyDescent="0.25">
      <c r="A244" s="76" t="s">
        <v>46</v>
      </c>
      <c r="B244" s="82">
        <f t="shared" si="12"/>
        <v>745118.55999999994</v>
      </c>
      <c r="C244" s="82">
        <v>627082.61</v>
      </c>
      <c r="D244" s="82">
        <v>6209.2</v>
      </c>
      <c r="E244" s="82">
        <v>0</v>
      </c>
      <c r="F244" s="82">
        <v>91753</v>
      </c>
      <c r="G244" s="82">
        <v>2679.3</v>
      </c>
      <c r="H244" s="82">
        <v>720</v>
      </c>
      <c r="I244" s="82">
        <v>16674.45</v>
      </c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</row>
    <row r="245" spans="1:36" s="77" customFormat="1" ht="9" customHeight="1" x14ac:dyDescent="0.25">
      <c r="A245" s="76" t="s">
        <v>47</v>
      </c>
      <c r="B245" s="82">
        <f t="shared" si="12"/>
        <v>198647.15</v>
      </c>
      <c r="C245" s="82">
        <v>128890.55</v>
      </c>
      <c r="D245" s="82">
        <v>58932.35</v>
      </c>
      <c r="E245" s="82">
        <v>3707.6</v>
      </c>
      <c r="F245" s="82">
        <v>5406.55</v>
      </c>
      <c r="G245" s="82">
        <v>1710.1</v>
      </c>
      <c r="H245" s="82">
        <v>0</v>
      </c>
      <c r="I245" s="82">
        <v>0</v>
      </c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</row>
    <row r="246" spans="1:36" s="77" customFormat="1" ht="9" customHeight="1" x14ac:dyDescent="0.25">
      <c r="A246" s="83" t="s">
        <v>48</v>
      </c>
      <c r="B246" s="85">
        <f t="shared" si="12"/>
        <v>509377.05</v>
      </c>
      <c r="C246" s="85">
        <v>445477.46</v>
      </c>
      <c r="D246" s="85">
        <v>36648.800000000003</v>
      </c>
      <c r="E246" s="85">
        <v>852.85</v>
      </c>
      <c r="F246" s="85">
        <v>20899.689999999999</v>
      </c>
      <c r="G246" s="85">
        <v>5498.25</v>
      </c>
      <c r="H246" s="85">
        <v>0</v>
      </c>
      <c r="I246" s="85">
        <v>0</v>
      </c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  <c r="AD246" s="98"/>
      <c r="AE246" s="98"/>
      <c r="AF246" s="98"/>
      <c r="AG246" s="98"/>
      <c r="AH246" s="98"/>
      <c r="AI246" s="98"/>
      <c r="AJ246" s="98"/>
    </row>
    <row r="247" spans="1:36" s="77" customFormat="1" ht="9" customHeight="1" x14ac:dyDescent="0.25">
      <c r="A247" s="76" t="s">
        <v>49</v>
      </c>
      <c r="B247" s="82">
        <f t="shared" si="12"/>
        <v>1356.6000000000001</v>
      </c>
      <c r="C247" s="82">
        <v>1211</v>
      </c>
      <c r="D247" s="82">
        <v>124.4</v>
      </c>
      <c r="E247" s="82">
        <v>14.8</v>
      </c>
      <c r="F247" s="82">
        <v>0</v>
      </c>
      <c r="G247" s="82">
        <v>0</v>
      </c>
      <c r="H247" s="82">
        <v>0</v>
      </c>
      <c r="I247" s="82">
        <v>6.4</v>
      </c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  <c r="AD247" s="98"/>
      <c r="AE247" s="98"/>
      <c r="AF247" s="98"/>
      <c r="AG247" s="98"/>
      <c r="AH247" s="98"/>
      <c r="AI247" s="98"/>
      <c r="AJ247" s="98"/>
    </row>
    <row r="248" spans="1:36" s="77" customFormat="1" ht="9" customHeight="1" x14ac:dyDescent="0.25">
      <c r="A248" s="76" t="s">
        <v>50</v>
      </c>
      <c r="B248" s="82">
        <f t="shared" si="12"/>
        <v>43762.187999999995</v>
      </c>
      <c r="C248" s="82">
        <v>31628.1</v>
      </c>
      <c r="D248" s="82">
        <v>0</v>
      </c>
      <c r="E248" s="82">
        <v>0</v>
      </c>
      <c r="F248" s="82">
        <v>5942.72</v>
      </c>
      <c r="G248" s="82">
        <v>3517.2</v>
      </c>
      <c r="H248" s="82">
        <v>977.32</v>
      </c>
      <c r="I248" s="82">
        <v>1696.848</v>
      </c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  <c r="AD248" s="98"/>
      <c r="AE248" s="98"/>
      <c r="AF248" s="98"/>
      <c r="AG248" s="98"/>
      <c r="AH248" s="98"/>
      <c r="AI248" s="98"/>
      <c r="AJ248" s="98"/>
    </row>
    <row r="249" spans="1:36" s="77" customFormat="1" ht="9" customHeight="1" x14ac:dyDescent="0.25">
      <c r="A249" s="76" t="s">
        <v>51</v>
      </c>
      <c r="B249" s="82">
        <f t="shared" si="12"/>
        <v>8300.64</v>
      </c>
      <c r="C249" s="82">
        <v>6238.56</v>
      </c>
      <c r="D249" s="82">
        <v>0</v>
      </c>
      <c r="E249" s="82">
        <v>48</v>
      </c>
      <c r="F249" s="82">
        <v>0</v>
      </c>
      <c r="G249" s="82">
        <v>0</v>
      </c>
      <c r="H249" s="82">
        <v>0</v>
      </c>
      <c r="I249" s="82">
        <v>2014.08</v>
      </c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  <c r="AD249" s="98"/>
      <c r="AE249" s="98"/>
      <c r="AF249" s="98"/>
      <c r="AG249" s="98"/>
      <c r="AH249" s="98"/>
      <c r="AI249" s="98"/>
      <c r="AJ249" s="98"/>
    </row>
    <row r="250" spans="1:36" s="77" customFormat="1" ht="9" customHeight="1" x14ac:dyDescent="0.25">
      <c r="A250" s="83" t="s">
        <v>52</v>
      </c>
      <c r="B250" s="85">
        <f t="shared" si="12"/>
        <v>379407.54399999994</v>
      </c>
      <c r="C250" s="85">
        <v>373558.63199999998</v>
      </c>
      <c r="D250" s="85">
        <v>1486.91</v>
      </c>
      <c r="E250" s="85">
        <v>0</v>
      </c>
      <c r="F250" s="85">
        <v>2275.8510000000001</v>
      </c>
      <c r="G250" s="85">
        <v>113.1</v>
      </c>
      <c r="H250" s="85">
        <v>68.849999999999994</v>
      </c>
      <c r="I250" s="85">
        <v>1904.201</v>
      </c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  <c r="AD250" s="98"/>
      <c r="AE250" s="98"/>
      <c r="AF250" s="98"/>
      <c r="AG250" s="98"/>
      <c r="AH250" s="98"/>
      <c r="AI250" s="98"/>
      <c r="AJ250" s="98"/>
    </row>
    <row r="251" spans="1:36" s="77" customFormat="1" ht="9" customHeight="1" x14ac:dyDescent="0.25">
      <c r="A251" s="76" t="s">
        <v>53</v>
      </c>
      <c r="B251" s="82">
        <f t="shared" si="12"/>
        <v>247203.58099999998</v>
      </c>
      <c r="C251" s="82">
        <v>193408.799</v>
      </c>
      <c r="D251" s="82">
        <v>45928.56</v>
      </c>
      <c r="E251" s="82">
        <v>316.37</v>
      </c>
      <c r="F251" s="82">
        <v>3152.0520000000001</v>
      </c>
      <c r="G251" s="82">
        <v>1367.9</v>
      </c>
      <c r="H251" s="82">
        <v>3006.1</v>
      </c>
      <c r="I251" s="82">
        <v>23.8</v>
      </c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  <c r="AD251" s="98"/>
      <c r="AE251" s="98"/>
      <c r="AF251" s="98"/>
      <c r="AG251" s="98"/>
      <c r="AH251" s="98"/>
      <c r="AI251" s="98"/>
      <c r="AJ251" s="98"/>
    </row>
    <row r="252" spans="1:36" s="77" customFormat="1" ht="9" customHeight="1" x14ac:dyDescent="0.25">
      <c r="A252" s="76" t="s">
        <v>54</v>
      </c>
      <c r="B252" s="82">
        <f t="shared" si="12"/>
        <v>3733.2700000000004</v>
      </c>
      <c r="C252" s="82">
        <v>834.36</v>
      </c>
      <c r="D252" s="82">
        <v>0</v>
      </c>
      <c r="E252" s="82">
        <v>5.46</v>
      </c>
      <c r="F252" s="82">
        <v>2892.94</v>
      </c>
      <c r="G252" s="82">
        <v>0.51</v>
      </c>
      <c r="H252" s="82">
        <v>0</v>
      </c>
      <c r="I252" s="82">
        <v>0</v>
      </c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  <c r="AD252" s="98"/>
      <c r="AE252" s="98"/>
      <c r="AF252" s="98"/>
      <c r="AG252" s="98"/>
      <c r="AH252" s="98"/>
      <c r="AI252" s="98"/>
      <c r="AJ252" s="98"/>
    </row>
    <row r="253" spans="1:36" s="77" customFormat="1" ht="9" customHeight="1" x14ac:dyDescent="0.25">
      <c r="A253" s="76" t="s">
        <v>55</v>
      </c>
      <c r="B253" s="82">
        <f t="shared" si="12"/>
        <v>60789.535000000003</v>
      </c>
      <c r="C253" s="82">
        <v>0</v>
      </c>
      <c r="D253" s="82">
        <v>0</v>
      </c>
      <c r="E253" s="82">
        <v>0</v>
      </c>
      <c r="F253" s="82">
        <v>0</v>
      </c>
      <c r="G253" s="82">
        <v>0</v>
      </c>
      <c r="H253" s="82">
        <v>30261.351999999999</v>
      </c>
      <c r="I253" s="82">
        <v>30528.183000000001</v>
      </c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  <c r="AD253" s="98"/>
      <c r="AE253" s="98"/>
      <c r="AF253" s="98"/>
      <c r="AG253" s="98"/>
      <c r="AH253" s="98"/>
      <c r="AI253" s="98"/>
      <c r="AJ253" s="98"/>
    </row>
    <row r="254" spans="1:36" s="77" customFormat="1" ht="9" customHeight="1" x14ac:dyDescent="0.25">
      <c r="A254" s="83" t="s">
        <v>56</v>
      </c>
      <c r="B254" s="85">
        <f t="shared" si="12"/>
        <v>22487.000999999997</v>
      </c>
      <c r="C254" s="85">
        <v>9916.89</v>
      </c>
      <c r="D254" s="85">
        <v>0</v>
      </c>
      <c r="E254" s="85">
        <v>0</v>
      </c>
      <c r="F254" s="85">
        <v>10246.714</v>
      </c>
      <c r="G254" s="85">
        <v>6.21</v>
      </c>
      <c r="H254" s="85">
        <v>1399.104</v>
      </c>
      <c r="I254" s="85">
        <v>918.08299999999997</v>
      </c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  <c r="AD254" s="98"/>
      <c r="AE254" s="98"/>
      <c r="AF254" s="98"/>
      <c r="AG254" s="98"/>
      <c r="AH254" s="98"/>
      <c r="AI254" s="98"/>
      <c r="AJ254" s="98"/>
    </row>
    <row r="255" spans="1:36" s="77" customFormat="1" ht="9" customHeight="1" x14ac:dyDescent="0.25">
      <c r="A255" s="76" t="s">
        <v>57</v>
      </c>
      <c r="B255" s="82">
        <f t="shared" si="12"/>
        <v>44254.364999999998</v>
      </c>
      <c r="C255" s="82">
        <v>39500.150999999998</v>
      </c>
      <c r="D255" s="82">
        <v>0</v>
      </c>
      <c r="E255" s="82">
        <v>0</v>
      </c>
      <c r="F255" s="82">
        <v>292.95</v>
      </c>
      <c r="G255" s="82">
        <v>2.4</v>
      </c>
      <c r="H255" s="82">
        <v>3597.75</v>
      </c>
      <c r="I255" s="82">
        <v>861.11400000000003</v>
      </c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  <c r="AD255" s="98"/>
      <c r="AE255" s="98"/>
      <c r="AF255" s="98"/>
      <c r="AG255" s="98"/>
      <c r="AH255" s="98"/>
      <c r="AI255" s="98"/>
      <c r="AJ255" s="98"/>
    </row>
    <row r="256" spans="1:36" s="77" customFormat="1" ht="9" customHeight="1" x14ac:dyDescent="0.25">
      <c r="A256" s="76" t="s">
        <v>58</v>
      </c>
      <c r="B256" s="82">
        <f t="shared" si="12"/>
        <v>62475.842999999993</v>
      </c>
      <c r="C256" s="82">
        <v>24627.062999999998</v>
      </c>
      <c r="D256" s="82">
        <v>0</v>
      </c>
      <c r="E256" s="82">
        <v>0</v>
      </c>
      <c r="F256" s="82">
        <v>5446.07</v>
      </c>
      <c r="G256" s="82">
        <v>32402.71</v>
      </c>
      <c r="H256" s="82">
        <v>0</v>
      </c>
      <c r="I256" s="82">
        <v>0</v>
      </c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  <c r="AD256" s="98"/>
      <c r="AE256" s="98"/>
      <c r="AF256" s="98"/>
      <c r="AG256" s="98"/>
      <c r="AH256" s="98"/>
      <c r="AI256" s="98"/>
      <c r="AJ256" s="98"/>
    </row>
    <row r="257" spans="1:36" s="77" customFormat="1" ht="9" customHeight="1" x14ac:dyDescent="0.25">
      <c r="A257" s="76" t="s">
        <v>59</v>
      </c>
      <c r="B257" s="82">
        <f t="shared" si="12"/>
        <v>19113.190000000002</v>
      </c>
      <c r="C257" s="82">
        <v>0</v>
      </c>
      <c r="D257" s="82">
        <v>0</v>
      </c>
      <c r="E257" s="82">
        <v>0</v>
      </c>
      <c r="F257" s="82">
        <v>0</v>
      </c>
      <c r="G257" s="82">
        <v>0</v>
      </c>
      <c r="H257" s="82">
        <v>11984.44</v>
      </c>
      <c r="I257" s="82">
        <v>7128.75</v>
      </c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  <c r="AC257" s="98"/>
      <c r="AD257" s="98"/>
      <c r="AE257" s="98"/>
      <c r="AF257" s="98"/>
      <c r="AG257" s="98"/>
      <c r="AH257" s="98"/>
      <c r="AI257" s="98"/>
      <c r="AJ257" s="98"/>
    </row>
    <row r="258" spans="1:36" s="77" customFormat="1" ht="9" customHeight="1" x14ac:dyDescent="0.25">
      <c r="A258" s="83" t="s">
        <v>60</v>
      </c>
      <c r="B258" s="85">
        <f t="shared" si="12"/>
        <v>25588.199999999997</v>
      </c>
      <c r="C258" s="85">
        <v>6506.1</v>
      </c>
      <c r="D258" s="85">
        <v>0</v>
      </c>
      <c r="E258" s="85">
        <v>5.25</v>
      </c>
      <c r="F258" s="85">
        <v>383.4</v>
      </c>
      <c r="G258" s="85">
        <v>2.4</v>
      </c>
      <c r="H258" s="85">
        <v>0</v>
      </c>
      <c r="I258" s="85">
        <v>18691.05</v>
      </c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  <c r="AD258" s="98"/>
      <c r="AE258" s="98"/>
      <c r="AF258" s="98"/>
      <c r="AG258" s="98"/>
      <c r="AH258" s="98"/>
      <c r="AI258" s="98"/>
      <c r="AJ258" s="98"/>
    </row>
    <row r="259" spans="1:36" s="77" customFormat="1" ht="9" customHeight="1" x14ac:dyDescent="0.25">
      <c r="A259" s="76" t="s">
        <v>61</v>
      </c>
      <c r="B259" s="82">
        <f t="shared" si="12"/>
        <v>25044.534</v>
      </c>
      <c r="C259" s="82">
        <v>8920.4150000000009</v>
      </c>
      <c r="D259" s="82">
        <v>15457.909</v>
      </c>
      <c r="E259" s="82">
        <v>0</v>
      </c>
      <c r="F259" s="82">
        <v>641.79499999999996</v>
      </c>
      <c r="G259" s="82">
        <v>24.414999999999999</v>
      </c>
      <c r="H259" s="82">
        <v>0</v>
      </c>
      <c r="I259" s="82">
        <v>0</v>
      </c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  <c r="AD259" s="98"/>
      <c r="AE259" s="98"/>
      <c r="AF259" s="98"/>
      <c r="AG259" s="98"/>
      <c r="AH259" s="98"/>
      <c r="AI259" s="98"/>
      <c r="AJ259" s="98"/>
    </row>
    <row r="260" spans="1:36" s="77" customFormat="1" ht="9" customHeight="1" x14ac:dyDescent="0.25">
      <c r="A260" s="76" t="s">
        <v>62</v>
      </c>
      <c r="B260" s="82">
        <f t="shared" si="12"/>
        <v>88860.818999999989</v>
      </c>
      <c r="C260" s="82">
        <v>79318.710000000006</v>
      </c>
      <c r="D260" s="82">
        <v>105.8</v>
      </c>
      <c r="E260" s="82">
        <v>596.70000000000005</v>
      </c>
      <c r="F260" s="82">
        <v>2187.1280000000002</v>
      </c>
      <c r="G260" s="82">
        <v>1779.684</v>
      </c>
      <c r="H260" s="82">
        <v>2902.165</v>
      </c>
      <c r="I260" s="82">
        <v>1970.6320000000001</v>
      </c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  <c r="AD260" s="98"/>
      <c r="AE260" s="98"/>
      <c r="AF260" s="98"/>
      <c r="AG260" s="98"/>
      <c r="AH260" s="98"/>
      <c r="AI260" s="98"/>
      <c r="AJ260" s="98"/>
    </row>
    <row r="261" spans="1:36" s="77" customFormat="1" ht="9" customHeight="1" x14ac:dyDescent="0.25">
      <c r="A261" s="76" t="s">
        <v>63</v>
      </c>
      <c r="B261" s="82">
        <f t="shared" si="12"/>
        <v>15223.648000000001</v>
      </c>
      <c r="C261" s="82">
        <v>0</v>
      </c>
      <c r="D261" s="82">
        <v>0</v>
      </c>
      <c r="E261" s="82">
        <v>0</v>
      </c>
      <c r="F261" s="82">
        <v>0</v>
      </c>
      <c r="G261" s="82">
        <v>0</v>
      </c>
      <c r="H261" s="82">
        <v>4471.68</v>
      </c>
      <c r="I261" s="82">
        <v>10751.968000000001</v>
      </c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  <c r="AD261" s="98"/>
      <c r="AE261" s="98"/>
      <c r="AF261" s="98"/>
      <c r="AG261" s="98"/>
      <c r="AH261" s="98"/>
      <c r="AI261" s="98"/>
      <c r="AJ261" s="98"/>
    </row>
    <row r="262" spans="1:36" s="77" customFormat="1" ht="9" customHeight="1" x14ac:dyDescent="0.25">
      <c r="A262" s="83" t="s">
        <v>64</v>
      </c>
      <c r="B262" s="85">
        <f t="shared" si="12"/>
        <v>2919.9900000000002</v>
      </c>
      <c r="C262" s="85">
        <v>2065.9499999999998</v>
      </c>
      <c r="D262" s="85">
        <v>0</v>
      </c>
      <c r="E262" s="85">
        <v>20.55</v>
      </c>
      <c r="F262" s="85">
        <v>712.44</v>
      </c>
      <c r="G262" s="85">
        <v>121.05</v>
      </c>
      <c r="H262" s="85">
        <v>0</v>
      </c>
      <c r="I262" s="85">
        <v>0</v>
      </c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  <c r="AD262" s="98"/>
      <c r="AE262" s="98"/>
      <c r="AF262" s="98"/>
      <c r="AG262" s="98"/>
      <c r="AH262" s="98"/>
      <c r="AI262" s="98"/>
      <c r="AJ262" s="98"/>
    </row>
    <row r="263" spans="1:36" s="77" customFormat="1" ht="9" customHeight="1" x14ac:dyDescent="0.25">
      <c r="A263" s="76"/>
      <c r="B263" s="82"/>
      <c r="C263" s="82"/>
      <c r="D263" s="82"/>
      <c r="E263" s="82"/>
      <c r="F263" s="82"/>
      <c r="G263" s="82"/>
      <c r="H263" s="82"/>
      <c r="I263" s="82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  <c r="AD263" s="98"/>
      <c r="AE263" s="98"/>
      <c r="AF263" s="98"/>
      <c r="AG263" s="98"/>
      <c r="AH263" s="98"/>
      <c r="AI263" s="98"/>
      <c r="AJ263" s="98"/>
    </row>
    <row r="264" spans="1:36" s="77" customFormat="1" ht="9" customHeight="1" x14ac:dyDescent="0.25">
      <c r="A264" s="75">
        <v>2002</v>
      </c>
      <c r="B264" s="76"/>
      <c r="C264" s="76"/>
      <c r="D264" s="76"/>
      <c r="E264" s="76"/>
      <c r="F264" s="76"/>
      <c r="G264" s="76"/>
      <c r="H264" s="76"/>
      <c r="I264" s="76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  <c r="AD264" s="98"/>
      <c r="AE264" s="98"/>
      <c r="AF264" s="98"/>
      <c r="AG264" s="98"/>
      <c r="AH264" s="98"/>
      <c r="AI264" s="98"/>
      <c r="AJ264" s="98"/>
    </row>
    <row r="265" spans="1:36" s="80" customFormat="1" ht="9" customHeight="1" x14ac:dyDescent="0.25">
      <c r="A265" s="78" t="s">
        <v>33</v>
      </c>
      <c r="B265" s="97">
        <f t="shared" ref="B265:I265" si="13">SUM(B267:B298)</f>
        <v>5307823.398</v>
      </c>
      <c r="C265" s="97">
        <f t="shared" si="13"/>
        <v>4503022.9330000002</v>
      </c>
      <c r="D265" s="97">
        <f t="shared" si="13"/>
        <v>152609.239</v>
      </c>
      <c r="E265" s="97">
        <f t="shared" si="13"/>
        <v>21716.625000000004</v>
      </c>
      <c r="F265" s="97">
        <f t="shared" si="13"/>
        <v>299828.72100000002</v>
      </c>
      <c r="G265" s="97">
        <f t="shared" si="13"/>
        <v>60347.189999999995</v>
      </c>
      <c r="H265" s="97">
        <f t="shared" si="13"/>
        <v>54264.01</v>
      </c>
      <c r="I265" s="97">
        <f t="shared" si="13"/>
        <v>216034.68</v>
      </c>
      <c r="J265" s="311"/>
      <c r="K265" s="311"/>
      <c r="L265" s="311"/>
      <c r="M265" s="311"/>
      <c r="N265" s="311"/>
      <c r="O265" s="311"/>
      <c r="P265" s="311"/>
      <c r="Q265" s="311"/>
      <c r="R265" s="311"/>
      <c r="S265" s="311"/>
      <c r="T265" s="311"/>
      <c r="U265" s="311"/>
      <c r="V265" s="311"/>
      <c r="W265" s="311"/>
      <c r="X265" s="311"/>
      <c r="Y265" s="311"/>
      <c r="Z265" s="311"/>
      <c r="AA265" s="311"/>
      <c r="AB265" s="311"/>
      <c r="AC265" s="311"/>
      <c r="AD265" s="311"/>
      <c r="AE265" s="311"/>
      <c r="AF265" s="311"/>
      <c r="AG265" s="311"/>
      <c r="AH265" s="311"/>
      <c r="AI265" s="311"/>
      <c r="AJ265" s="311"/>
    </row>
    <row r="266" spans="1:36" s="80" customFormat="1" ht="3.95" customHeight="1" x14ac:dyDescent="0.25">
      <c r="A266" s="75"/>
      <c r="B266" s="97"/>
      <c r="C266" s="97"/>
      <c r="D266" s="97"/>
      <c r="E266" s="97"/>
      <c r="F266" s="97"/>
      <c r="G266" s="97"/>
      <c r="H266" s="97"/>
      <c r="I266" s="97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  <c r="X266" s="311"/>
      <c r="Y266" s="311"/>
      <c r="Z266" s="311"/>
      <c r="AA266" s="311"/>
      <c r="AB266" s="311"/>
      <c r="AC266" s="311"/>
      <c r="AD266" s="311"/>
      <c r="AE266" s="311"/>
      <c r="AF266" s="311"/>
      <c r="AG266" s="311"/>
      <c r="AH266" s="311"/>
      <c r="AI266" s="311"/>
      <c r="AJ266" s="311"/>
    </row>
    <row r="267" spans="1:36" s="77" customFormat="1" ht="9" customHeight="1" x14ac:dyDescent="0.25">
      <c r="A267" s="76" t="s">
        <v>34</v>
      </c>
      <c r="B267" s="82">
        <f t="shared" ref="B267:B298" si="14">SUM(C267:I267)</f>
        <v>2563.02</v>
      </c>
      <c r="C267" s="82">
        <v>0.94499999999999995</v>
      </c>
      <c r="D267" s="82">
        <v>0</v>
      </c>
      <c r="E267" s="82">
        <v>51.555</v>
      </c>
      <c r="F267" s="82">
        <v>2355.27</v>
      </c>
      <c r="G267" s="82">
        <v>155.25</v>
      </c>
      <c r="H267" s="82">
        <v>0</v>
      </c>
      <c r="I267" s="82">
        <v>0</v>
      </c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  <c r="AD267" s="98"/>
      <c r="AE267" s="98"/>
      <c r="AF267" s="98"/>
      <c r="AG267" s="98"/>
      <c r="AH267" s="98"/>
      <c r="AI267" s="98"/>
      <c r="AJ267" s="98"/>
    </row>
    <row r="268" spans="1:36" s="77" customFormat="1" ht="9" customHeight="1" x14ac:dyDescent="0.25">
      <c r="A268" s="76" t="s">
        <v>35</v>
      </c>
      <c r="B268" s="82">
        <f t="shared" si="14"/>
        <v>1757.84</v>
      </c>
      <c r="C268" s="82">
        <v>1757.84</v>
      </c>
      <c r="D268" s="82">
        <v>0</v>
      </c>
      <c r="E268" s="82">
        <v>0</v>
      </c>
      <c r="F268" s="82">
        <v>0</v>
      </c>
      <c r="G268" s="82">
        <v>0</v>
      </c>
      <c r="H268" s="82">
        <v>0</v>
      </c>
      <c r="I268" s="82">
        <v>0</v>
      </c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  <c r="AD268" s="98"/>
      <c r="AE268" s="98"/>
      <c r="AF268" s="98"/>
      <c r="AG268" s="98"/>
      <c r="AH268" s="98"/>
      <c r="AI268" s="98"/>
      <c r="AJ268" s="98"/>
    </row>
    <row r="269" spans="1:36" s="77" customFormat="1" ht="9" customHeight="1" x14ac:dyDescent="0.25">
      <c r="A269" s="76" t="s">
        <v>87</v>
      </c>
      <c r="B269" s="82">
        <f t="shared" si="14"/>
        <v>5396.22</v>
      </c>
      <c r="C269" s="82">
        <v>0</v>
      </c>
      <c r="D269" s="82">
        <v>0</v>
      </c>
      <c r="E269" s="82">
        <v>0</v>
      </c>
      <c r="F269" s="82">
        <v>0</v>
      </c>
      <c r="G269" s="82">
        <v>0</v>
      </c>
      <c r="H269" s="82">
        <v>0</v>
      </c>
      <c r="I269" s="82">
        <v>5396.22</v>
      </c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  <c r="AC269" s="98"/>
      <c r="AD269" s="98"/>
      <c r="AE269" s="98"/>
      <c r="AF269" s="98"/>
      <c r="AG269" s="98"/>
      <c r="AH269" s="98"/>
      <c r="AI269" s="98"/>
      <c r="AJ269" s="98"/>
    </row>
    <row r="270" spans="1:36" s="77" customFormat="1" ht="9" customHeight="1" x14ac:dyDescent="0.25">
      <c r="A270" s="83" t="s">
        <v>37</v>
      </c>
      <c r="B270" s="85">
        <f t="shared" si="14"/>
        <v>89684</v>
      </c>
      <c r="C270" s="85">
        <v>0</v>
      </c>
      <c r="D270" s="85">
        <v>0</v>
      </c>
      <c r="E270" s="85">
        <v>0</v>
      </c>
      <c r="F270" s="85">
        <v>0</v>
      </c>
      <c r="G270" s="85">
        <v>0</v>
      </c>
      <c r="H270" s="85">
        <v>5062.3999999999996</v>
      </c>
      <c r="I270" s="85">
        <v>84621.6</v>
      </c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  <c r="AB270" s="98"/>
      <c r="AC270" s="98"/>
      <c r="AD270" s="98"/>
      <c r="AE270" s="98"/>
      <c r="AF270" s="98"/>
      <c r="AG270" s="98"/>
      <c r="AH270" s="98"/>
      <c r="AI270" s="98"/>
      <c r="AJ270" s="98"/>
    </row>
    <row r="271" spans="1:36" s="77" customFormat="1" ht="9" customHeight="1" x14ac:dyDescent="0.25">
      <c r="A271" s="76" t="s">
        <v>38</v>
      </c>
      <c r="B271" s="82">
        <f t="shared" si="14"/>
        <v>1247.54</v>
      </c>
      <c r="C271" s="82">
        <v>85.5</v>
      </c>
      <c r="D271" s="82">
        <v>319.95</v>
      </c>
      <c r="E271" s="82">
        <v>12.9</v>
      </c>
      <c r="F271" s="82">
        <v>0</v>
      </c>
      <c r="G271" s="82">
        <v>829.19</v>
      </c>
      <c r="H271" s="82">
        <v>0</v>
      </c>
      <c r="I271" s="82">
        <v>0</v>
      </c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98"/>
      <c r="AC271" s="98"/>
      <c r="AD271" s="98"/>
      <c r="AE271" s="98"/>
      <c r="AF271" s="98"/>
      <c r="AG271" s="98"/>
      <c r="AH271" s="98"/>
      <c r="AI271" s="98"/>
      <c r="AJ271" s="98"/>
    </row>
    <row r="272" spans="1:36" s="77" customFormat="1" ht="9" customHeight="1" x14ac:dyDescent="0.25">
      <c r="A272" s="76" t="s">
        <v>39</v>
      </c>
      <c r="B272" s="82">
        <f t="shared" si="14"/>
        <v>4293.8</v>
      </c>
      <c r="C272" s="82">
        <v>2321.5</v>
      </c>
      <c r="D272" s="82">
        <v>0</v>
      </c>
      <c r="E272" s="82">
        <v>27</v>
      </c>
      <c r="F272" s="82">
        <v>1443.5</v>
      </c>
      <c r="G272" s="82">
        <v>2</v>
      </c>
      <c r="H272" s="82">
        <v>33</v>
      </c>
      <c r="I272" s="82">
        <v>466.8</v>
      </c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98"/>
      <c r="AC272" s="98"/>
      <c r="AD272" s="98"/>
      <c r="AE272" s="98"/>
      <c r="AF272" s="98"/>
      <c r="AG272" s="98"/>
      <c r="AH272" s="98"/>
      <c r="AI272" s="98"/>
      <c r="AJ272" s="98"/>
    </row>
    <row r="273" spans="1:36" s="77" customFormat="1" ht="9" customHeight="1" x14ac:dyDescent="0.25">
      <c r="A273" s="76" t="s">
        <v>40</v>
      </c>
      <c r="B273" s="82">
        <f t="shared" si="14"/>
        <v>54510.51</v>
      </c>
      <c r="C273" s="82">
        <v>41949.96</v>
      </c>
      <c r="D273" s="82">
        <v>0</v>
      </c>
      <c r="E273" s="82">
        <v>551.25</v>
      </c>
      <c r="F273" s="82">
        <v>66.3</v>
      </c>
      <c r="G273" s="82">
        <v>0</v>
      </c>
      <c r="H273" s="82">
        <v>2173.5</v>
      </c>
      <c r="I273" s="82">
        <v>9769.5</v>
      </c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  <c r="AB273" s="98"/>
      <c r="AC273" s="98"/>
      <c r="AD273" s="98"/>
      <c r="AE273" s="98"/>
      <c r="AF273" s="98"/>
      <c r="AG273" s="98"/>
      <c r="AH273" s="98"/>
      <c r="AI273" s="98"/>
      <c r="AJ273" s="98"/>
    </row>
    <row r="274" spans="1:36" s="77" customFormat="1" ht="9" customHeight="1" x14ac:dyDescent="0.25">
      <c r="A274" s="83" t="s">
        <v>41</v>
      </c>
      <c r="B274" s="85">
        <f t="shared" si="14"/>
        <v>867292.728</v>
      </c>
      <c r="C274" s="85">
        <v>835051.88800000004</v>
      </c>
      <c r="D274" s="85">
        <v>0</v>
      </c>
      <c r="E274" s="85">
        <v>666.5</v>
      </c>
      <c r="F274" s="85">
        <v>30017.59</v>
      </c>
      <c r="G274" s="85">
        <v>1556.75</v>
      </c>
      <c r="H274" s="85">
        <v>0</v>
      </c>
      <c r="I274" s="85">
        <v>0</v>
      </c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  <c r="AC274" s="98"/>
      <c r="AD274" s="98"/>
      <c r="AE274" s="98"/>
      <c r="AF274" s="98"/>
      <c r="AG274" s="98"/>
      <c r="AH274" s="98"/>
      <c r="AI274" s="98"/>
      <c r="AJ274" s="98"/>
    </row>
    <row r="275" spans="1:36" s="77" customFormat="1" ht="9" customHeight="1" x14ac:dyDescent="0.25">
      <c r="A275" s="76" t="s">
        <v>88</v>
      </c>
      <c r="B275" s="82">
        <f t="shared" si="14"/>
        <v>10837.631000000001</v>
      </c>
      <c r="C275" s="82">
        <v>820.1</v>
      </c>
      <c r="D275" s="82">
        <v>10013.5</v>
      </c>
      <c r="E275" s="82">
        <v>3.431</v>
      </c>
      <c r="F275" s="82">
        <v>0.6</v>
      </c>
      <c r="G275" s="82">
        <v>0</v>
      </c>
      <c r="H275" s="82">
        <v>0</v>
      </c>
      <c r="I275" s="82">
        <v>0</v>
      </c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  <c r="AB275" s="98"/>
      <c r="AC275" s="98"/>
      <c r="AD275" s="98"/>
      <c r="AE275" s="98"/>
      <c r="AF275" s="98"/>
      <c r="AG275" s="98"/>
      <c r="AH275" s="98"/>
      <c r="AI275" s="98"/>
      <c r="AJ275" s="98"/>
    </row>
    <row r="276" spans="1:36" s="77" customFormat="1" ht="9" customHeight="1" x14ac:dyDescent="0.25">
      <c r="A276" s="76" t="s">
        <v>42</v>
      </c>
      <c r="B276" s="82">
        <f t="shared" si="14"/>
        <v>1633345.206</v>
      </c>
      <c r="C276" s="82">
        <v>1440850.656</v>
      </c>
      <c r="D276" s="82">
        <v>0</v>
      </c>
      <c r="E276" s="82">
        <v>11953.5</v>
      </c>
      <c r="F276" s="82">
        <v>180541.05</v>
      </c>
      <c r="G276" s="82">
        <v>0</v>
      </c>
      <c r="H276" s="82">
        <v>0</v>
      </c>
      <c r="I276" s="82">
        <v>0</v>
      </c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  <c r="AB276" s="98"/>
      <c r="AC276" s="98"/>
      <c r="AD276" s="98"/>
      <c r="AE276" s="98"/>
      <c r="AF276" s="98"/>
      <c r="AG276" s="98"/>
      <c r="AH276" s="98"/>
      <c r="AI276" s="98"/>
      <c r="AJ276" s="98"/>
    </row>
    <row r="277" spans="1:36" s="77" customFormat="1" ht="9" customHeight="1" x14ac:dyDescent="0.25">
      <c r="A277" s="76" t="s">
        <v>43</v>
      </c>
      <c r="B277" s="82">
        <f t="shared" si="14"/>
        <v>2592.9</v>
      </c>
      <c r="C277" s="82">
        <v>43</v>
      </c>
      <c r="D277" s="82">
        <v>71.8</v>
      </c>
      <c r="E277" s="82">
        <v>0</v>
      </c>
      <c r="F277" s="82">
        <v>2432.4</v>
      </c>
      <c r="G277" s="82">
        <v>45.7</v>
      </c>
      <c r="H277" s="82">
        <v>0</v>
      </c>
      <c r="I277" s="82">
        <v>0</v>
      </c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  <c r="AC277" s="98"/>
      <c r="AD277" s="98"/>
      <c r="AE277" s="98"/>
      <c r="AF277" s="98"/>
      <c r="AG277" s="98"/>
      <c r="AH277" s="98"/>
      <c r="AI277" s="98"/>
      <c r="AJ277" s="98"/>
    </row>
    <row r="278" spans="1:36" s="77" customFormat="1" ht="9" customHeight="1" x14ac:dyDescent="0.25">
      <c r="A278" s="83" t="s">
        <v>44</v>
      </c>
      <c r="B278" s="85">
        <f t="shared" si="14"/>
        <v>167282.04999999999</v>
      </c>
      <c r="C278" s="85">
        <v>158794.35</v>
      </c>
      <c r="D278" s="85">
        <v>5047.5</v>
      </c>
      <c r="E278" s="85">
        <v>564</v>
      </c>
      <c r="F278" s="85">
        <v>1736.25</v>
      </c>
      <c r="G278" s="85">
        <v>42.4</v>
      </c>
      <c r="H278" s="85">
        <v>0</v>
      </c>
      <c r="I278" s="85">
        <v>1097.55</v>
      </c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  <c r="AB278" s="98"/>
      <c r="AC278" s="98"/>
      <c r="AD278" s="98"/>
      <c r="AE278" s="98"/>
      <c r="AF278" s="98"/>
      <c r="AG278" s="98"/>
      <c r="AH278" s="98"/>
      <c r="AI278" s="98"/>
      <c r="AJ278" s="98"/>
    </row>
    <row r="279" spans="1:36" s="77" customFormat="1" ht="9" customHeight="1" x14ac:dyDescent="0.25">
      <c r="A279" s="76" t="s">
        <v>45</v>
      </c>
      <c r="B279" s="82">
        <f t="shared" si="14"/>
        <v>80998.610000000015</v>
      </c>
      <c r="C279" s="82">
        <v>53562.726999999999</v>
      </c>
      <c r="D279" s="82">
        <v>24482.527999999998</v>
      </c>
      <c r="E279" s="82">
        <v>603.86900000000003</v>
      </c>
      <c r="F279" s="82">
        <v>2337.5390000000002</v>
      </c>
      <c r="G279" s="82">
        <v>11.946999999999999</v>
      </c>
      <c r="H279" s="82">
        <v>0</v>
      </c>
      <c r="I279" s="82">
        <v>0</v>
      </c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  <c r="AC279" s="98"/>
      <c r="AD279" s="98"/>
      <c r="AE279" s="98"/>
      <c r="AF279" s="98"/>
      <c r="AG279" s="98"/>
      <c r="AH279" s="98"/>
      <c r="AI279" s="98"/>
      <c r="AJ279" s="98"/>
    </row>
    <row r="280" spans="1:36" s="77" customFormat="1" ht="9" customHeight="1" x14ac:dyDescent="0.25">
      <c r="A280" s="76" t="s">
        <v>46</v>
      </c>
      <c r="B280" s="82">
        <f t="shared" si="14"/>
        <v>730800.07000000007</v>
      </c>
      <c r="C280" s="82">
        <v>697518.92500000005</v>
      </c>
      <c r="D280" s="82">
        <v>7867.85</v>
      </c>
      <c r="E280" s="82">
        <v>0</v>
      </c>
      <c r="F280" s="82">
        <v>7713.8950000000004</v>
      </c>
      <c r="G280" s="82">
        <v>0</v>
      </c>
      <c r="H280" s="82">
        <v>132</v>
      </c>
      <c r="I280" s="82">
        <v>17567.400000000001</v>
      </c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  <c r="AC280" s="98"/>
      <c r="AD280" s="98"/>
      <c r="AE280" s="98"/>
      <c r="AF280" s="98"/>
      <c r="AG280" s="98"/>
      <c r="AH280" s="98"/>
      <c r="AI280" s="98"/>
      <c r="AJ280" s="98"/>
    </row>
    <row r="281" spans="1:36" s="77" customFormat="1" ht="9" customHeight="1" x14ac:dyDescent="0.25">
      <c r="A281" s="76" t="s">
        <v>47</v>
      </c>
      <c r="B281" s="82">
        <f t="shared" si="14"/>
        <v>153668.69999999998</v>
      </c>
      <c r="C281" s="82">
        <v>111309.9</v>
      </c>
      <c r="D281" s="82">
        <v>36893.25</v>
      </c>
      <c r="E281" s="82">
        <v>1270.9000000000001</v>
      </c>
      <c r="F281" s="82">
        <v>3151.25</v>
      </c>
      <c r="G281" s="82">
        <v>1043.4000000000001</v>
      </c>
      <c r="H281" s="82">
        <v>0</v>
      </c>
      <c r="I281" s="82">
        <v>0</v>
      </c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  <c r="AB281" s="98"/>
      <c r="AC281" s="98"/>
      <c r="AD281" s="98"/>
      <c r="AE281" s="98"/>
      <c r="AF281" s="98"/>
      <c r="AG281" s="98"/>
      <c r="AH281" s="98"/>
      <c r="AI281" s="98"/>
      <c r="AJ281" s="98"/>
    </row>
    <row r="282" spans="1:36" s="77" customFormat="1" ht="9" customHeight="1" x14ac:dyDescent="0.25">
      <c r="A282" s="83" t="s">
        <v>48</v>
      </c>
      <c r="B282" s="85">
        <f t="shared" si="14"/>
        <v>532818.30000000005</v>
      </c>
      <c r="C282" s="85">
        <v>477694</v>
      </c>
      <c r="D282" s="85">
        <v>19397</v>
      </c>
      <c r="E282" s="85">
        <v>3866</v>
      </c>
      <c r="F282" s="85">
        <v>31351.3</v>
      </c>
      <c r="G282" s="85">
        <v>510</v>
      </c>
      <c r="H282" s="85">
        <v>0</v>
      </c>
      <c r="I282" s="85">
        <v>0</v>
      </c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  <c r="AC282" s="98"/>
      <c r="AD282" s="98"/>
      <c r="AE282" s="98"/>
      <c r="AF282" s="98"/>
      <c r="AG282" s="98"/>
      <c r="AH282" s="98"/>
      <c r="AI282" s="98"/>
      <c r="AJ282" s="98"/>
    </row>
    <row r="283" spans="1:36" s="77" customFormat="1" ht="9" customHeight="1" x14ac:dyDescent="0.25">
      <c r="A283" s="76" t="s">
        <v>49</v>
      </c>
      <c r="B283" s="82">
        <f t="shared" si="14"/>
        <v>1201</v>
      </c>
      <c r="C283" s="82">
        <v>1083.5999999999999</v>
      </c>
      <c r="D283" s="82">
        <v>106.2</v>
      </c>
      <c r="E283" s="82">
        <v>11.2</v>
      </c>
      <c r="F283" s="82">
        <v>0</v>
      </c>
      <c r="G283" s="82">
        <v>0</v>
      </c>
      <c r="H283" s="82">
        <v>0</v>
      </c>
      <c r="I283" s="82">
        <v>0</v>
      </c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  <c r="AC283" s="98"/>
      <c r="AD283" s="98"/>
      <c r="AE283" s="98"/>
      <c r="AF283" s="98"/>
      <c r="AG283" s="98"/>
      <c r="AH283" s="98"/>
      <c r="AI283" s="98"/>
      <c r="AJ283" s="98"/>
    </row>
    <row r="284" spans="1:36" s="77" customFormat="1" ht="9" customHeight="1" x14ac:dyDescent="0.25">
      <c r="A284" s="76" t="s">
        <v>50</v>
      </c>
      <c r="B284" s="82">
        <f t="shared" si="14"/>
        <v>31326.903999999999</v>
      </c>
      <c r="C284" s="82">
        <v>24612.3</v>
      </c>
      <c r="D284" s="82">
        <v>0</v>
      </c>
      <c r="E284" s="82">
        <v>0</v>
      </c>
      <c r="F284" s="82">
        <v>1075.72</v>
      </c>
      <c r="G284" s="82">
        <v>1571.664</v>
      </c>
      <c r="H284" s="82">
        <v>726.1</v>
      </c>
      <c r="I284" s="82">
        <v>3341.12</v>
      </c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  <c r="AB284" s="98"/>
      <c r="AC284" s="98"/>
      <c r="AD284" s="98"/>
      <c r="AE284" s="98"/>
      <c r="AF284" s="98"/>
      <c r="AG284" s="98"/>
      <c r="AH284" s="98"/>
      <c r="AI284" s="98"/>
      <c r="AJ284" s="98"/>
    </row>
    <row r="285" spans="1:36" s="77" customFormat="1" ht="9" customHeight="1" x14ac:dyDescent="0.25">
      <c r="A285" s="76" t="s">
        <v>51</v>
      </c>
      <c r="B285" s="82">
        <f t="shared" si="14"/>
        <v>2062.0500000000002</v>
      </c>
      <c r="C285" s="82">
        <v>982.45</v>
      </c>
      <c r="D285" s="82">
        <v>195.3</v>
      </c>
      <c r="E285" s="82">
        <v>0</v>
      </c>
      <c r="F285" s="82">
        <v>100</v>
      </c>
      <c r="G285" s="82">
        <v>0</v>
      </c>
      <c r="H285" s="82">
        <v>0</v>
      </c>
      <c r="I285" s="82">
        <v>784.3</v>
      </c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  <c r="AB285" s="98"/>
      <c r="AC285" s="98"/>
      <c r="AD285" s="98"/>
      <c r="AE285" s="98"/>
      <c r="AF285" s="98"/>
      <c r="AG285" s="98"/>
      <c r="AH285" s="98"/>
      <c r="AI285" s="98"/>
      <c r="AJ285" s="98"/>
    </row>
    <row r="286" spans="1:36" s="77" customFormat="1" ht="9" customHeight="1" x14ac:dyDescent="0.25">
      <c r="A286" s="83" t="s">
        <v>52</v>
      </c>
      <c r="B286" s="85">
        <f t="shared" si="14"/>
        <v>378479.9709999999</v>
      </c>
      <c r="C286" s="85">
        <v>372700.87</v>
      </c>
      <c r="D286" s="85">
        <v>503.11099999999999</v>
      </c>
      <c r="E286" s="85">
        <v>0</v>
      </c>
      <c r="F286" s="85">
        <v>1688.69</v>
      </c>
      <c r="G286" s="85">
        <v>160.6</v>
      </c>
      <c r="H286" s="85">
        <v>54.6</v>
      </c>
      <c r="I286" s="85">
        <v>3372.1</v>
      </c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  <c r="AD286" s="98"/>
      <c r="AE286" s="98"/>
      <c r="AF286" s="98"/>
      <c r="AG286" s="98"/>
      <c r="AH286" s="98"/>
      <c r="AI286" s="98"/>
      <c r="AJ286" s="98"/>
    </row>
    <row r="287" spans="1:36" s="77" customFormat="1" ht="9" customHeight="1" x14ac:dyDescent="0.25">
      <c r="A287" s="76" t="s">
        <v>53</v>
      </c>
      <c r="B287" s="82">
        <f t="shared" si="14"/>
        <v>206979.5</v>
      </c>
      <c r="C287" s="82">
        <v>160894.5</v>
      </c>
      <c r="D287" s="82">
        <v>33787</v>
      </c>
      <c r="E287" s="82">
        <v>428</v>
      </c>
      <c r="F287" s="82">
        <v>4362.5</v>
      </c>
      <c r="G287" s="82">
        <v>1216.5</v>
      </c>
      <c r="H287" s="82">
        <v>6290</v>
      </c>
      <c r="I287" s="82">
        <v>1</v>
      </c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  <c r="AD287" s="98"/>
      <c r="AE287" s="98"/>
      <c r="AF287" s="98"/>
      <c r="AG287" s="98"/>
      <c r="AH287" s="98"/>
      <c r="AI287" s="98"/>
      <c r="AJ287" s="98"/>
    </row>
    <row r="288" spans="1:36" s="77" customFormat="1" ht="9" customHeight="1" x14ac:dyDescent="0.25">
      <c r="A288" s="76" t="s">
        <v>54</v>
      </c>
      <c r="B288" s="82">
        <f t="shared" si="14"/>
        <v>1786.1999999999998</v>
      </c>
      <c r="C288" s="82">
        <v>995.8</v>
      </c>
      <c r="D288" s="82">
        <v>0</v>
      </c>
      <c r="E288" s="82">
        <v>6.4</v>
      </c>
      <c r="F288" s="82">
        <v>784</v>
      </c>
      <c r="G288" s="82">
        <v>0</v>
      </c>
      <c r="H288" s="82">
        <v>0</v>
      </c>
      <c r="I288" s="82">
        <v>0</v>
      </c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  <c r="AD288" s="98"/>
      <c r="AE288" s="98"/>
      <c r="AF288" s="98"/>
      <c r="AG288" s="98"/>
      <c r="AH288" s="98"/>
      <c r="AI288" s="98"/>
      <c r="AJ288" s="98"/>
    </row>
    <row r="289" spans="1:36" s="77" customFormat="1" ht="9" customHeight="1" x14ac:dyDescent="0.25">
      <c r="A289" s="76" t="s">
        <v>55</v>
      </c>
      <c r="B289" s="82">
        <f t="shared" si="14"/>
        <v>60285.25</v>
      </c>
      <c r="C289" s="82">
        <v>0</v>
      </c>
      <c r="D289" s="82">
        <v>0</v>
      </c>
      <c r="E289" s="82">
        <v>0</v>
      </c>
      <c r="F289" s="82">
        <v>0</v>
      </c>
      <c r="G289" s="82">
        <v>0</v>
      </c>
      <c r="H289" s="82">
        <v>27695.4</v>
      </c>
      <c r="I289" s="82">
        <v>32589.85</v>
      </c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  <c r="AD289" s="98"/>
      <c r="AE289" s="98"/>
      <c r="AF289" s="98"/>
      <c r="AG289" s="98"/>
      <c r="AH289" s="98"/>
      <c r="AI289" s="98"/>
      <c r="AJ289" s="98"/>
    </row>
    <row r="290" spans="1:36" s="77" customFormat="1" ht="9" customHeight="1" x14ac:dyDescent="0.25">
      <c r="A290" s="83" t="s">
        <v>56</v>
      </c>
      <c r="B290" s="85">
        <f t="shared" si="14"/>
        <v>17617.393000000004</v>
      </c>
      <c r="C290" s="85">
        <v>7617.1319999999996</v>
      </c>
      <c r="D290" s="85">
        <v>0</v>
      </c>
      <c r="E290" s="85">
        <v>0</v>
      </c>
      <c r="F290" s="85">
        <v>8559.8029999999999</v>
      </c>
      <c r="G290" s="85">
        <v>839.03099999999995</v>
      </c>
      <c r="H290" s="85">
        <v>130.84800000000001</v>
      </c>
      <c r="I290" s="85">
        <v>470.57900000000001</v>
      </c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  <c r="AD290" s="98"/>
      <c r="AE290" s="98"/>
      <c r="AF290" s="98"/>
      <c r="AG290" s="98"/>
      <c r="AH290" s="98"/>
      <c r="AI290" s="98"/>
      <c r="AJ290" s="98"/>
    </row>
    <row r="291" spans="1:36" s="77" customFormat="1" ht="9" customHeight="1" x14ac:dyDescent="0.25">
      <c r="A291" s="76" t="s">
        <v>57</v>
      </c>
      <c r="B291" s="82">
        <f t="shared" si="14"/>
        <v>40116.737999999998</v>
      </c>
      <c r="C291" s="82">
        <v>34212.5</v>
      </c>
      <c r="D291" s="82">
        <v>0</v>
      </c>
      <c r="E291" s="82">
        <v>0</v>
      </c>
      <c r="F291" s="82">
        <v>1568.7</v>
      </c>
      <c r="G291" s="82">
        <v>0</v>
      </c>
      <c r="H291" s="82">
        <v>4215.7619999999997</v>
      </c>
      <c r="I291" s="82">
        <v>119.776</v>
      </c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  <c r="AC291" s="98"/>
      <c r="AD291" s="98"/>
      <c r="AE291" s="98"/>
      <c r="AF291" s="98"/>
      <c r="AG291" s="98"/>
      <c r="AH291" s="98"/>
      <c r="AI291" s="98"/>
      <c r="AJ291" s="98"/>
    </row>
    <row r="292" spans="1:36" s="77" customFormat="1" ht="9" customHeight="1" x14ac:dyDescent="0.25">
      <c r="A292" s="76" t="s">
        <v>58</v>
      </c>
      <c r="B292" s="82">
        <f t="shared" si="14"/>
        <v>49281.939999999995</v>
      </c>
      <c r="C292" s="82">
        <v>10238.91</v>
      </c>
      <c r="D292" s="82">
        <v>0</v>
      </c>
      <c r="E292" s="82">
        <v>0</v>
      </c>
      <c r="F292" s="82">
        <v>6260.33</v>
      </c>
      <c r="G292" s="82">
        <v>32782.699999999997</v>
      </c>
      <c r="H292" s="82">
        <v>0</v>
      </c>
      <c r="I292" s="82">
        <v>0</v>
      </c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  <c r="AC292" s="98"/>
      <c r="AD292" s="98"/>
      <c r="AE292" s="98"/>
      <c r="AF292" s="98"/>
      <c r="AG292" s="98"/>
      <c r="AH292" s="98"/>
      <c r="AI292" s="98"/>
      <c r="AJ292" s="98"/>
    </row>
    <row r="293" spans="1:36" s="77" customFormat="1" ht="9" customHeight="1" x14ac:dyDescent="0.25">
      <c r="A293" s="76" t="s">
        <v>59</v>
      </c>
      <c r="B293" s="82">
        <f t="shared" si="14"/>
        <v>34233.595000000001</v>
      </c>
      <c r="C293" s="82">
        <v>0</v>
      </c>
      <c r="D293" s="82">
        <v>0</v>
      </c>
      <c r="E293" s="82">
        <v>0</v>
      </c>
      <c r="F293" s="82">
        <v>0</v>
      </c>
      <c r="G293" s="82">
        <v>15370.094999999999</v>
      </c>
      <c r="H293" s="82">
        <v>4002</v>
      </c>
      <c r="I293" s="82">
        <v>14861.5</v>
      </c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  <c r="AB293" s="98"/>
      <c r="AC293" s="98"/>
      <c r="AD293" s="98"/>
      <c r="AE293" s="98"/>
      <c r="AF293" s="98"/>
      <c r="AG293" s="98"/>
      <c r="AH293" s="98"/>
      <c r="AI293" s="98"/>
      <c r="AJ293" s="98"/>
    </row>
    <row r="294" spans="1:36" s="77" customFormat="1" ht="9" customHeight="1" x14ac:dyDescent="0.25">
      <c r="A294" s="83" t="s">
        <v>60</v>
      </c>
      <c r="B294" s="85">
        <f t="shared" si="14"/>
        <v>30485.7</v>
      </c>
      <c r="C294" s="85">
        <v>5126.5</v>
      </c>
      <c r="D294" s="85">
        <v>0</v>
      </c>
      <c r="E294" s="85">
        <v>200.9</v>
      </c>
      <c r="F294" s="85">
        <v>1263.7</v>
      </c>
      <c r="G294" s="85">
        <v>9.6</v>
      </c>
      <c r="H294" s="85">
        <v>0</v>
      </c>
      <c r="I294" s="85">
        <v>23885</v>
      </c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  <c r="AB294" s="98"/>
      <c r="AC294" s="98"/>
      <c r="AD294" s="98"/>
      <c r="AE294" s="98"/>
      <c r="AF294" s="98"/>
      <c r="AG294" s="98"/>
      <c r="AH294" s="98"/>
      <c r="AI294" s="98"/>
      <c r="AJ294" s="98"/>
    </row>
    <row r="295" spans="1:36" s="77" customFormat="1" ht="9" customHeight="1" x14ac:dyDescent="0.25">
      <c r="A295" s="76" t="s">
        <v>61</v>
      </c>
      <c r="B295" s="82">
        <f t="shared" si="14"/>
        <v>24621.84</v>
      </c>
      <c r="C295" s="82">
        <v>9840.7999999999993</v>
      </c>
      <c r="D295" s="82">
        <v>13924.25</v>
      </c>
      <c r="E295" s="82">
        <v>0</v>
      </c>
      <c r="F295" s="82">
        <v>717.39</v>
      </c>
      <c r="G295" s="82">
        <v>44.7</v>
      </c>
      <c r="H295" s="82">
        <v>89.9</v>
      </c>
      <c r="I295" s="82">
        <v>4.8</v>
      </c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  <c r="AB295" s="98"/>
      <c r="AC295" s="98"/>
      <c r="AD295" s="98"/>
      <c r="AE295" s="98"/>
      <c r="AF295" s="98"/>
      <c r="AG295" s="98"/>
      <c r="AH295" s="98"/>
      <c r="AI295" s="98"/>
      <c r="AJ295" s="98"/>
    </row>
    <row r="296" spans="1:36" s="77" customFormat="1" ht="9" customHeight="1" x14ac:dyDescent="0.25">
      <c r="A296" s="76" t="s">
        <v>62</v>
      </c>
      <c r="B296" s="82">
        <f t="shared" si="14"/>
        <v>53907.641000000003</v>
      </c>
      <c r="C296" s="82">
        <v>45042.23</v>
      </c>
      <c r="D296" s="82">
        <v>0</v>
      </c>
      <c r="E296" s="82">
        <v>312.79000000000002</v>
      </c>
      <c r="F296" s="82">
        <v>2464.5390000000002</v>
      </c>
      <c r="G296" s="82">
        <v>2544.413</v>
      </c>
      <c r="H296" s="82">
        <v>2435.076</v>
      </c>
      <c r="I296" s="82">
        <v>1108.5930000000001</v>
      </c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  <c r="AB296" s="98"/>
      <c r="AC296" s="98"/>
      <c r="AD296" s="98"/>
      <c r="AE296" s="98"/>
      <c r="AF296" s="98"/>
      <c r="AG296" s="98"/>
      <c r="AH296" s="98"/>
      <c r="AI296" s="98"/>
      <c r="AJ296" s="98"/>
    </row>
    <row r="297" spans="1:36" s="77" customFormat="1" ht="9" customHeight="1" x14ac:dyDescent="0.25">
      <c r="A297" s="76" t="s">
        <v>63</v>
      </c>
      <c r="B297" s="82">
        <f t="shared" si="14"/>
        <v>17800.415999999997</v>
      </c>
      <c r="C297" s="82">
        <v>0</v>
      </c>
      <c r="D297" s="82">
        <v>0</v>
      </c>
      <c r="E297" s="82">
        <v>0</v>
      </c>
      <c r="F297" s="82">
        <v>0</v>
      </c>
      <c r="G297" s="82">
        <v>0</v>
      </c>
      <c r="H297" s="82">
        <v>1223.424</v>
      </c>
      <c r="I297" s="82">
        <v>16576.991999999998</v>
      </c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  <c r="AB297" s="98"/>
      <c r="AC297" s="98"/>
      <c r="AD297" s="98"/>
      <c r="AE297" s="98"/>
      <c r="AF297" s="98"/>
      <c r="AG297" s="98"/>
      <c r="AH297" s="98"/>
      <c r="AI297" s="98"/>
      <c r="AJ297" s="98"/>
    </row>
    <row r="298" spans="1:36" s="77" customFormat="1" ht="9" customHeight="1" x14ac:dyDescent="0.25">
      <c r="A298" s="83" t="s">
        <v>64</v>
      </c>
      <c r="B298" s="85">
        <f t="shared" si="14"/>
        <v>18548.134999999998</v>
      </c>
      <c r="C298" s="85">
        <v>7914.05</v>
      </c>
      <c r="D298" s="85">
        <v>0</v>
      </c>
      <c r="E298" s="85">
        <v>1186.43</v>
      </c>
      <c r="F298" s="85">
        <v>7836.4049999999997</v>
      </c>
      <c r="G298" s="85">
        <v>1611.25</v>
      </c>
      <c r="H298" s="85">
        <v>0</v>
      </c>
      <c r="I298" s="85">
        <v>0</v>
      </c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  <c r="AB298" s="98"/>
      <c r="AC298" s="98"/>
      <c r="AD298" s="98"/>
      <c r="AE298" s="98"/>
      <c r="AF298" s="98"/>
      <c r="AG298" s="98"/>
      <c r="AH298" s="98"/>
      <c r="AI298" s="98"/>
      <c r="AJ298" s="98"/>
    </row>
    <row r="299" spans="1:36" s="77" customFormat="1" ht="9" customHeight="1" x14ac:dyDescent="0.25">
      <c r="A299" s="76"/>
      <c r="B299" s="82"/>
      <c r="C299" s="82"/>
      <c r="D299" s="82"/>
      <c r="E299" s="82"/>
      <c r="F299" s="82"/>
      <c r="G299" s="82"/>
      <c r="H299" s="82"/>
      <c r="I299" s="82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  <c r="AB299" s="98"/>
      <c r="AC299" s="98"/>
      <c r="AD299" s="98"/>
      <c r="AE299" s="98"/>
      <c r="AF299" s="98"/>
      <c r="AG299" s="98"/>
      <c r="AH299" s="98"/>
      <c r="AI299" s="98"/>
      <c r="AJ299" s="98"/>
    </row>
    <row r="300" spans="1:36" s="77" customFormat="1" ht="9" customHeight="1" x14ac:dyDescent="0.25">
      <c r="A300" s="75">
        <v>2003</v>
      </c>
      <c r="B300" s="76"/>
      <c r="C300" s="76"/>
      <c r="D300" s="76"/>
      <c r="E300" s="76"/>
      <c r="F300" s="76"/>
      <c r="G300" s="76"/>
      <c r="H300" s="76"/>
      <c r="I300" s="76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  <c r="AD300" s="98"/>
      <c r="AE300" s="98"/>
      <c r="AF300" s="98"/>
      <c r="AG300" s="98"/>
      <c r="AH300" s="98"/>
      <c r="AI300" s="98"/>
      <c r="AJ300" s="98"/>
    </row>
    <row r="301" spans="1:36" s="80" customFormat="1" ht="9" customHeight="1" x14ac:dyDescent="0.25">
      <c r="A301" s="78" t="s">
        <v>33</v>
      </c>
      <c r="B301" s="97">
        <f t="shared" ref="B301:H301" si="15">SUM(B303:B334)</f>
        <v>6686209.8151368545</v>
      </c>
      <c r="C301" s="97">
        <f t="shared" si="15"/>
        <v>5744501.9107744852</v>
      </c>
      <c r="D301" s="97">
        <f t="shared" si="15"/>
        <v>147082.11831062319</v>
      </c>
      <c r="E301" s="97">
        <f t="shared" si="15"/>
        <v>33087.118990000003</v>
      </c>
      <c r="F301" s="97">
        <f t="shared" si="15"/>
        <v>442176.80655521428</v>
      </c>
      <c r="G301" s="97">
        <f t="shared" si="15"/>
        <v>51372.915070520008</v>
      </c>
      <c r="H301" s="97">
        <f t="shared" si="15"/>
        <v>47236.25192486601</v>
      </c>
      <c r="I301" s="97">
        <f>SUM(I303:I334)-0.5</f>
        <v>220752.19351114947</v>
      </c>
      <c r="J301" s="311"/>
      <c r="K301" s="311"/>
      <c r="L301" s="311"/>
      <c r="M301" s="311"/>
      <c r="N301" s="311"/>
      <c r="O301" s="311"/>
      <c r="P301" s="311"/>
      <c r="Q301" s="311"/>
      <c r="R301" s="311"/>
      <c r="S301" s="311"/>
      <c r="T301" s="311"/>
      <c r="U301" s="311"/>
      <c r="V301" s="311"/>
      <c r="W301" s="311"/>
      <c r="X301" s="311"/>
      <c r="Y301" s="311"/>
      <c r="Z301" s="311"/>
      <c r="AA301" s="311"/>
      <c r="AB301" s="311"/>
      <c r="AC301" s="311"/>
      <c r="AD301" s="311"/>
      <c r="AE301" s="311"/>
      <c r="AF301" s="311"/>
      <c r="AG301" s="311"/>
      <c r="AH301" s="311"/>
      <c r="AI301" s="311"/>
      <c r="AJ301" s="311"/>
    </row>
    <row r="302" spans="1:36" s="80" customFormat="1" ht="3.95" customHeight="1" x14ac:dyDescent="0.25">
      <c r="A302" s="75"/>
      <c r="B302" s="97"/>
      <c r="C302" s="97"/>
      <c r="D302" s="97"/>
      <c r="E302" s="97"/>
      <c r="F302" s="97"/>
      <c r="G302" s="97"/>
      <c r="H302" s="97"/>
      <c r="I302" s="97"/>
      <c r="J302" s="311"/>
      <c r="K302" s="311"/>
      <c r="L302" s="311"/>
      <c r="M302" s="311"/>
      <c r="N302" s="311"/>
      <c r="O302" s="311"/>
      <c r="P302" s="311"/>
      <c r="Q302" s="311"/>
      <c r="R302" s="311"/>
      <c r="S302" s="311"/>
      <c r="T302" s="311"/>
      <c r="U302" s="311"/>
      <c r="V302" s="311"/>
      <c r="W302" s="311"/>
      <c r="X302" s="311"/>
      <c r="Y302" s="311"/>
      <c r="Z302" s="311"/>
      <c r="AA302" s="311"/>
      <c r="AB302" s="311"/>
      <c r="AC302" s="311"/>
      <c r="AD302" s="311"/>
      <c r="AE302" s="311"/>
      <c r="AF302" s="311"/>
      <c r="AG302" s="311"/>
      <c r="AH302" s="311"/>
      <c r="AI302" s="311"/>
      <c r="AJ302" s="311"/>
    </row>
    <row r="303" spans="1:36" s="77" customFormat="1" ht="9" customHeight="1" x14ac:dyDescent="0.25">
      <c r="A303" s="76" t="s">
        <v>34</v>
      </c>
      <c r="B303" s="82">
        <f t="shared" ref="B303:B334" si="16">SUM(C303:I303)</f>
        <v>2767.5461999999998</v>
      </c>
      <c r="C303" s="82">
        <v>0</v>
      </c>
      <c r="D303" s="82">
        <v>0</v>
      </c>
      <c r="E303" s="82">
        <v>101.2</v>
      </c>
      <c r="F303" s="82">
        <v>2110.6662000000001</v>
      </c>
      <c r="G303" s="82">
        <v>555.67999999999995</v>
      </c>
      <c r="H303" s="82">
        <v>0</v>
      </c>
      <c r="I303" s="82">
        <v>0</v>
      </c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  <c r="AD303" s="98"/>
      <c r="AE303" s="98"/>
      <c r="AF303" s="98"/>
      <c r="AG303" s="98"/>
      <c r="AH303" s="98"/>
      <c r="AI303" s="98"/>
      <c r="AJ303" s="98"/>
    </row>
    <row r="304" spans="1:36" s="77" customFormat="1" ht="9" customHeight="1" x14ac:dyDescent="0.25">
      <c r="A304" s="76" t="s">
        <v>35</v>
      </c>
      <c r="B304" s="82">
        <f t="shared" si="16"/>
        <v>862.24</v>
      </c>
      <c r="C304" s="82">
        <v>862.24</v>
      </c>
      <c r="D304" s="82">
        <v>0</v>
      </c>
      <c r="E304" s="82">
        <v>0</v>
      </c>
      <c r="F304" s="82">
        <v>0</v>
      </c>
      <c r="G304" s="82">
        <v>0</v>
      </c>
      <c r="H304" s="82">
        <v>0</v>
      </c>
      <c r="I304" s="82">
        <v>0</v>
      </c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  <c r="AD304" s="98"/>
      <c r="AE304" s="98"/>
      <c r="AF304" s="98"/>
      <c r="AG304" s="98"/>
      <c r="AH304" s="98"/>
      <c r="AI304" s="98"/>
      <c r="AJ304" s="98"/>
    </row>
    <row r="305" spans="1:36" s="77" customFormat="1" ht="9" customHeight="1" x14ac:dyDescent="0.25">
      <c r="A305" s="76" t="s">
        <v>87</v>
      </c>
      <c r="B305" s="82">
        <f t="shared" si="16"/>
        <v>3216.0658477894999</v>
      </c>
      <c r="C305" s="82">
        <v>0</v>
      </c>
      <c r="D305" s="82">
        <v>0</v>
      </c>
      <c r="E305" s="82">
        <v>0</v>
      </c>
      <c r="F305" s="82">
        <v>0</v>
      </c>
      <c r="G305" s="82">
        <v>0</v>
      </c>
      <c r="H305" s="82">
        <v>0</v>
      </c>
      <c r="I305" s="82">
        <v>3216.0658477894999</v>
      </c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  <c r="AB305" s="98"/>
      <c r="AC305" s="98"/>
      <c r="AD305" s="98"/>
      <c r="AE305" s="98"/>
      <c r="AF305" s="98"/>
      <c r="AG305" s="98"/>
      <c r="AH305" s="98"/>
      <c r="AI305" s="98"/>
      <c r="AJ305" s="98"/>
    </row>
    <row r="306" spans="1:36" s="77" customFormat="1" ht="9" customHeight="1" x14ac:dyDescent="0.25">
      <c r="A306" s="83" t="s">
        <v>37</v>
      </c>
      <c r="B306" s="85">
        <f t="shared" si="16"/>
        <v>75023.875</v>
      </c>
      <c r="C306" s="85">
        <v>0</v>
      </c>
      <c r="D306" s="85">
        <v>0</v>
      </c>
      <c r="E306" s="85">
        <v>0</v>
      </c>
      <c r="F306" s="85">
        <v>0</v>
      </c>
      <c r="G306" s="85">
        <v>0</v>
      </c>
      <c r="H306" s="85">
        <v>4373.6000000000004</v>
      </c>
      <c r="I306" s="85">
        <v>70650.274999999994</v>
      </c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  <c r="AB306" s="98"/>
      <c r="AC306" s="98"/>
      <c r="AD306" s="98"/>
      <c r="AE306" s="98"/>
      <c r="AF306" s="98"/>
      <c r="AG306" s="98"/>
      <c r="AH306" s="98"/>
      <c r="AI306" s="98"/>
      <c r="AJ306" s="98"/>
    </row>
    <row r="307" spans="1:36" s="77" customFormat="1" ht="9" customHeight="1" x14ac:dyDescent="0.25">
      <c r="A307" s="76" t="s">
        <v>38</v>
      </c>
      <c r="B307" s="82">
        <f t="shared" si="16"/>
        <v>8954.4428979999993</v>
      </c>
      <c r="C307" s="82">
        <v>978.62794999999994</v>
      </c>
      <c r="D307" s="82">
        <v>0</v>
      </c>
      <c r="E307" s="82">
        <v>17.349948000000001</v>
      </c>
      <c r="F307" s="82">
        <v>0</v>
      </c>
      <c r="G307" s="82">
        <v>7958.4650000000001</v>
      </c>
      <c r="H307" s="82">
        <v>0</v>
      </c>
      <c r="I307" s="82">
        <v>0</v>
      </c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  <c r="AB307" s="98"/>
      <c r="AC307" s="98"/>
      <c r="AD307" s="98"/>
      <c r="AE307" s="98"/>
      <c r="AF307" s="98"/>
      <c r="AG307" s="98"/>
      <c r="AH307" s="98"/>
      <c r="AI307" s="98"/>
      <c r="AJ307" s="98"/>
    </row>
    <row r="308" spans="1:36" s="77" customFormat="1" ht="9" customHeight="1" x14ac:dyDescent="0.25">
      <c r="A308" s="76" t="s">
        <v>39</v>
      </c>
      <c r="B308" s="82">
        <f t="shared" si="16"/>
        <v>6595.6538</v>
      </c>
      <c r="C308" s="82">
        <v>2674.3980999999999</v>
      </c>
      <c r="D308" s="82">
        <v>0</v>
      </c>
      <c r="E308" s="82">
        <v>70.877399999999994</v>
      </c>
      <c r="F308" s="82">
        <v>2372.748</v>
      </c>
      <c r="G308" s="82">
        <v>52.732999999999997</v>
      </c>
      <c r="H308" s="82">
        <v>338.53250000000003</v>
      </c>
      <c r="I308" s="82">
        <v>1086.3648000000001</v>
      </c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  <c r="AB308" s="98"/>
      <c r="AC308" s="98"/>
      <c r="AD308" s="98"/>
      <c r="AE308" s="98"/>
      <c r="AF308" s="98"/>
      <c r="AG308" s="98"/>
      <c r="AH308" s="98"/>
      <c r="AI308" s="98"/>
      <c r="AJ308" s="98"/>
    </row>
    <row r="309" spans="1:36" s="77" customFormat="1" ht="9" customHeight="1" x14ac:dyDescent="0.25">
      <c r="A309" s="76" t="s">
        <v>40</v>
      </c>
      <c r="B309" s="82">
        <f t="shared" si="16"/>
        <v>41552.350000000006</v>
      </c>
      <c r="C309" s="82">
        <v>37227.9</v>
      </c>
      <c r="D309" s="82">
        <v>0</v>
      </c>
      <c r="E309" s="82">
        <v>365.75</v>
      </c>
      <c r="F309" s="82">
        <v>34.5</v>
      </c>
      <c r="G309" s="82">
        <v>2.75</v>
      </c>
      <c r="H309" s="82">
        <v>1698.9</v>
      </c>
      <c r="I309" s="82">
        <v>2222.5500000000002</v>
      </c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  <c r="AB309" s="98"/>
      <c r="AC309" s="98"/>
      <c r="AD309" s="98"/>
      <c r="AE309" s="98"/>
      <c r="AF309" s="98"/>
      <c r="AG309" s="98"/>
      <c r="AH309" s="98"/>
      <c r="AI309" s="98"/>
      <c r="AJ309" s="98"/>
    </row>
    <row r="310" spans="1:36" s="77" customFormat="1" ht="9" customHeight="1" x14ac:dyDescent="0.25">
      <c r="A310" s="83" t="s">
        <v>41</v>
      </c>
      <c r="B310" s="85">
        <f t="shared" si="16"/>
        <v>1524356.07</v>
      </c>
      <c r="C310" s="85">
        <v>1461152.31</v>
      </c>
      <c r="D310" s="85">
        <v>0</v>
      </c>
      <c r="E310" s="85">
        <v>2243.7600000000002</v>
      </c>
      <c r="F310" s="85">
        <v>60865.75</v>
      </c>
      <c r="G310" s="85">
        <v>94.25</v>
      </c>
      <c r="H310" s="85">
        <v>0</v>
      </c>
      <c r="I310" s="85">
        <v>0</v>
      </c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  <c r="AB310" s="98"/>
      <c r="AC310" s="98"/>
      <c r="AD310" s="98"/>
      <c r="AE310" s="98"/>
      <c r="AF310" s="98"/>
      <c r="AG310" s="98"/>
      <c r="AH310" s="98"/>
      <c r="AI310" s="98"/>
      <c r="AJ310" s="98"/>
    </row>
    <row r="311" spans="1:36" s="77" customFormat="1" ht="9" customHeight="1" x14ac:dyDescent="0.25">
      <c r="A311" s="76" t="s">
        <v>88</v>
      </c>
      <c r="B311" s="82">
        <f t="shared" si="16"/>
        <v>20057.6515</v>
      </c>
      <c r="C311" s="82">
        <v>1451.0654999999999</v>
      </c>
      <c r="D311" s="82">
        <v>18606.085999999999</v>
      </c>
      <c r="E311" s="82">
        <v>0</v>
      </c>
      <c r="F311" s="82">
        <v>0.5</v>
      </c>
      <c r="G311" s="82">
        <v>0</v>
      </c>
      <c r="H311" s="82">
        <v>0</v>
      </c>
      <c r="I311" s="82">
        <v>0</v>
      </c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  <c r="AB311" s="98"/>
      <c r="AC311" s="98"/>
      <c r="AD311" s="98"/>
      <c r="AE311" s="98"/>
      <c r="AF311" s="98"/>
      <c r="AG311" s="98"/>
      <c r="AH311" s="98"/>
      <c r="AI311" s="98"/>
      <c r="AJ311" s="98"/>
    </row>
    <row r="312" spans="1:36" s="77" customFormat="1" ht="9" customHeight="1" x14ac:dyDescent="0.25">
      <c r="A312" s="76" t="s">
        <v>42</v>
      </c>
      <c r="B312" s="82">
        <f t="shared" si="16"/>
        <v>2334950.1800000002</v>
      </c>
      <c r="C312" s="82">
        <v>2040066.45</v>
      </c>
      <c r="D312" s="82">
        <v>0</v>
      </c>
      <c r="E312" s="82">
        <v>10913.6</v>
      </c>
      <c r="F312" s="82">
        <v>271486.15500000003</v>
      </c>
      <c r="G312" s="82">
        <v>12483.975</v>
      </c>
      <c r="H312" s="82">
        <v>0</v>
      </c>
      <c r="I312" s="82">
        <v>0</v>
      </c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  <c r="AB312" s="98"/>
      <c r="AC312" s="98"/>
      <c r="AD312" s="98"/>
      <c r="AE312" s="98"/>
      <c r="AF312" s="98"/>
      <c r="AG312" s="98"/>
      <c r="AH312" s="98"/>
      <c r="AI312" s="98"/>
      <c r="AJ312" s="98"/>
    </row>
    <row r="313" spans="1:36" s="77" customFormat="1" ht="9" customHeight="1" x14ac:dyDescent="0.25">
      <c r="A313" s="76" t="s">
        <v>43</v>
      </c>
      <c r="B313" s="82">
        <f t="shared" si="16"/>
        <v>6641.6735499999995</v>
      </c>
      <c r="C313" s="82">
        <v>0</v>
      </c>
      <c r="D313" s="82">
        <v>0</v>
      </c>
      <c r="E313" s="82">
        <v>6641.6735499999995</v>
      </c>
      <c r="F313" s="82">
        <v>0</v>
      </c>
      <c r="G313" s="82">
        <v>0</v>
      </c>
      <c r="H313" s="82">
        <v>0</v>
      </c>
      <c r="I313" s="82">
        <v>0</v>
      </c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  <c r="AB313" s="98"/>
      <c r="AC313" s="98"/>
      <c r="AD313" s="98"/>
      <c r="AE313" s="98"/>
      <c r="AF313" s="98"/>
      <c r="AG313" s="98"/>
      <c r="AH313" s="98"/>
      <c r="AI313" s="98"/>
      <c r="AJ313" s="98"/>
    </row>
    <row r="314" spans="1:36" s="77" customFormat="1" ht="9" customHeight="1" x14ac:dyDescent="0.25">
      <c r="A314" s="83" t="s">
        <v>44</v>
      </c>
      <c r="B314" s="85">
        <f t="shared" si="16"/>
        <v>153624.484</v>
      </c>
      <c r="C314" s="85">
        <v>144142.09700000001</v>
      </c>
      <c r="D314" s="85">
        <v>7260.4620000000004</v>
      </c>
      <c r="E314" s="85">
        <v>1102.6500000000001</v>
      </c>
      <c r="F314" s="85">
        <v>806.43499999999995</v>
      </c>
      <c r="G314" s="85">
        <v>0</v>
      </c>
      <c r="H314" s="85">
        <v>0</v>
      </c>
      <c r="I314" s="85">
        <v>312.83999999999997</v>
      </c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  <c r="AB314" s="98"/>
      <c r="AC314" s="98"/>
      <c r="AD314" s="98"/>
      <c r="AE314" s="98"/>
      <c r="AF314" s="98"/>
      <c r="AG314" s="98"/>
      <c r="AH314" s="98"/>
      <c r="AI314" s="98"/>
      <c r="AJ314" s="98"/>
    </row>
    <row r="315" spans="1:36" s="77" customFormat="1" ht="9" customHeight="1" x14ac:dyDescent="0.25">
      <c r="A315" s="76" t="s">
        <v>45</v>
      </c>
      <c r="B315" s="82">
        <f t="shared" si="16"/>
        <v>88439.240740443187</v>
      </c>
      <c r="C315" s="82">
        <v>74008.177895000001</v>
      </c>
      <c r="D315" s="82">
        <v>3688.0784954232004</v>
      </c>
      <c r="E315" s="82">
        <v>127.97309200000001</v>
      </c>
      <c r="F315" s="82">
        <v>10343.423895</v>
      </c>
      <c r="G315" s="82">
        <v>271.58736302</v>
      </c>
      <c r="H315" s="82">
        <v>0</v>
      </c>
      <c r="I315" s="82">
        <v>0</v>
      </c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  <c r="AB315" s="98"/>
      <c r="AC315" s="98"/>
      <c r="AD315" s="98"/>
      <c r="AE315" s="98"/>
      <c r="AF315" s="98"/>
      <c r="AG315" s="98"/>
      <c r="AH315" s="98"/>
      <c r="AI315" s="98"/>
      <c r="AJ315" s="98"/>
    </row>
    <row r="316" spans="1:36" s="77" customFormat="1" ht="9" customHeight="1" x14ac:dyDescent="0.25">
      <c r="A316" s="76" t="s">
        <v>46</v>
      </c>
      <c r="B316" s="82">
        <f t="shared" si="16"/>
        <v>843099.23599999992</v>
      </c>
      <c r="C316" s="82">
        <v>756523.848</v>
      </c>
      <c r="D316" s="82">
        <v>12571.471</v>
      </c>
      <c r="E316" s="82">
        <v>0</v>
      </c>
      <c r="F316" s="82">
        <v>33550.586000000003</v>
      </c>
      <c r="G316" s="82">
        <v>12460.793</v>
      </c>
      <c r="H316" s="82">
        <v>18.315999999999999</v>
      </c>
      <c r="I316" s="82">
        <v>27974.222000000002</v>
      </c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  <c r="AB316" s="98"/>
      <c r="AC316" s="98"/>
      <c r="AD316" s="98"/>
      <c r="AE316" s="98"/>
      <c r="AF316" s="98"/>
      <c r="AG316" s="98"/>
      <c r="AH316" s="98"/>
      <c r="AI316" s="98"/>
      <c r="AJ316" s="98"/>
    </row>
    <row r="317" spans="1:36" s="77" customFormat="1" ht="9" customHeight="1" x14ac:dyDescent="0.25">
      <c r="A317" s="76" t="s">
        <v>47</v>
      </c>
      <c r="B317" s="82">
        <f t="shared" si="16"/>
        <v>167775.26</v>
      </c>
      <c r="C317" s="82">
        <v>115972.78</v>
      </c>
      <c r="D317" s="82">
        <v>45667.73</v>
      </c>
      <c r="E317" s="82">
        <v>2088.85</v>
      </c>
      <c r="F317" s="82">
        <v>3444.16</v>
      </c>
      <c r="G317" s="82">
        <v>601.74</v>
      </c>
      <c r="H317" s="82">
        <v>0</v>
      </c>
      <c r="I317" s="82">
        <v>0</v>
      </c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  <c r="AB317" s="98"/>
      <c r="AC317" s="98"/>
      <c r="AD317" s="98"/>
      <c r="AE317" s="98"/>
      <c r="AF317" s="98"/>
      <c r="AG317" s="98"/>
      <c r="AH317" s="98"/>
      <c r="AI317" s="98"/>
      <c r="AJ317" s="98"/>
    </row>
    <row r="318" spans="1:36" s="77" customFormat="1" ht="9" customHeight="1" x14ac:dyDescent="0.25">
      <c r="A318" s="83" t="s">
        <v>48</v>
      </c>
      <c r="B318" s="85">
        <f t="shared" si="16"/>
        <v>597590</v>
      </c>
      <c r="C318" s="85">
        <v>540462.4</v>
      </c>
      <c r="D318" s="85">
        <v>18721.8</v>
      </c>
      <c r="E318" s="85">
        <v>6609.95</v>
      </c>
      <c r="F318" s="85">
        <v>31288.85</v>
      </c>
      <c r="G318" s="85">
        <v>507</v>
      </c>
      <c r="H318" s="85">
        <v>0</v>
      </c>
      <c r="I318" s="85">
        <v>0</v>
      </c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  <c r="AB318" s="98"/>
      <c r="AC318" s="98"/>
      <c r="AD318" s="98"/>
      <c r="AE318" s="98"/>
      <c r="AF318" s="98"/>
      <c r="AG318" s="98"/>
      <c r="AH318" s="98"/>
      <c r="AI318" s="98"/>
      <c r="AJ318" s="98"/>
    </row>
    <row r="319" spans="1:36" s="77" customFormat="1" ht="9" customHeight="1" x14ac:dyDescent="0.25">
      <c r="A319" s="76" t="s">
        <v>49</v>
      </c>
      <c r="B319" s="82">
        <f t="shared" si="16"/>
        <v>1457.4</v>
      </c>
      <c r="C319" s="82">
        <v>1140.5999999999999</v>
      </c>
      <c r="D319" s="82">
        <v>270.39999999999998</v>
      </c>
      <c r="E319" s="82">
        <v>46.4</v>
      </c>
      <c r="F319" s="82">
        <v>0</v>
      </c>
      <c r="G319" s="82">
        <v>0</v>
      </c>
      <c r="H319" s="82">
        <v>0</v>
      </c>
      <c r="I319" s="82">
        <v>0</v>
      </c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  <c r="AB319" s="98"/>
      <c r="AC319" s="98"/>
      <c r="AD319" s="98"/>
      <c r="AE319" s="98"/>
      <c r="AF319" s="98"/>
      <c r="AG319" s="98"/>
      <c r="AH319" s="98"/>
      <c r="AI319" s="98"/>
      <c r="AJ319" s="98"/>
    </row>
    <row r="320" spans="1:36" s="77" customFormat="1" ht="9" customHeight="1" x14ac:dyDescent="0.25">
      <c r="A320" s="76" t="s">
        <v>50</v>
      </c>
      <c r="B320" s="82">
        <f t="shared" si="16"/>
        <v>9388.2490499999985</v>
      </c>
      <c r="C320" s="82">
        <v>9201.4184999999998</v>
      </c>
      <c r="D320" s="82">
        <v>0</v>
      </c>
      <c r="E320" s="82">
        <v>0</v>
      </c>
      <c r="F320" s="82">
        <v>137.4</v>
      </c>
      <c r="G320" s="82">
        <v>0</v>
      </c>
      <c r="H320" s="82">
        <v>0</v>
      </c>
      <c r="I320" s="82">
        <v>49.430550000000004</v>
      </c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  <c r="AB320" s="98"/>
      <c r="AC320" s="98"/>
      <c r="AD320" s="98"/>
      <c r="AE320" s="98"/>
      <c r="AF320" s="98"/>
      <c r="AG320" s="98"/>
      <c r="AH320" s="98"/>
      <c r="AI320" s="98"/>
      <c r="AJ320" s="98"/>
    </row>
    <row r="321" spans="1:36" s="77" customFormat="1" ht="9" customHeight="1" x14ac:dyDescent="0.25">
      <c r="A321" s="76" t="s">
        <v>51</v>
      </c>
      <c r="B321" s="82">
        <f t="shared" si="16"/>
        <v>19917.188707500001</v>
      </c>
      <c r="C321" s="82">
        <v>2404.6750000000002</v>
      </c>
      <c r="D321" s="82">
        <v>25.17</v>
      </c>
      <c r="E321" s="82">
        <v>0</v>
      </c>
      <c r="F321" s="82">
        <v>141.94999999999999</v>
      </c>
      <c r="G321" s="82">
        <v>113.87370749999999</v>
      </c>
      <c r="H321" s="82">
        <v>0</v>
      </c>
      <c r="I321" s="82">
        <v>17231.52</v>
      </c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  <c r="AB321" s="98"/>
      <c r="AC321" s="98"/>
      <c r="AD321" s="98"/>
      <c r="AE321" s="98"/>
      <c r="AF321" s="98"/>
      <c r="AG321" s="98"/>
      <c r="AH321" s="98"/>
      <c r="AI321" s="98"/>
      <c r="AJ321" s="98"/>
    </row>
    <row r="322" spans="1:36" s="77" customFormat="1" ht="9" customHeight="1" x14ac:dyDescent="0.25">
      <c r="A322" s="83" t="s">
        <v>52</v>
      </c>
      <c r="B322" s="85">
        <f t="shared" si="16"/>
        <v>316569.49413158005</v>
      </c>
      <c r="C322" s="85">
        <v>312508.14432908007</v>
      </c>
      <c r="D322" s="85">
        <v>1058.3908152000001</v>
      </c>
      <c r="E322" s="85">
        <v>0</v>
      </c>
      <c r="F322" s="85">
        <v>2241.0325633000002</v>
      </c>
      <c r="G322" s="85">
        <v>16.8</v>
      </c>
      <c r="H322" s="85">
        <v>123.876424</v>
      </c>
      <c r="I322" s="85">
        <v>621.25</v>
      </c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  <c r="AB322" s="98"/>
      <c r="AC322" s="98"/>
      <c r="AD322" s="98"/>
      <c r="AE322" s="98"/>
      <c r="AF322" s="98"/>
      <c r="AG322" s="98"/>
      <c r="AH322" s="98"/>
      <c r="AI322" s="98"/>
      <c r="AJ322" s="98"/>
    </row>
    <row r="323" spans="1:36" s="77" customFormat="1" ht="9" customHeight="1" x14ac:dyDescent="0.25">
      <c r="A323" s="76" t="s">
        <v>53</v>
      </c>
      <c r="B323" s="82">
        <f t="shared" si="16"/>
        <v>185213.87999999998</v>
      </c>
      <c r="C323" s="82">
        <v>142746.23999999999</v>
      </c>
      <c r="D323" s="82">
        <v>30876.73</v>
      </c>
      <c r="E323" s="82">
        <v>650.87</v>
      </c>
      <c r="F323" s="82">
        <v>5679.9</v>
      </c>
      <c r="G323" s="82">
        <v>1650</v>
      </c>
      <c r="H323" s="82">
        <v>3597.24</v>
      </c>
      <c r="I323" s="82">
        <v>12.9</v>
      </c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  <c r="AB323" s="98"/>
      <c r="AC323" s="98"/>
      <c r="AD323" s="98"/>
      <c r="AE323" s="98"/>
      <c r="AF323" s="98"/>
      <c r="AG323" s="98"/>
      <c r="AH323" s="98"/>
      <c r="AI323" s="98"/>
      <c r="AJ323" s="98"/>
    </row>
    <row r="324" spans="1:36" s="77" customFormat="1" ht="9" customHeight="1" x14ac:dyDescent="0.25">
      <c r="A324" s="76" t="s">
        <v>54</v>
      </c>
      <c r="B324" s="82">
        <f t="shared" si="16"/>
        <v>3637.7782000000002</v>
      </c>
      <c r="C324" s="82">
        <v>2305.1926000000003</v>
      </c>
      <c r="D324" s="82">
        <v>0</v>
      </c>
      <c r="E324" s="82">
        <v>0</v>
      </c>
      <c r="F324" s="82">
        <v>1286.4743999999998</v>
      </c>
      <c r="G324" s="82">
        <v>0</v>
      </c>
      <c r="H324" s="82">
        <v>0</v>
      </c>
      <c r="I324" s="82">
        <v>46.111199999999997</v>
      </c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  <c r="AB324" s="98"/>
      <c r="AC324" s="98"/>
      <c r="AD324" s="98"/>
      <c r="AE324" s="98"/>
      <c r="AF324" s="98"/>
      <c r="AG324" s="98"/>
      <c r="AH324" s="98"/>
      <c r="AI324" s="98"/>
      <c r="AJ324" s="98"/>
    </row>
    <row r="325" spans="1:36" s="77" customFormat="1" ht="9" customHeight="1" x14ac:dyDescent="0.25">
      <c r="A325" s="76" t="s">
        <v>55</v>
      </c>
      <c r="B325" s="82">
        <f t="shared" si="16"/>
        <v>67624.596000866004</v>
      </c>
      <c r="C325" s="82">
        <v>0</v>
      </c>
      <c r="D325" s="82">
        <v>0</v>
      </c>
      <c r="E325" s="82">
        <v>0</v>
      </c>
      <c r="F325" s="82">
        <v>0</v>
      </c>
      <c r="G325" s="82">
        <v>0</v>
      </c>
      <c r="H325" s="82">
        <v>30122.653000866001</v>
      </c>
      <c r="I325" s="82">
        <v>37501.942999999999</v>
      </c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  <c r="AB325" s="98"/>
      <c r="AC325" s="98"/>
      <c r="AD325" s="98"/>
      <c r="AE325" s="98"/>
      <c r="AF325" s="98"/>
      <c r="AG325" s="98"/>
      <c r="AH325" s="98"/>
      <c r="AI325" s="98"/>
      <c r="AJ325" s="98"/>
    </row>
    <row r="326" spans="1:36" s="77" customFormat="1" ht="9" customHeight="1" x14ac:dyDescent="0.25">
      <c r="A326" s="83" t="s">
        <v>56</v>
      </c>
      <c r="B326" s="85">
        <f t="shared" si="16"/>
        <v>2188.8884109992141</v>
      </c>
      <c r="C326" s="85">
        <v>764.28891408501204</v>
      </c>
      <c r="D326" s="85">
        <v>0</v>
      </c>
      <c r="E326" s="85">
        <v>0</v>
      </c>
      <c r="F326" s="85">
        <v>1062.571496914202</v>
      </c>
      <c r="G326" s="85">
        <v>40.5</v>
      </c>
      <c r="H326" s="85">
        <v>6.7779999999999996</v>
      </c>
      <c r="I326" s="85">
        <v>314.75</v>
      </c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  <c r="AB326" s="98"/>
      <c r="AC326" s="98"/>
      <c r="AD326" s="98"/>
      <c r="AE326" s="98"/>
      <c r="AF326" s="98"/>
      <c r="AG326" s="98"/>
      <c r="AH326" s="98"/>
      <c r="AI326" s="98"/>
      <c r="AJ326" s="98"/>
    </row>
    <row r="327" spans="1:36" s="77" customFormat="1" ht="9" customHeight="1" x14ac:dyDescent="0.25">
      <c r="A327" s="76" t="s">
        <v>57</v>
      </c>
      <c r="B327" s="82">
        <f t="shared" si="16"/>
        <v>22778.465575823997</v>
      </c>
      <c r="C327" s="82">
        <v>21187.786995703998</v>
      </c>
      <c r="D327" s="82">
        <v>0</v>
      </c>
      <c r="E327" s="82">
        <v>0</v>
      </c>
      <c r="F327" s="82">
        <v>0</v>
      </c>
      <c r="G327" s="82">
        <v>0</v>
      </c>
      <c r="H327" s="82">
        <v>154.83600000000001</v>
      </c>
      <c r="I327" s="82">
        <v>1435.8425801200001</v>
      </c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  <c r="AB327" s="98"/>
      <c r="AC327" s="98"/>
      <c r="AD327" s="98"/>
      <c r="AE327" s="98"/>
      <c r="AF327" s="98"/>
      <c r="AG327" s="98"/>
      <c r="AH327" s="98"/>
      <c r="AI327" s="98"/>
      <c r="AJ327" s="98"/>
    </row>
    <row r="328" spans="1:36" s="77" customFormat="1" ht="9" customHeight="1" x14ac:dyDescent="0.25">
      <c r="A328" s="76" t="s">
        <v>58</v>
      </c>
      <c r="B328" s="82">
        <f t="shared" si="16"/>
        <v>35343.880000000005</v>
      </c>
      <c r="C328" s="82">
        <v>13418.29</v>
      </c>
      <c r="D328" s="82">
        <v>0</v>
      </c>
      <c r="E328" s="82">
        <v>0</v>
      </c>
      <c r="F328" s="82">
        <v>8125.95</v>
      </c>
      <c r="G328" s="82">
        <v>13799.64</v>
      </c>
      <c r="H328" s="82">
        <v>0</v>
      </c>
      <c r="I328" s="82">
        <v>0</v>
      </c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  <c r="AB328" s="98"/>
      <c r="AC328" s="98"/>
      <c r="AD328" s="98"/>
      <c r="AE328" s="98"/>
      <c r="AF328" s="98"/>
      <c r="AG328" s="98"/>
      <c r="AH328" s="98"/>
      <c r="AI328" s="98"/>
      <c r="AJ328" s="98"/>
    </row>
    <row r="329" spans="1:36" s="77" customFormat="1" ht="9" customHeight="1" x14ac:dyDescent="0.25">
      <c r="A329" s="76" t="s">
        <v>59</v>
      </c>
      <c r="B329" s="82">
        <f t="shared" si="16"/>
        <v>1918.6</v>
      </c>
      <c r="C329" s="82">
        <v>0</v>
      </c>
      <c r="D329" s="82">
        <v>0</v>
      </c>
      <c r="E329" s="82">
        <v>0</v>
      </c>
      <c r="F329" s="82">
        <v>0</v>
      </c>
      <c r="G329" s="82">
        <v>0</v>
      </c>
      <c r="H329" s="82">
        <v>22</v>
      </c>
      <c r="I329" s="82">
        <v>1896.6</v>
      </c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  <c r="AB329" s="98"/>
      <c r="AC329" s="98"/>
      <c r="AD329" s="98"/>
      <c r="AE329" s="98"/>
      <c r="AF329" s="98"/>
      <c r="AG329" s="98"/>
      <c r="AH329" s="98"/>
      <c r="AI329" s="98"/>
      <c r="AJ329" s="98"/>
    </row>
    <row r="330" spans="1:36" s="77" customFormat="1" ht="9" customHeight="1" x14ac:dyDescent="0.25">
      <c r="A330" s="83" t="s">
        <v>60</v>
      </c>
      <c r="B330" s="85">
        <f t="shared" si="16"/>
        <v>44247.7</v>
      </c>
      <c r="C330" s="85">
        <v>5729.5</v>
      </c>
      <c r="D330" s="85">
        <v>0</v>
      </c>
      <c r="E330" s="85">
        <v>77</v>
      </c>
      <c r="F330" s="85">
        <v>374.2</v>
      </c>
      <c r="G330" s="85">
        <v>6</v>
      </c>
      <c r="H330" s="85">
        <v>0</v>
      </c>
      <c r="I330" s="85">
        <v>38061</v>
      </c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  <c r="AC330" s="98"/>
      <c r="AD330" s="98"/>
      <c r="AE330" s="98"/>
      <c r="AF330" s="98"/>
      <c r="AG330" s="98"/>
      <c r="AH330" s="98"/>
      <c r="AI330" s="98"/>
      <c r="AJ330" s="98"/>
    </row>
    <row r="331" spans="1:36" s="77" customFormat="1" ht="9" customHeight="1" x14ac:dyDescent="0.25">
      <c r="A331" s="76" t="s">
        <v>61</v>
      </c>
      <c r="B331" s="82">
        <f t="shared" si="16"/>
        <v>18418.099999999995</v>
      </c>
      <c r="C331" s="82">
        <v>8717.2999999999993</v>
      </c>
      <c r="D331" s="82">
        <v>8335.7999999999993</v>
      </c>
      <c r="E331" s="82">
        <v>925.6</v>
      </c>
      <c r="F331" s="82">
        <v>420.1</v>
      </c>
      <c r="G331" s="82">
        <v>19.3</v>
      </c>
      <c r="H331" s="82">
        <v>0</v>
      </c>
      <c r="I331" s="82">
        <v>0</v>
      </c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  <c r="AB331" s="98"/>
      <c r="AC331" s="98"/>
      <c r="AD331" s="98"/>
      <c r="AE331" s="98"/>
      <c r="AF331" s="98"/>
      <c r="AG331" s="98"/>
      <c r="AH331" s="98"/>
      <c r="AI331" s="98"/>
      <c r="AJ331" s="98"/>
    </row>
    <row r="332" spans="1:36" s="77" customFormat="1" ht="9" customHeight="1" x14ac:dyDescent="0.25">
      <c r="A332" s="76" t="s">
        <v>62</v>
      </c>
      <c r="B332" s="82">
        <f t="shared" si="16"/>
        <v>68041.943983855002</v>
      </c>
      <c r="C332" s="82">
        <v>46364.129990615002</v>
      </c>
      <c r="D332" s="82">
        <v>0</v>
      </c>
      <c r="E332" s="82">
        <v>219.32499999999999</v>
      </c>
      <c r="F332" s="82">
        <v>2772.5790000000002</v>
      </c>
      <c r="G332" s="82">
        <v>594.27800000000002</v>
      </c>
      <c r="H332" s="82">
        <v>6779.52</v>
      </c>
      <c r="I332" s="82">
        <v>11312.11199324</v>
      </c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  <c r="AC332" s="98"/>
      <c r="AD332" s="98"/>
      <c r="AE332" s="98"/>
      <c r="AF332" s="98"/>
      <c r="AG332" s="98"/>
      <c r="AH332" s="98"/>
      <c r="AI332" s="98"/>
      <c r="AJ332" s="98"/>
    </row>
    <row r="333" spans="1:36" s="77" customFormat="1" ht="9" customHeight="1" x14ac:dyDescent="0.25">
      <c r="A333" s="76" t="s">
        <v>63</v>
      </c>
      <c r="B333" s="82">
        <f t="shared" si="16"/>
        <v>6806.9165400000002</v>
      </c>
      <c r="C333" s="82">
        <v>0</v>
      </c>
      <c r="D333" s="82">
        <v>0</v>
      </c>
      <c r="E333" s="82">
        <v>0</v>
      </c>
      <c r="F333" s="82">
        <v>0</v>
      </c>
      <c r="G333" s="82">
        <v>0</v>
      </c>
      <c r="H333" s="82">
        <v>0</v>
      </c>
      <c r="I333" s="82">
        <v>6806.9165400000002</v>
      </c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  <c r="AB333" s="98"/>
      <c r="AC333" s="98"/>
      <c r="AD333" s="98"/>
      <c r="AE333" s="98"/>
      <c r="AF333" s="98"/>
      <c r="AG333" s="98"/>
      <c r="AH333" s="98"/>
      <c r="AI333" s="98"/>
      <c r="AJ333" s="98"/>
    </row>
    <row r="334" spans="1:36" s="77" customFormat="1" ht="9" customHeight="1" x14ac:dyDescent="0.25">
      <c r="A334" s="83" t="s">
        <v>64</v>
      </c>
      <c r="B334" s="85">
        <f t="shared" si="16"/>
        <v>7150.7650000000003</v>
      </c>
      <c r="C334" s="85">
        <v>2492.0500000000002</v>
      </c>
      <c r="D334" s="85">
        <v>0</v>
      </c>
      <c r="E334" s="85">
        <v>884.29</v>
      </c>
      <c r="F334" s="85">
        <v>3630.875</v>
      </c>
      <c r="G334" s="85">
        <v>143.55000000000001</v>
      </c>
      <c r="H334" s="85">
        <v>0</v>
      </c>
      <c r="I334" s="85">
        <v>0</v>
      </c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  <c r="AB334" s="98"/>
      <c r="AC334" s="98"/>
      <c r="AD334" s="98"/>
      <c r="AE334" s="98"/>
      <c r="AF334" s="98"/>
      <c r="AG334" s="98"/>
      <c r="AH334" s="98"/>
      <c r="AI334" s="98"/>
      <c r="AJ334" s="98"/>
    </row>
    <row r="335" spans="1:36" s="77" customFormat="1" ht="9" customHeight="1" x14ac:dyDescent="0.25">
      <c r="A335" s="76"/>
      <c r="B335" s="82"/>
      <c r="C335" s="82"/>
      <c r="D335" s="82"/>
      <c r="E335" s="82"/>
      <c r="F335" s="82"/>
      <c r="G335" s="82"/>
      <c r="H335" s="82"/>
      <c r="I335" s="82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  <c r="AB335" s="98"/>
      <c r="AC335" s="98"/>
      <c r="AD335" s="98"/>
      <c r="AE335" s="98"/>
      <c r="AF335" s="98"/>
      <c r="AG335" s="98"/>
      <c r="AH335" s="98"/>
      <c r="AI335" s="98"/>
      <c r="AJ335" s="98"/>
    </row>
    <row r="336" spans="1:36" s="77" customFormat="1" ht="9" customHeight="1" x14ac:dyDescent="0.25">
      <c r="A336" s="75">
        <v>2004</v>
      </c>
      <c r="B336" s="76"/>
      <c r="C336" s="76"/>
      <c r="D336" s="76"/>
      <c r="E336" s="76"/>
      <c r="F336" s="76"/>
      <c r="G336" s="76"/>
      <c r="H336" s="76"/>
      <c r="I336" s="76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  <c r="AB336" s="98"/>
      <c r="AC336" s="98"/>
      <c r="AD336" s="98"/>
      <c r="AE336" s="98"/>
      <c r="AF336" s="98"/>
      <c r="AG336" s="98"/>
      <c r="AH336" s="98"/>
      <c r="AI336" s="98"/>
      <c r="AJ336" s="98"/>
    </row>
    <row r="337" spans="1:36" s="80" customFormat="1" ht="9" customHeight="1" x14ac:dyDescent="0.25">
      <c r="A337" s="78" t="s">
        <v>33</v>
      </c>
      <c r="B337" s="97">
        <f t="shared" ref="B337:I337" si="17">SUM(B339:B370)</f>
        <v>6397956.5660000006</v>
      </c>
      <c r="C337" s="97">
        <f t="shared" si="17"/>
        <v>5355175.9010000015</v>
      </c>
      <c r="D337" s="97">
        <f t="shared" si="17"/>
        <v>153684.14600000001</v>
      </c>
      <c r="E337" s="97">
        <f t="shared" si="17"/>
        <v>34740.172999999995</v>
      </c>
      <c r="F337" s="97">
        <f t="shared" si="17"/>
        <v>380097.18399999995</v>
      </c>
      <c r="G337" s="97">
        <f t="shared" si="17"/>
        <v>158286.81700000001</v>
      </c>
      <c r="H337" s="97">
        <f t="shared" si="17"/>
        <v>80993.466</v>
      </c>
      <c r="I337" s="97">
        <f t="shared" si="17"/>
        <v>234978.87899999999</v>
      </c>
      <c r="J337" s="311"/>
      <c r="K337" s="311"/>
      <c r="L337" s="311"/>
      <c r="M337" s="311"/>
      <c r="N337" s="311"/>
      <c r="O337" s="311"/>
      <c r="P337" s="311"/>
      <c r="Q337" s="311"/>
      <c r="R337" s="311"/>
      <c r="S337" s="311"/>
      <c r="T337" s="311"/>
      <c r="U337" s="311"/>
      <c r="V337" s="311"/>
      <c r="W337" s="311"/>
      <c r="X337" s="311"/>
      <c r="Y337" s="311"/>
      <c r="Z337" s="311"/>
      <c r="AA337" s="311"/>
      <c r="AB337" s="311"/>
      <c r="AC337" s="311"/>
      <c r="AD337" s="311"/>
      <c r="AE337" s="311"/>
      <c r="AF337" s="311"/>
      <c r="AG337" s="311"/>
      <c r="AH337" s="311"/>
      <c r="AI337" s="311"/>
      <c r="AJ337" s="311"/>
    </row>
    <row r="338" spans="1:36" s="80" customFormat="1" ht="3.95" customHeight="1" x14ac:dyDescent="0.25">
      <c r="A338" s="75"/>
      <c r="B338" s="97"/>
      <c r="C338" s="97"/>
      <c r="D338" s="97"/>
      <c r="E338" s="97"/>
      <c r="F338" s="97"/>
      <c r="G338" s="97"/>
      <c r="H338" s="97"/>
      <c r="I338" s="97"/>
      <c r="J338" s="311"/>
      <c r="K338" s="311"/>
      <c r="L338" s="311"/>
      <c r="M338" s="311"/>
      <c r="N338" s="311"/>
      <c r="O338" s="311"/>
      <c r="P338" s="311"/>
      <c r="Q338" s="311"/>
      <c r="R338" s="311"/>
      <c r="S338" s="311"/>
      <c r="T338" s="311"/>
      <c r="U338" s="311"/>
      <c r="V338" s="311"/>
      <c r="W338" s="311"/>
      <c r="X338" s="311"/>
      <c r="Y338" s="311"/>
      <c r="Z338" s="311"/>
      <c r="AA338" s="311"/>
      <c r="AB338" s="311"/>
      <c r="AC338" s="311"/>
      <c r="AD338" s="311"/>
      <c r="AE338" s="311"/>
      <c r="AF338" s="311"/>
      <c r="AG338" s="311"/>
      <c r="AH338" s="311"/>
      <c r="AI338" s="311"/>
      <c r="AJ338" s="311"/>
    </row>
    <row r="339" spans="1:36" s="77" customFormat="1" ht="9" customHeight="1" x14ac:dyDescent="0.25">
      <c r="A339" s="76" t="s">
        <v>34</v>
      </c>
      <c r="B339" s="82">
        <f t="shared" ref="B339:B370" si="18">SUM(C339:I339)</f>
        <v>2295.25</v>
      </c>
      <c r="C339" s="82">
        <v>6.25</v>
      </c>
      <c r="D339" s="82">
        <v>0</v>
      </c>
      <c r="E339" s="82">
        <v>0</v>
      </c>
      <c r="F339" s="82">
        <v>1633.875</v>
      </c>
      <c r="G339" s="82">
        <v>655.125</v>
      </c>
      <c r="H339" s="82">
        <v>0</v>
      </c>
      <c r="I339" s="82">
        <v>0</v>
      </c>
      <c r="J339" s="8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  <c r="AB339" s="98"/>
      <c r="AC339" s="98"/>
      <c r="AD339" s="98"/>
      <c r="AE339" s="98"/>
      <c r="AF339" s="98"/>
      <c r="AG339" s="98"/>
      <c r="AH339" s="98"/>
      <c r="AI339" s="98"/>
      <c r="AJ339" s="98"/>
    </row>
    <row r="340" spans="1:36" s="77" customFormat="1" ht="9" customHeight="1" x14ac:dyDescent="0.25">
      <c r="A340" s="76" t="s">
        <v>35</v>
      </c>
      <c r="B340" s="82">
        <f t="shared" si="18"/>
        <v>1324.6369999999999</v>
      </c>
      <c r="C340" s="82">
        <v>1300.1369999999999</v>
      </c>
      <c r="D340" s="82">
        <v>0</v>
      </c>
      <c r="E340" s="82">
        <v>0</v>
      </c>
      <c r="F340" s="82">
        <v>0</v>
      </c>
      <c r="G340" s="82">
        <v>24.5</v>
      </c>
      <c r="H340" s="82">
        <v>0</v>
      </c>
      <c r="I340" s="82">
        <v>0</v>
      </c>
      <c r="J340" s="8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  <c r="AB340" s="98"/>
      <c r="AC340" s="98"/>
      <c r="AD340" s="98"/>
      <c r="AE340" s="98"/>
      <c r="AF340" s="98"/>
      <c r="AG340" s="98"/>
      <c r="AH340" s="98"/>
      <c r="AI340" s="98"/>
      <c r="AJ340" s="98"/>
    </row>
    <row r="341" spans="1:36" s="77" customFormat="1" ht="9" customHeight="1" x14ac:dyDescent="0.25">
      <c r="A341" s="76" t="s">
        <v>87</v>
      </c>
      <c r="B341" s="82">
        <f t="shared" si="18"/>
        <v>2556.4340000000002</v>
      </c>
      <c r="C341" s="82">
        <v>0</v>
      </c>
      <c r="D341" s="82">
        <v>0</v>
      </c>
      <c r="E341" s="82">
        <v>0</v>
      </c>
      <c r="F341" s="82">
        <v>0</v>
      </c>
      <c r="G341" s="82">
        <v>0</v>
      </c>
      <c r="H341" s="82">
        <v>0</v>
      </c>
      <c r="I341" s="82">
        <v>2556.4340000000002</v>
      </c>
      <c r="J341" s="8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  <c r="AB341" s="98"/>
      <c r="AC341" s="98"/>
      <c r="AD341" s="98"/>
      <c r="AE341" s="98"/>
      <c r="AF341" s="98"/>
      <c r="AG341" s="98"/>
      <c r="AH341" s="98"/>
      <c r="AI341" s="98"/>
      <c r="AJ341" s="98"/>
    </row>
    <row r="342" spans="1:36" s="77" customFormat="1" ht="9" customHeight="1" x14ac:dyDescent="0.25">
      <c r="A342" s="83" t="s">
        <v>37</v>
      </c>
      <c r="B342" s="85">
        <f t="shared" si="18"/>
        <v>91813.8</v>
      </c>
      <c r="C342" s="85">
        <v>0</v>
      </c>
      <c r="D342" s="85">
        <v>0</v>
      </c>
      <c r="E342" s="85">
        <v>0</v>
      </c>
      <c r="F342" s="85">
        <v>0</v>
      </c>
      <c r="G342" s="85">
        <v>0</v>
      </c>
      <c r="H342" s="85">
        <v>3973.2</v>
      </c>
      <c r="I342" s="85">
        <v>87840.6</v>
      </c>
      <c r="J342" s="8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  <c r="AB342" s="98"/>
      <c r="AC342" s="98"/>
      <c r="AD342" s="98"/>
      <c r="AE342" s="98"/>
      <c r="AF342" s="98"/>
      <c r="AG342" s="98"/>
      <c r="AH342" s="98"/>
      <c r="AI342" s="98"/>
      <c r="AJ342" s="98"/>
    </row>
    <row r="343" spans="1:36" s="77" customFormat="1" ht="9" customHeight="1" x14ac:dyDescent="0.25">
      <c r="A343" s="76" t="s">
        <v>38</v>
      </c>
      <c r="B343" s="82">
        <f t="shared" si="18"/>
        <v>2022.0349999999999</v>
      </c>
      <c r="C343" s="82">
        <v>829.52300000000002</v>
      </c>
      <c r="D343" s="82">
        <v>0</v>
      </c>
      <c r="E343" s="82">
        <v>135.048</v>
      </c>
      <c r="F343" s="82">
        <v>0</v>
      </c>
      <c r="G343" s="82">
        <v>1057.4639999999999</v>
      </c>
      <c r="H343" s="82">
        <v>0</v>
      </c>
      <c r="I343" s="82">
        <v>0</v>
      </c>
      <c r="J343" s="8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  <c r="AB343" s="98"/>
      <c r="AC343" s="98"/>
      <c r="AD343" s="98"/>
      <c r="AE343" s="98"/>
      <c r="AF343" s="98"/>
      <c r="AG343" s="98"/>
      <c r="AH343" s="98"/>
      <c r="AI343" s="98"/>
      <c r="AJ343" s="98"/>
    </row>
    <row r="344" spans="1:36" s="77" customFormat="1" ht="9" customHeight="1" x14ac:dyDescent="0.25">
      <c r="A344" s="76" t="s">
        <v>39</v>
      </c>
      <c r="B344" s="82">
        <f t="shared" si="18"/>
        <v>5078.643</v>
      </c>
      <c r="C344" s="82">
        <v>1663.4490000000001</v>
      </c>
      <c r="D344" s="82">
        <v>5.8250000000000002</v>
      </c>
      <c r="E344" s="82">
        <v>18.366</v>
      </c>
      <c r="F344" s="82">
        <v>2582.0479999999998</v>
      </c>
      <c r="G344" s="82">
        <v>37.235999999999997</v>
      </c>
      <c r="H344" s="82">
        <v>182.124</v>
      </c>
      <c r="I344" s="82">
        <v>589.59500000000003</v>
      </c>
      <c r="J344" s="8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  <c r="AB344" s="98"/>
      <c r="AC344" s="98"/>
      <c r="AD344" s="98"/>
      <c r="AE344" s="98"/>
      <c r="AF344" s="98"/>
      <c r="AG344" s="98"/>
      <c r="AH344" s="98"/>
      <c r="AI344" s="98"/>
      <c r="AJ344" s="98"/>
    </row>
    <row r="345" spans="1:36" s="77" customFormat="1" ht="9" customHeight="1" x14ac:dyDescent="0.25">
      <c r="A345" s="76" t="s">
        <v>40</v>
      </c>
      <c r="B345" s="82">
        <f t="shared" si="18"/>
        <v>55587.721000000005</v>
      </c>
      <c r="C345" s="82">
        <v>47814.9</v>
      </c>
      <c r="D345" s="82">
        <v>0</v>
      </c>
      <c r="E345" s="82">
        <v>2119.04</v>
      </c>
      <c r="F345" s="82">
        <v>43.3</v>
      </c>
      <c r="G345" s="82">
        <v>0</v>
      </c>
      <c r="H345" s="82">
        <v>2818.5</v>
      </c>
      <c r="I345" s="82">
        <v>2791.9810000000002</v>
      </c>
      <c r="J345" s="8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  <c r="AB345" s="98"/>
      <c r="AC345" s="98"/>
      <c r="AD345" s="98"/>
      <c r="AE345" s="98"/>
      <c r="AF345" s="98"/>
      <c r="AG345" s="98"/>
      <c r="AH345" s="98"/>
      <c r="AI345" s="98"/>
      <c r="AJ345" s="98"/>
    </row>
    <row r="346" spans="1:36" s="77" customFormat="1" ht="9" customHeight="1" x14ac:dyDescent="0.25">
      <c r="A346" s="83" t="s">
        <v>41</v>
      </c>
      <c r="B346" s="85">
        <f t="shared" si="18"/>
        <v>1351787.5400000003</v>
      </c>
      <c r="C346" s="85">
        <v>1348904.58</v>
      </c>
      <c r="D346" s="85">
        <v>0</v>
      </c>
      <c r="E346" s="85">
        <v>2601.36</v>
      </c>
      <c r="F346" s="85">
        <v>281.60000000000002</v>
      </c>
      <c r="G346" s="85">
        <v>0</v>
      </c>
      <c r="H346" s="85">
        <v>0</v>
      </c>
      <c r="I346" s="85">
        <v>0</v>
      </c>
      <c r="J346" s="8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  <c r="AB346" s="98"/>
      <c r="AC346" s="98"/>
      <c r="AD346" s="98"/>
      <c r="AE346" s="98"/>
      <c r="AF346" s="98"/>
      <c r="AG346" s="98"/>
      <c r="AH346" s="98"/>
      <c r="AI346" s="98"/>
      <c r="AJ346" s="98"/>
    </row>
    <row r="347" spans="1:36" s="77" customFormat="1" ht="9" customHeight="1" x14ac:dyDescent="0.25">
      <c r="A347" s="76" t="s">
        <v>88</v>
      </c>
      <c r="B347" s="82">
        <f t="shared" si="18"/>
        <v>1054.6579999999999</v>
      </c>
      <c r="C347" s="82">
        <v>0</v>
      </c>
      <c r="D347" s="82">
        <v>1054.6579999999999</v>
      </c>
      <c r="E347" s="82">
        <v>0</v>
      </c>
      <c r="F347" s="82">
        <v>0</v>
      </c>
      <c r="G347" s="82">
        <v>0</v>
      </c>
      <c r="H347" s="82">
        <v>0</v>
      </c>
      <c r="I347" s="82">
        <v>0</v>
      </c>
      <c r="J347" s="8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  <c r="AB347" s="98"/>
      <c r="AC347" s="98"/>
      <c r="AD347" s="98"/>
      <c r="AE347" s="98"/>
      <c r="AF347" s="98"/>
      <c r="AG347" s="98"/>
      <c r="AH347" s="98"/>
      <c r="AI347" s="98"/>
      <c r="AJ347" s="98"/>
    </row>
    <row r="348" spans="1:36" s="77" customFormat="1" ht="9" customHeight="1" x14ac:dyDescent="0.25">
      <c r="A348" s="76" t="s">
        <v>42</v>
      </c>
      <c r="B348" s="82">
        <f t="shared" si="18"/>
        <v>2000406.3499999999</v>
      </c>
      <c r="C348" s="82">
        <v>1692698.872</v>
      </c>
      <c r="D348" s="82">
        <v>0</v>
      </c>
      <c r="E348" s="82">
        <v>19799.72</v>
      </c>
      <c r="F348" s="82">
        <v>251452.63500000001</v>
      </c>
      <c r="G348" s="82">
        <v>36455.123</v>
      </c>
      <c r="H348" s="82">
        <v>0</v>
      </c>
      <c r="I348" s="82">
        <v>0</v>
      </c>
      <c r="J348" s="8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  <c r="AB348" s="98"/>
      <c r="AC348" s="98"/>
      <c r="AD348" s="98"/>
      <c r="AE348" s="98"/>
      <c r="AF348" s="98"/>
      <c r="AG348" s="98"/>
      <c r="AH348" s="98"/>
      <c r="AI348" s="98"/>
      <c r="AJ348" s="98"/>
    </row>
    <row r="349" spans="1:36" s="77" customFormat="1" ht="9" customHeight="1" x14ac:dyDescent="0.25">
      <c r="A349" s="76" t="s">
        <v>43</v>
      </c>
      <c r="B349" s="82">
        <f t="shared" si="18"/>
        <v>7003.1</v>
      </c>
      <c r="C349" s="82">
        <v>0</v>
      </c>
      <c r="D349" s="82">
        <v>0</v>
      </c>
      <c r="E349" s="82">
        <v>0</v>
      </c>
      <c r="F349" s="82">
        <v>7003.1</v>
      </c>
      <c r="G349" s="82">
        <v>0</v>
      </c>
      <c r="H349" s="82">
        <v>0</v>
      </c>
      <c r="I349" s="82">
        <v>0</v>
      </c>
      <c r="J349" s="8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  <c r="AB349" s="98"/>
      <c r="AC349" s="98"/>
      <c r="AD349" s="98"/>
      <c r="AE349" s="98"/>
      <c r="AF349" s="98"/>
      <c r="AG349" s="98"/>
      <c r="AH349" s="98"/>
      <c r="AI349" s="98"/>
      <c r="AJ349" s="98"/>
    </row>
    <row r="350" spans="1:36" s="77" customFormat="1" ht="9" customHeight="1" x14ac:dyDescent="0.25">
      <c r="A350" s="83" t="s">
        <v>44</v>
      </c>
      <c r="B350" s="85">
        <f t="shared" si="18"/>
        <v>170747.454</v>
      </c>
      <c r="C350" s="85">
        <v>162600.81099999999</v>
      </c>
      <c r="D350" s="85">
        <v>5043.4520000000002</v>
      </c>
      <c r="E350" s="85">
        <v>0</v>
      </c>
      <c r="F350" s="85">
        <v>1675.991</v>
      </c>
      <c r="G350" s="85">
        <v>77.2</v>
      </c>
      <c r="H350" s="85">
        <v>0</v>
      </c>
      <c r="I350" s="85">
        <v>1350</v>
      </c>
      <c r="J350" s="8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  <c r="AB350" s="98"/>
      <c r="AC350" s="98"/>
      <c r="AD350" s="98"/>
      <c r="AE350" s="98"/>
      <c r="AF350" s="98"/>
      <c r="AG350" s="98"/>
      <c r="AH350" s="98"/>
      <c r="AI350" s="98"/>
      <c r="AJ350" s="98"/>
    </row>
    <row r="351" spans="1:36" s="77" customFormat="1" ht="9" customHeight="1" x14ac:dyDescent="0.25">
      <c r="A351" s="76" t="s">
        <v>45</v>
      </c>
      <c r="B351" s="82">
        <f t="shared" si="18"/>
        <v>84764.489000000001</v>
      </c>
      <c r="C351" s="82">
        <v>73845.063999999998</v>
      </c>
      <c r="D351" s="82">
        <v>4286.8559999999998</v>
      </c>
      <c r="E351" s="82">
        <v>1158.482</v>
      </c>
      <c r="F351" s="82">
        <v>5246.991</v>
      </c>
      <c r="G351" s="82">
        <v>227.096</v>
      </c>
      <c r="H351" s="82">
        <v>0</v>
      </c>
      <c r="I351" s="82">
        <v>0</v>
      </c>
      <c r="J351" s="8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  <c r="AB351" s="98"/>
      <c r="AC351" s="98"/>
      <c r="AD351" s="98"/>
      <c r="AE351" s="98"/>
      <c r="AF351" s="98"/>
      <c r="AG351" s="98"/>
      <c r="AH351" s="98"/>
      <c r="AI351" s="98"/>
      <c r="AJ351" s="98"/>
    </row>
    <row r="352" spans="1:36" s="77" customFormat="1" ht="9" customHeight="1" x14ac:dyDescent="0.25">
      <c r="A352" s="76" t="s">
        <v>46</v>
      </c>
      <c r="B352" s="82">
        <f t="shared" si="18"/>
        <v>879264.99699999986</v>
      </c>
      <c r="C352" s="82">
        <v>801784.59</v>
      </c>
      <c r="D352" s="82">
        <v>10368.450000000001</v>
      </c>
      <c r="E352" s="82">
        <v>6</v>
      </c>
      <c r="F352" s="82">
        <v>52103.714999999997</v>
      </c>
      <c r="G352" s="82">
        <v>1612.5619999999999</v>
      </c>
      <c r="H352" s="82">
        <v>799.2</v>
      </c>
      <c r="I352" s="82">
        <v>12590.48</v>
      </c>
      <c r="J352" s="8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  <c r="AB352" s="98"/>
      <c r="AC352" s="98"/>
      <c r="AD352" s="98"/>
      <c r="AE352" s="98"/>
      <c r="AF352" s="98"/>
      <c r="AG352" s="98"/>
      <c r="AH352" s="98"/>
      <c r="AI352" s="98"/>
      <c r="AJ352" s="98"/>
    </row>
    <row r="353" spans="1:36" s="77" customFormat="1" ht="9" customHeight="1" x14ac:dyDescent="0.25">
      <c r="A353" s="76" t="s">
        <v>47</v>
      </c>
      <c r="B353" s="82">
        <f t="shared" si="18"/>
        <v>148451.89899999998</v>
      </c>
      <c r="C353" s="82">
        <v>91257.347999999998</v>
      </c>
      <c r="D353" s="82">
        <v>49073.353999999999</v>
      </c>
      <c r="E353" s="82">
        <v>2778.8919999999998</v>
      </c>
      <c r="F353" s="82">
        <v>5029.335</v>
      </c>
      <c r="G353" s="82">
        <v>312.97000000000003</v>
      </c>
      <c r="H353" s="82">
        <v>0</v>
      </c>
      <c r="I353" s="82">
        <v>0</v>
      </c>
      <c r="J353" s="8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  <c r="AB353" s="98"/>
      <c r="AC353" s="98"/>
      <c r="AD353" s="98"/>
      <c r="AE353" s="98"/>
      <c r="AF353" s="98"/>
      <c r="AG353" s="98"/>
      <c r="AH353" s="98"/>
      <c r="AI353" s="98"/>
      <c r="AJ353" s="98"/>
    </row>
    <row r="354" spans="1:36" s="77" customFormat="1" ht="9" customHeight="1" x14ac:dyDescent="0.25">
      <c r="A354" s="83" t="s">
        <v>48</v>
      </c>
      <c r="B354" s="85">
        <f t="shared" si="18"/>
        <v>469236.56999999995</v>
      </c>
      <c r="C354" s="85">
        <v>421064.67</v>
      </c>
      <c r="D354" s="85">
        <v>23688</v>
      </c>
      <c r="E354" s="85">
        <v>1801.25</v>
      </c>
      <c r="F354" s="85">
        <v>20990.25</v>
      </c>
      <c r="G354" s="85">
        <v>1566.1</v>
      </c>
      <c r="H354" s="85">
        <v>109.2</v>
      </c>
      <c r="I354" s="85">
        <v>17.100000000000001</v>
      </c>
      <c r="J354" s="8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  <c r="AB354" s="98"/>
      <c r="AC354" s="98"/>
      <c r="AD354" s="98"/>
      <c r="AE354" s="98"/>
      <c r="AF354" s="98"/>
      <c r="AG354" s="98"/>
      <c r="AH354" s="98"/>
      <c r="AI354" s="98"/>
      <c r="AJ354" s="98"/>
    </row>
    <row r="355" spans="1:36" s="77" customFormat="1" ht="9" customHeight="1" x14ac:dyDescent="0.25">
      <c r="A355" s="76" t="s">
        <v>49</v>
      </c>
      <c r="B355" s="82">
        <f t="shared" si="18"/>
        <v>555.24</v>
      </c>
      <c r="C355" s="82">
        <v>289.17</v>
      </c>
      <c r="D355" s="82">
        <v>208.32</v>
      </c>
      <c r="E355" s="82">
        <v>52.08</v>
      </c>
      <c r="F355" s="82">
        <v>1.89</v>
      </c>
      <c r="G355" s="82">
        <v>0</v>
      </c>
      <c r="H355" s="82">
        <v>0</v>
      </c>
      <c r="I355" s="82">
        <v>3.78</v>
      </c>
      <c r="J355" s="8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  <c r="AB355" s="98"/>
      <c r="AC355" s="98"/>
      <c r="AD355" s="98"/>
      <c r="AE355" s="98"/>
      <c r="AF355" s="98"/>
      <c r="AG355" s="98"/>
      <c r="AH355" s="98"/>
      <c r="AI355" s="98"/>
      <c r="AJ355" s="98"/>
    </row>
    <row r="356" spans="1:36" s="77" customFormat="1" ht="9" customHeight="1" x14ac:dyDescent="0.25">
      <c r="A356" s="76" t="s">
        <v>50</v>
      </c>
      <c r="B356" s="82">
        <f t="shared" si="18"/>
        <v>11230.201999999999</v>
      </c>
      <c r="C356" s="82">
        <v>9559.6630000000005</v>
      </c>
      <c r="D356" s="82">
        <v>0</v>
      </c>
      <c r="E356" s="82">
        <v>0</v>
      </c>
      <c r="F356" s="82">
        <v>694.05</v>
      </c>
      <c r="G356" s="82">
        <v>0</v>
      </c>
      <c r="H356" s="82">
        <v>23</v>
      </c>
      <c r="I356" s="82">
        <v>953.48900000000003</v>
      </c>
      <c r="J356" s="8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  <c r="AC356" s="98"/>
      <c r="AD356" s="98"/>
      <c r="AE356" s="98"/>
      <c r="AF356" s="98"/>
      <c r="AG356" s="98"/>
      <c r="AH356" s="98"/>
      <c r="AI356" s="98"/>
      <c r="AJ356" s="98"/>
    </row>
    <row r="357" spans="1:36" s="77" customFormat="1" ht="9" customHeight="1" x14ac:dyDescent="0.25">
      <c r="A357" s="76" t="s">
        <v>51</v>
      </c>
      <c r="B357" s="82">
        <f t="shared" si="18"/>
        <v>8902.7100000000009</v>
      </c>
      <c r="C357" s="82">
        <v>5765.9</v>
      </c>
      <c r="D357" s="82">
        <v>275.10000000000002</v>
      </c>
      <c r="E357" s="82">
        <v>1.05</v>
      </c>
      <c r="F357" s="82">
        <v>913.75</v>
      </c>
      <c r="G357" s="82">
        <v>238.51</v>
      </c>
      <c r="H357" s="82">
        <v>0</v>
      </c>
      <c r="I357" s="82">
        <v>1708.4</v>
      </c>
      <c r="J357" s="8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  <c r="AB357" s="98"/>
      <c r="AC357" s="98"/>
      <c r="AD357" s="98"/>
      <c r="AE357" s="98"/>
      <c r="AF357" s="98"/>
      <c r="AG357" s="98"/>
      <c r="AH357" s="98"/>
      <c r="AI357" s="98"/>
      <c r="AJ357" s="98"/>
    </row>
    <row r="358" spans="1:36" s="77" customFormat="1" ht="9" customHeight="1" x14ac:dyDescent="0.25">
      <c r="A358" s="83" t="s">
        <v>52</v>
      </c>
      <c r="B358" s="85">
        <f t="shared" si="18"/>
        <v>343518.12499999994</v>
      </c>
      <c r="C358" s="85">
        <v>337815.76299999998</v>
      </c>
      <c r="D358" s="85">
        <v>732.30499999999995</v>
      </c>
      <c r="E358" s="85">
        <v>0</v>
      </c>
      <c r="F358" s="85">
        <v>2113.3980000000001</v>
      </c>
      <c r="G358" s="85">
        <v>0</v>
      </c>
      <c r="H358" s="85">
        <v>91.849000000000004</v>
      </c>
      <c r="I358" s="85">
        <v>2764.81</v>
      </c>
      <c r="J358" s="8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  <c r="AB358" s="98"/>
      <c r="AC358" s="98"/>
      <c r="AD358" s="98"/>
      <c r="AE358" s="98"/>
      <c r="AF358" s="98"/>
      <c r="AG358" s="98"/>
      <c r="AH358" s="98"/>
      <c r="AI358" s="98"/>
      <c r="AJ358" s="98"/>
    </row>
    <row r="359" spans="1:36" s="77" customFormat="1" ht="9" customHeight="1" x14ac:dyDescent="0.25">
      <c r="A359" s="76" t="s">
        <v>53</v>
      </c>
      <c r="B359" s="82">
        <f t="shared" si="18"/>
        <v>258623.47200000001</v>
      </c>
      <c r="C359" s="82">
        <v>197439.67800000001</v>
      </c>
      <c r="D359" s="82">
        <v>50110.997000000003</v>
      </c>
      <c r="E359" s="82">
        <v>1270.587</v>
      </c>
      <c r="F359" s="82">
        <v>5084.9790000000003</v>
      </c>
      <c r="G359" s="82">
        <v>1243.433</v>
      </c>
      <c r="H359" s="82">
        <v>3473.7979999999998</v>
      </c>
      <c r="I359" s="82">
        <v>0</v>
      </c>
      <c r="J359" s="8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  <c r="AB359" s="98"/>
      <c r="AC359" s="98"/>
      <c r="AD359" s="98"/>
      <c r="AE359" s="98"/>
      <c r="AF359" s="98"/>
      <c r="AG359" s="98"/>
      <c r="AH359" s="98"/>
      <c r="AI359" s="98"/>
      <c r="AJ359" s="98"/>
    </row>
    <row r="360" spans="1:36" s="77" customFormat="1" ht="9" customHeight="1" x14ac:dyDescent="0.25">
      <c r="A360" s="76" t="s">
        <v>54</v>
      </c>
      <c r="B360" s="82">
        <f t="shared" si="18"/>
        <v>5555.920000000001</v>
      </c>
      <c r="C360" s="82">
        <v>2644.1390000000001</v>
      </c>
      <c r="D360" s="82">
        <v>0</v>
      </c>
      <c r="E360" s="82">
        <v>4.67</v>
      </c>
      <c r="F360" s="82">
        <v>2886.4630000000002</v>
      </c>
      <c r="G360" s="82">
        <v>0</v>
      </c>
      <c r="H360" s="82">
        <v>10.952</v>
      </c>
      <c r="I360" s="82">
        <v>9.6959999999999997</v>
      </c>
      <c r="J360" s="8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  <c r="AB360" s="98"/>
      <c r="AC360" s="98"/>
      <c r="AD360" s="98"/>
      <c r="AE360" s="98"/>
      <c r="AF360" s="98"/>
      <c r="AG360" s="98"/>
      <c r="AH360" s="98"/>
      <c r="AI360" s="98"/>
      <c r="AJ360" s="98"/>
    </row>
    <row r="361" spans="1:36" s="77" customFormat="1" ht="9" customHeight="1" x14ac:dyDescent="0.25">
      <c r="A361" s="76" t="s">
        <v>55</v>
      </c>
      <c r="B361" s="82">
        <f t="shared" si="18"/>
        <v>59457.873999999996</v>
      </c>
      <c r="C361" s="82">
        <v>0</v>
      </c>
      <c r="D361" s="82">
        <v>0</v>
      </c>
      <c r="E361" s="82">
        <v>0</v>
      </c>
      <c r="F361" s="82">
        <v>0</v>
      </c>
      <c r="G361" s="82">
        <v>0</v>
      </c>
      <c r="H361" s="82">
        <v>31006.5</v>
      </c>
      <c r="I361" s="82">
        <v>28451.374</v>
      </c>
      <c r="J361" s="8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98"/>
      <c r="AB361" s="98"/>
      <c r="AC361" s="98"/>
      <c r="AD361" s="98"/>
      <c r="AE361" s="98"/>
      <c r="AF361" s="98"/>
      <c r="AG361" s="98"/>
      <c r="AH361" s="98"/>
      <c r="AI361" s="98"/>
      <c r="AJ361" s="98"/>
    </row>
    <row r="362" spans="1:36" s="77" customFormat="1" ht="9" customHeight="1" x14ac:dyDescent="0.25">
      <c r="A362" s="83" t="s">
        <v>56</v>
      </c>
      <c r="B362" s="85">
        <f t="shared" si="18"/>
        <v>2508.3150000000001</v>
      </c>
      <c r="C362" s="85">
        <v>624.928</v>
      </c>
      <c r="D362" s="85">
        <v>0</v>
      </c>
      <c r="E362" s="85">
        <v>0</v>
      </c>
      <c r="F362" s="85">
        <v>1457.845</v>
      </c>
      <c r="G362" s="85">
        <v>89.063999999999993</v>
      </c>
      <c r="H362" s="85">
        <v>0</v>
      </c>
      <c r="I362" s="85">
        <v>336.47800000000001</v>
      </c>
      <c r="J362" s="8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  <c r="AA362" s="98"/>
      <c r="AB362" s="98"/>
      <c r="AC362" s="98"/>
      <c r="AD362" s="98"/>
      <c r="AE362" s="98"/>
      <c r="AF362" s="98"/>
      <c r="AG362" s="98"/>
      <c r="AH362" s="98"/>
      <c r="AI362" s="98"/>
      <c r="AJ362" s="98"/>
    </row>
    <row r="363" spans="1:36" s="77" customFormat="1" ht="9" customHeight="1" x14ac:dyDescent="0.25">
      <c r="A363" s="76" t="s">
        <v>57</v>
      </c>
      <c r="B363" s="82">
        <f t="shared" si="18"/>
        <v>29211.337000000003</v>
      </c>
      <c r="C363" s="82">
        <v>26790.400000000001</v>
      </c>
      <c r="D363" s="82">
        <v>0</v>
      </c>
      <c r="E363" s="82">
        <v>0</v>
      </c>
      <c r="F363" s="82">
        <v>129.85</v>
      </c>
      <c r="G363" s="82">
        <v>0</v>
      </c>
      <c r="H363" s="82">
        <v>151.58000000000001</v>
      </c>
      <c r="I363" s="82">
        <v>2139.5070000000001</v>
      </c>
      <c r="J363" s="8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  <c r="AA363" s="98"/>
      <c r="AB363" s="98"/>
      <c r="AC363" s="98"/>
      <c r="AD363" s="98"/>
      <c r="AE363" s="98"/>
      <c r="AF363" s="98"/>
      <c r="AG363" s="98"/>
      <c r="AH363" s="98"/>
      <c r="AI363" s="98"/>
      <c r="AJ363" s="98"/>
    </row>
    <row r="364" spans="1:36" s="77" customFormat="1" ht="9" customHeight="1" x14ac:dyDescent="0.25">
      <c r="A364" s="76" t="s">
        <v>58</v>
      </c>
      <c r="B364" s="82">
        <f t="shared" si="18"/>
        <v>46997.8</v>
      </c>
      <c r="C364" s="82">
        <v>10074</v>
      </c>
      <c r="D364" s="82">
        <v>0</v>
      </c>
      <c r="E364" s="82">
        <v>0</v>
      </c>
      <c r="F364" s="82">
        <v>9690.7000000000007</v>
      </c>
      <c r="G364" s="82">
        <v>27233.1</v>
      </c>
      <c r="H364" s="82">
        <v>0</v>
      </c>
      <c r="I364" s="82">
        <v>0</v>
      </c>
      <c r="J364" s="8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  <c r="AA364" s="98"/>
      <c r="AB364" s="98"/>
      <c r="AC364" s="98"/>
      <c r="AD364" s="98"/>
      <c r="AE364" s="98"/>
      <c r="AF364" s="98"/>
      <c r="AG364" s="98"/>
      <c r="AH364" s="98"/>
      <c r="AI364" s="98"/>
      <c r="AJ364" s="98"/>
    </row>
    <row r="365" spans="1:36" s="77" customFormat="1" ht="9" customHeight="1" x14ac:dyDescent="0.25">
      <c r="A365" s="76" t="s">
        <v>59</v>
      </c>
      <c r="B365" s="82">
        <f t="shared" si="18"/>
        <v>118355.45</v>
      </c>
      <c r="C365" s="82">
        <v>0</v>
      </c>
      <c r="D365" s="82">
        <v>0</v>
      </c>
      <c r="E365" s="82">
        <v>0</v>
      </c>
      <c r="F365" s="82">
        <v>0</v>
      </c>
      <c r="G365" s="82">
        <v>83353.05</v>
      </c>
      <c r="H365" s="82">
        <v>22495.5</v>
      </c>
      <c r="I365" s="82">
        <v>12506.9</v>
      </c>
      <c r="J365" s="8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  <c r="AA365" s="98"/>
      <c r="AB365" s="98"/>
      <c r="AC365" s="98"/>
      <c r="AD365" s="98"/>
      <c r="AE365" s="98"/>
      <c r="AF365" s="98"/>
      <c r="AG365" s="98"/>
      <c r="AH365" s="98"/>
      <c r="AI365" s="98"/>
      <c r="AJ365" s="98"/>
    </row>
    <row r="366" spans="1:36" s="77" customFormat="1" ht="9" customHeight="1" x14ac:dyDescent="0.25">
      <c r="A366" s="83" t="s">
        <v>60</v>
      </c>
      <c r="B366" s="85">
        <f t="shared" si="18"/>
        <v>54761.479999999996</v>
      </c>
      <c r="C366" s="85">
        <v>7313.16</v>
      </c>
      <c r="D366" s="85">
        <v>0</v>
      </c>
      <c r="E366" s="85">
        <v>33</v>
      </c>
      <c r="F366" s="85">
        <v>895.8</v>
      </c>
      <c r="G366" s="85">
        <v>45.6</v>
      </c>
      <c r="H366" s="85">
        <v>0</v>
      </c>
      <c r="I366" s="85">
        <v>46473.919999999998</v>
      </c>
      <c r="J366" s="8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  <c r="AA366" s="98"/>
      <c r="AB366" s="98"/>
      <c r="AC366" s="98"/>
      <c r="AD366" s="98"/>
      <c r="AE366" s="98"/>
      <c r="AF366" s="98"/>
      <c r="AG366" s="98"/>
      <c r="AH366" s="98"/>
      <c r="AI366" s="98"/>
      <c r="AJ366" s="98"/>
    </row>
    <row r="367" spans="1:36" s="77" customFormat="1" ht="9" customHeight="1" x14ac:dyDescent="0.25">
      <c r="A367" s="76" t="s">
        <v>61</v>
      </c>
      <c r="B367" s="82">
        <f t="shared" si="18"/>
        <v>20229.099999999999</v>
      </c>
      <c r="C367" s="82">
        <v>10283.9</v>
      </c>
      <c r="D367" s="82">
        <v>8684.7999999999993</v>
      </c>
      <c r="E367" s="82">
        <v>160</v>
      </c>
      <c r="F367" s="82">
        <v>1032.2</v>
      </c>
      <c r="G367" s="82">
        <v>68.2</v>
      </c>
      <c r="H367" s="82">
        <v>0</v>
      </c>
      <c r="I367" s="82">
        <v>0</v>
      </c>
      <c r="J367" s="8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  <c r="AA367" s="98"/>
      <c r="AB367" s="98"/>
      <c r="AC367" s="98"/>
      <c r="AD367" s="98"/>
      <c r="AE367" s="98"/>
      <c r="AF367" s="98"/>
      <c r="AG367" s="98"/>
      <c r="AH367" s="98"/>
      <c r="AI367" s="98"/>
      <c r="AJ367" s="98"/>
    </row>
    <row r="368" spans="1:36" s="77" customFormat="1" ht="9" customHeight="1" x14ac:dyDescent="0.25">
      <c r="A368" s="76" t="s">
        <v>62</v>
      </c>
      <c r="B368" s="82">
        <f t="shared" si="18"/>
        <v>153277.21799999999</v>
      </c>
      <c r="C368" s="82">
        <v>100170.17600000001</v>
      </c>
      <c r="D368" s="82">
        <v>152.029</v>
      </c>
      <c r="E368" s="82">
        <v>1523.412</v>
      </c>
      <c r="F368" s="82">
        <v>3931.5720000000001</v>
      </c>
      <c r="G368" s="82">
        <v>3371.828</v>
      </c>
      <c r="H368" s="82">
        <v>15310.368</v>
      </c>
      <c r="I368" s="82">
        <v>28817.832999999999</v>
      </c>
      <c r="J368" s="8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  <c r="AA368" s="98"/>
      <c r="AB368" s="98"/>
      <c r="AC368" s="98"/>
      <c r="AD368" s="98"/>
      <c r="AE368" s="98"/>
      <c r="AF368" s="98"/>
      <c r="AG368" s="98"/>
      <c r="AH368" s="98"/>
      <c r="AI368" s="98"/>
      <c r="AJ368" s="98"/>
    </row>
    <row r="369" spans="1:36" s="77" customFormat="1" ht="9" customHeight="1" x14ac:dyDescent="0.25">
      <c r="A369" s="76" t="s">
        <v>63</v>
      </c>
      <c r="B369" s="82">
        <f t="shared" si="18"/>
        <v>3624.1970000000001</v>
      </c>
      <c r="C369" s="82">
        <v>0</v>
      </c>
      <c r="D369" s="82">
        <v>0</v>
      </c>
      <c r="E369" s="82">
        <v>0</v>
      </c>
      <c r="F369" s="82">
        <v>0</v>
      </c>
      <c r="G369" s="82">
        <v>0</v>
      </c>
      <c r="H369" s="82">
        <v>547.69500000000005</v>
      </c>
      <c r="I369" s="82">
        <v>3076.502</v>
      </c>
      <c r="J369" s="8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  <c r="AA369" s="98"/>
      <c r="AB369" s="98"/>
      <c r="AC369" s="98"/>
      <c r="AD369" s="98"/>
      <c r="AE369" s="98"/>
      <c r="AF369" s="98"/>
      <c r="AG369" s="98"/>
      <c r="AH369" s="98"/>
      <c r="AI369" s="98"/>
      <c r="AJ369" s="98"/>
    </row>
    <row r="370" spans="1:36" s="77" customFormat="1" ht="9" customHeight="1" x14ac:dyDescent="0.25">
      <c r="A370" s="83" t="s">
        <v>64</v>
      </c>
      <c r="B370" s="85">
        <f t="shared" si="18"/>
        <v>7752.549</v>
      </c>
      <c r="C370" s="85">
        <v>2634.83</v>
      </c>
      <c r="D370" s="85">
        <v>0</v>
      </c>
      <c r="E370" s="85">
        <v>1277.2159999999999</v>
      </c>
      <c r="F370" s="85">
        <v>3221.8470000000002</v>
      </c>
      <c r="G370" s="85">
        <v>618.65599999999995</v>
      </c>
      <c r="H370" s="85">
        <v>0</v>
      </c>
      <c r="I370" s="85">
        <v>0</v>
      </c>
      <c r="J370" s="8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  <c r="AA370" s="98"/>
      <c r="AB370" s="98"/>
      <c r="AC370" s="98"/>
      <c r="AD370" s="98"/>
      <c r="AE370" s="98"/>
      <c r="AF370" s="98"/>
      <c r="AG370" s="98"/>
      <c r="AH370" s="98"/>
      <c r="AI370" s="98"/>
      <c r="AJ370" s="98"/>
    </row>
    <row r="371" spans="1:36" s="77" customFormat="1" ht="9" customHeight="1" x14ac:dyDescent="0.25">
      <c r="A371" s="76"/>
      <c r="B371" s="82"/>
      <c r="C371" s="82"/>
      <c r="D371" s="82"/>
      <c r="E371" s="82"/>
      <c r="F371" s="82"/>
      <c r="G371" s="82"/>
      <c r="H371" s="82"/>
      <c r="I371" s="82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  <c r="AA371" s="98"/>
      <c r="AB371" s="98"/>
      <c r="AC371" s="98"/>
      <c r="AD371" s="98"/>
      <c r="AE371" s="98"/>
      <c r="AF371" s="98"/>
      <c r="AG371" s="98"/>
      <c r="AH371" s="98"/>
      <c r="AI371" s="98"/>
      <c r="AJ371" s="98"/>
    </row>
    <row r="372" spans="1:36" s="77" customFormat="1" ht="9" customHeight="1" x14ac:dyDescent="0.25">
      <c r="A372" s="75">
        <v>2005</v>
      </c>
      <c r="B372" s="76"/>
      <c r="C372" s="76"/>
      <c r="D372" s="76"/>
      <c r="E372" s="76"/>
      <c r="F372" s="76"/>
      <c r="G372" s="76"/>
      <c r="H372" s="76"/>
      <c r="I372" s="76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  <c r="AA372" s="98"/>
      <c r="AB372" s="98"/>
      <c r="AC372" s="98"/>
      <c r="AD372" s="98"/>
      <c r="AE372" s="98"/>
      <c r="AF372" s="98"/>
      <c r="AG372" s="98"/>
      <c r="AH372" s="98"/>
      <c r="AI372" s="98"/>
      <c r="AJ372" s="98"/>
    </row>
    <row r="373" spans="1:36" s="80" customFormat="1" ht="9" customHeight="1" x14ac:dyDescent="0.25">
      <c r="A373" s="78" t="s">
        <v>33</v>
      </c>
      <c r="B373" s="97">
        <f t="shared" ref="B373:I373" si="19">SUM(B375:B405)</f>
        <v>6739553.4250070006</v>
      </c>
      <c r="C373" s="97">
        <f t="shared" si="19"/>
        <v>5645414.072594</v>
      </c>
      <c r="D373" s="97">
        <f t="shared" si="19"/>
        <v>115414.24971599999</v>
      </c>
      <c r="E373" s="97">
        <f t="shared" si="19"/>
        <v>34296.646079999999</v>
      </c>
      <c r="F373" s="97">
        <f t="shared" si="19"/>
        <v>324229.13198000001</v>
      </c>
      <c r="G373" s="97">
        <f t="shared" si="19"/>
        <v>81778.048556000009</v>
      </c>
      <c r="H373" s="97">
        <f t="shared" si="19"/>
        <v>72616.675554999994</v>
      </c>
      <c r="I373" s="97">
        <f t="shared" si="19"/>
        <v>465804.00052600005</v>
      </c>
      <c r="J373" s="311"/>
      <c r="K373" s="311"/>
      <c r="L373" s="311"/>
      <c r="M373" s="311"/>
      <c r="N373" s="311"/>
      <c r="O373" s="311"/>
      <c r="P373" s="311"/>
      <c r="Q373" s="311"/>
      <c r="R373" s="311"/>
      <c r="S373" s="311"/>
      <c r="T373" s="311"/>
      <c r="U373" s="311"/>
      <c r="V373" s="311"/>
      <c r="W373" s="311"/>
      <c r="X373" s="311"/>
      <c r="Y373" s="311"/>
      <c r="Z373" s="311"/>
      <c r="AA373" s="311"/>
      <c r="AB373" s="311"/>
      <c r="AC373" s="311"/>
      <c r="AD373" s="311"/>
      <c r="AE373" s="311"/>
      <c r="AF373" s="311"/>
      <c r="AG373" s="311"/>
      <c r="AH373" s="311"/>
      <c r="AI373" s="311"/>
      <c r="AJ373" s="311"/>
    </row>
    <row r="374" spans="1:36" s="80" customFormat="1" ht="3.95" customHeight="1" x14ac:dyDescent="0.25">
      <c r="A374" s="75"/>
      <c r="B374" s="97"/>
      <c r="C374" s="97"/>
      <c r="D374" s="97"/>
      <c r="E374" s="97"/>
      <c r="F374" s="97"/>
      <c r="G374" s="97"/>
      <c r="H374" s="97"/>
      <c r="I374" s="97"/>
      <c r="J374" s="311"/>
      <c r="K374" s="311"/>
      <c r="L374" s="311"/>
      <c r="M374" s="311"/>
      <c r="N374" s="311"/>
      <c r="O374" s="311"/>
      <c r="P374" s="311"/>
      <c r="Q374" s="311"/>
      <c r="R374" s="311"/>
      <c r="S374" s="311"/>
      <c r="T374" s="311"/>
      <c r="U374" s="311"/>
      <c r="V374" s="311"/>
      <c r="W374" s="311"/>
      <c r="X374" s="311"/>
      <c r="Y374" s="311"/>
      <c r="Z374" s="311"/>
      <c r="AA374" s="311"/>
      <c r="AB374" s="311"/>
      <c r="AC374" s="311"/>
      <c r="AD374" s="311"/>
      <c r="AE374" s="311"/>
      <c r="AF374" s="311"/>
      <c r="AG374" s="311"/>
      <c r="AH374" s="311"/>
      <c r="AI374" s="311"/>
      <c r="AJ374" s="311"/>
    </row>
    <row r="375" spans="1:36" s="77" customFormat="1" ht="9" customHeight="1" x14ac:dyDescent="0.25">
      <c r="A375" s="76" t="s">
        <v>34</v>
      </c>
      <c r="B375" s="82">
        <f t="shared" ref="B375:B383" si="20">SUM(C375:I375)</f>
        <v>3453.9399999999996</v>
      </c>
      <c r="C375" s="82">
        <v>8.25</v>
      </c>
      <c r="D375" s="82">
        <v>0</v>
      </c>
      <c r="E375" s="82">
        <v>37.21</v>
      </c>
      <c r="F375" s="82">
        <v>2979.45</v>
      </c>
      <c r="G375" s="82">
        <v>429.03</v>
      </c>
      <c r="H375" s="82">
        <v>0</v>
      </c>
      <c r="I375" s="82">
        <v>0</v>
      </c>
      <c r="J375" s="8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  <c r="AA375" s="98"/>
      <c r="AB375" s="98"/>
      <c r="AC375" s="98"/>
      <c r="AD375" s="98"/>
      <c r="AE375" s="98"/>
      <c r="AF375" s="98"/>
      <c r="AG375" s="98"/>
      <c r="AH375" s="98"/>
      <c r="AI375" s="98"/>
      <c r="AJ375" s="98"/>
    </row>
    <row r="376" spans="1:36" s="77" customFormat="1" ht="9" customHeight="1" x14ac:dyDescent="0.25">
      <c r="A376" s="76" t="s">
        <v>87</v>
      </c>
      <c r="B376" s="82">
        <f t="shared" si="20"/>
        <v>2301.2399999999998</v>
      </c>
      <c r="C376" s="82">
        <v>0</v>
      </c>
      <c r="D376" s="82">
        <v>0</v>
      </c>
      <c r="E376" s="82">
        <v>0</v>
      </c>
      <c r="F376" s="82">
        <v>0</v>
      </c>
      <c r="G376" s="82">
        <v>0</v>
      </c>
      <c r="H376" s="82">
        <v>0</v>
      </c>
      <c r="I376" s="82">
        <v>2301.2399999999998</v>
      </c>
      <c r="J376" s="8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  <c r="AB376" s="98"/>
      <c r="AC376" s="98"/>
      <c r="AD376" s="98"/>
      <c r="AE376" s="98"/>
      <c r="AF376" s="98"/>
      <c r="AG376" s="98"/>
      <c r="AH376" s="98"/>
      <c r="AI376" s="98"/>
      <c r="AJ376" s="98"/>
    </row>
    <row r="377" spans="1:36" s="77" customFormat="1" ht="9" customHeight="1" x14ac:dyDescent="0.25">
      <c r="A377" s="83" t="s">
        <v>37</v>
      </c>
      <c r="B377" s="85">
        <f t="shared" si="20"/>
        <v>246941.85</v>
      </c>
      <c r="C377" s="85">
        <v>0</v>
      </c>
      <c r="D377" s="85">
        <v>0</v>
      </c>
      <c r="E377" s="85">
        <v>0</v>
      </c>
      <c r="F377" s="85">
        <v>0</v>
      </c>
      <c r="G377" s="85">
        <v>0</v>
      </c>
      <c r="H377" s="85">
        <v>20084.400000000001</v>
      </c>
      <c r="I377" s="85">
        <v>226857.45</v>
      </c>
      <c r="J377" s="8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  <c r="AB377" s="98"/>
      <c r="AC377" s="98"/>
      <c r="AD377" s="98"/>
      <c r="AE377" s="98"/>
      <c r="AF377" s="98"/>
      <c r="AG377" s="98"/>
      <c r="AH377" s="98"/>
      <c r="AI377" s="98"/>
      <c r="AJ377" s="98"/>
    </row>
    <row r="378" spans="1:36" s="77" customFormat="1" ht="9" customHeight="1" x14ac:dyDescent="0.25">
      <c r="A378" s="76" t="s">
        <v>38</v>
      </c>
      <c r="B378" s="82">
        <f t="shared" si="20"/>
        <v>1466.4269559999998</v>
      </c>
      <c r="C378" s="82">
        <v>167.23410000000001</v>
      </c>
      <c r="D378" s="82">
        <v>0</v>
      </c>
      <c r="E378" s="82">
        <v>738.54545999999993</v>
      </c>
      <c r="F378" s="82">
        <v>0</v>
      </c>
      <c r="G378" s="82">
        <v>560.64739599999996</v>
      </c>
      <c r="H378" s="82">
        <v>0</v>
      </c>
      <c r="I378" s="82">
        <v>0</v>
      </c>
      <c r="J378" s="8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  <c r="AB378" s="98"/>
      <c r="AC378" s="98"/>
      <c r="AD378" s="98"/>
      <c r="AE378" s="98"/>
      <c r="AF378" s="98"/>
      <c r="AG378" s="98"/>
      <c r="AH378" s="98"/>
      <c r="AI378" s="98"/>
      <c r="AJ378" s="98"/>
    </row>
    <row r="379" spans="1:36" s="77" customFormat="1" ht="9" customHeight="1" x14ac:dyDescent="0.25">
      <c r="A379" s="76" t="s">
        <v>39</v>
      </c>
      <c r="B379" s="82">
        <f t="shared" si="20"/>
        <v>7789.1725999999999</v>
      </c>
      <c r="C379" s="82">
        <v>2838.0255000000002</v>
      </c>
      <c r="D379" s="82">
        <v>0</v>
      </c>
      <c r="E379" s="82">
        <v>59.058</v>
      </c>
      <c r="F379" s="82">
        <v>3528.04</v>
      </c>
      <c r="G379" s="82">
        <v>28.4115</v>
      </c>
      <c r="H379" s="82">
        <v>110.8</v>
      </c>
      <c r="I379" s="82">
        <v>1224.8376000000001</v>
      </c>
      <c r="J379" s="8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  <c r="AB379" s="98"/>
      <c r="AC379" s="98"/>
      <c r="AD379" s="98"/>
      <c r="AE379" s="98"/>
      <c r="AF379" s="98"/>
      <c r="AG379" s="98"/>
      <c r="AH379" s="98"/>
      <c r="AI379" s="98"/>
      <c r="AJ379" s="98"/>
    </row>
    <row r="380" spans="1:36" s="77" customFormat="1" ht="9" customHeight="1" x14ac:dyDescent="0.25">
      <c r="A380" s="76" t="s">
        <v>40</v>
      </c>
      <c r="B380" s="82">
        <f t="shared" si="20"/>
        <v>42168</v>
      </c>
      <c r="C380" s="82">
        <v>40924.449999999997</v>
      </c>
      <c r="D380" s="82">
        <v>0</v>
      </c>
      <c r="E380" s="82">
        <v>52.8</v>
      </c>
      <c r="F380" s="82">
        <v>402</v>
      </c>
      <c r="G380" s="82">
        <v>6.25</v>
      </c>
      <c r="H380" s="82">
        <v>269.5</v>
      </c>
      <c r="I380" s="82">
        <v>513</v>
      </c>
      <c r="J380" s="8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  <c r="AB380" s="98"/>
      <c r="AC380" s="98"/>
      <c r="AD380" s="98"/>
      <c r="AE380" s="98"/>
      <c r="AF380" s="98"/>
      <c r="AG380" s="98"/>
      <c r="AH380" s="98"/>
      <c r="AI380" s="98"/>
      <c r="AJ380" s="98"/>
    </row>
    <row r="381" spans="1:36" s="77" customFormat="1" ht="9" customHeight="1" x14ac:dyDescent="0.25">
      <c r="A381" s="83" t="s">
        <v>41</v>
      </c>
      <c r="B381" s="85">
        <f t="shared" si="20"/>
        <v>2500092.4700000002</v>
      </c>
      <c r="C381" s="85">
        <v>2447331.9500000002</v>
      </c>
      <c r="D381" s="85">
        <v>0</v>
      </c>
      <c r="E381" s="85">
        <v>0</v>
      </c>
      <c r="F381" s="85">
        <v>52760.52</v>
      </c>
      <c r="G381" s="85">
        <v>0</v>
      </c>
      <c r="H381" s="85">
        <v>0</v>
      </c>
      <c r="I381" s="85">
        <v>0</v>
      </c>
      <c r="J381" s="8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  <c r="AA381" s="98"/>
      <c r="AB381" s="98"/>
      <c r="AC381" s="98"/>
      <c r="AD381" s="98"/>
      <c r="AE381" s="98"/>
      <c r="AF381" s="98"/>
      <c r="AG381" s="98"/>
      <c r="AH381" s="98"/>
      <c r="AI381" s="98"/>
      <c r="AJ381" s="98"/>
    </row>
    <row r="382" spans="1:36" s="77" customFormat="1" ht="9" customHeight="1" x14ac:dyDescent="0.25">
      <c r="A382" s="76" t="s">
        <v>88</v>
      </c>
      <c r="B382" s="82">
        <f t="shared" si="20"/>
        <v>163.584665</v>
      </c>
      <c r="C382" s="82">
        <v>15.612285</v>
      </c>
      <c r="D382" s="82">
        <v>137.37788</v>
      </c>
      <c r="E382" s="82">
        <v>10.5945</v>
      </c>
      <c r="F382" s="82">
        <v>0</v>
      </c>
      <c r="G382" s="82">
        <v>0</v>
      </c>
      <c r="H382" s="82">
        <v>0</v>
      </c>
      <c r="I382" s="82">
        <v>0</v>
      </c>
      <c r="J382" s="8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  <c r="AB382" s="98"/>
      <c r="AC382" s="98"/>
      <c r="AD382" s="98"/>
      <c r="AE382" s="98"/>
      <c r="AF382" s="98"/>
      <c r="AG382" s="98"/>
      <c r="AH382" s="98"/>
      <c r="AI382" s="98"/>
      <c r="AJ382" s="98"/>
    </row>
    <row r="383" spans="1:36" s="77" customFormat="1" ht="9" customHeight="1" x14ac:dyDescent="0.25">
      <c r="A383" s="76" t="s">
        <v>42</v>
      </c>
      <c r="B383" s="82">
        <f t="shared" si="20"/>
        <v>1773089.2249999999</v>
      </c>
      <c r="C383" s="82">
        <v>1545617.14</v>
      </c>
      <c r="D383" s="82">
        <v>0</v>
      </c>
      <c r="E383" s="82">
        <v>22713.96</v>
      </c>
      <c r="F383" s="82">
        <v>166815.72500000001</v>
      </c>
      <c r="G383" s="82">
        <v>37942.400000000001</v>
      </c>
      <c r="H383" s="82">
        <v>0</v>
      </c>
      <c r="I383" s="82">
        <v>0</v>
      </c>
      <c r="J383" s="8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  <c r="AA383" s="98"/>
      <c r="AB383" s="98"/>
      <c r="AC383" s="98"/>
      <c r="AD383" s="98"/>
      <c r="AE383" s="98"/>
      <c r="AF383" s="98"/>
      <c r="AG383" s="98"/>
      <c r="AH383" s="98"/>
      <c r="AI383" s="98"/>
      <c r="AJ383" s="98"/>
    </row>
    <row r="384" spans="1:36" s="77" customFormat="1" ht="9" customHeight="1" x14ac:dyDescent="0.25">
      <c r="A384" s="76" t="s">
        <v>43</v>
      </c>
      <c r="B384" s="82">
        <f>SUM(C384:I384)+0.6</f>
        <v>11688.85</v>
      </c>
      <c r="C384" s="82">
        <v>457.05</v>
      </c>
      <c r="D384" s="82">
        <v>0</v>
      </c>
      <c r="E384" s="82">
        <v>0</v>
      </c>
      <c r="F384" s="82">
        <v>11231.2</v>
      </c>
      <c r="G384" s="82" t="s">
        <v>123</v>
      </c>
      <c r="H384" s="82">
        <v>0</v>
      </c>
      <c r="I384" s="82">
        <v>0</v>
      </c>
      <c r="J384" s="8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  <c r="AA384" s="98"/>
      <c r="AB384" s="98"/>
      <c r="AC384" s="98"/>
      <c r="AD384" s="98"/>
      <c r="AE384" s="98"/>
      <c r="AF384" s="98"/>
      <c r="AG384" s="98"/>
      <c r="AH384" s="98"/>
      <c r="AI384" s="98"/>
      <c r="AJ384" s="98"/>
    </row>
    <row r="385" spans="1:36" s="77" customFormat="1" ht="9" customHeight="1" x14ac:dyDescent="0.25">
      <c r="A385" s="83" t="s">
        <v>44</v>
      </c>
      <c r="B385" s="85">
        <f t="shared" ref="B385:B405" si="21">SUM(C385:I385)</f>
        <v>165709.87540000002</v>
      </c>
      <c r="C385" s="85">
        <v>159733.78950000001</v>
      </c>
      <c r="D385" s="85">
        <v>4603.45</v>
      </c>
      <c r="E385" s="85">
        <v>0</v>
      </c>
      <c r="F385" s="85">
        <v>1372.6359</v>
      </c>
      <c r="G385" s="85">
        <v>0</v>
      </c>
      <c r="H385" s="85">
        <v>0</v>
      </c>
      <c r="I385" s="85">
        <v>0</v>
      </c>
      <c r="J385" s="8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  <c r="AA385" s="98"/>
      <c r="AB385" s="98"/>
      <c r="AC385" s="98"/>
      <c r="AD385" s="98"/>
      <c r="AE385" s="98"/>
      <c r="AF385" s="98"/>
      <c r="AG385" s="98"/>
      <c r="AH385" s="98"/>
      <c r="AI385" s="98"/>
      <c r="AJ385" s="98"/>
    </row>
    <row r="386" spans="1:36" s="77" customFormat="1" ht="9" customHeight="1" x14ac:dyDescent="0.25">
      <c r="A386" s="76" t="s">
        <v>45</v>
      </c>
      <c r="B386" s="82">
        <f t="shared" si="21"/>
        <v>92416.025500000003</v>
      </c>
      <c r="C386" s="82">
        <v>74725.364100000006</v>
      </c>
      <c r="D386" s="82">
        <v>4368.0922</v>
      </c>
      <c r="E386" s="82">
        <v>1788.9648</v>
      </c>
      <c r="F386" s="82">
        <v>10451.643350000002</v>
      </c>
      <c r="G386" s="82">
        <v>511.53354999999999</v>
      </c>
      <c r="H386" s="82">
        <v>570.42750000000001</v>
      </c>
      <c r="I386" s="82">
        <v>0</v>
      </c>
      <c r="J386" s="8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  <c r="AB386" s="98"/>
      <c r="AC386" s="98"/>
      <c r="AD386" s="98"/>
      <c r="AE386" s="98"/>
      <c r="AF386" s="98"/>
      <c r="AG386" s="98"/>
      <c r="AH386" s="98"/>
      <c r="AI386" s="98"/>
      <c r="AJ386" s="98"/>
    </row>
    <row r="387" spans="1:36" s="77" customFormat="1" ht="9" customHeight="1" x14ac:dyDescent="0.25">
      <c r="A387" s="76" t="s">
        <v>46</v>
      </c>
      <c r="B387" s="82">
        <f t="shared" si="21"/>
        <v>326801.07511999988</v>
      </c>
      <c r="C387" s="82">
        <v>292219.43544999987</v>
      </c>
      <c r="D387" s="82">
        <v>1288.7049999999999</v>
      </c>
      <c r="E387" s="82">
        <v>0</v>
      </c>
      <c r="F387" s="82">
        <v>14667.00641</v>
      </c>
      <c r="G387" s="82">
        <v>3914.9662000000003</v>
      </c>
      <c r="H387" s="82">
        <v>477.98240000000004</v>
      </c>
      <c r="I387" s="82">
        <v>14232.979660000005</v>
      </c>
      <c r="J387" s="8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  <c r="AA387" s="98"/>
      <c r="AB387" s="98"/>
      <c r="AC387" s="98"/>
      <c r="AD387" s="98"/>
      <c r="AE387" s="98"/>
      <c r="AF387" s="98"/>
      <c r="AG387" s="98"/>
      <c r="AH387" s="98"/>
      <c r="AI387" s="98"/>
      <c r="AJ387" s="98"/>
    </row>
    <row r="388" spans="1:36" s="77" customFormat="1" ht="9" customHeight="1" x14ac:dyDescent="0.25">
      <c r="A388" s="76" t="s">
        <v>47</v>
      </c>
      <c r="B388" s="82">
        <f t="shared" si="21"/>
        <v>146682.95000000001</v>
      </c>
      <c r="C388" s="82">
        <v>95989.45</v>
      </c>
      <c r="D388" s="82">
        <v>42676.75</v>
      </c>
      <c r="E388" s="82">
        <v>2889</v>
      </c>
      <c r="F388" s="82">
        <v>4360.2</v>
      </c>
      <c r="G388" s="82">
        <v>767.55</v>
      </c>
      <c r="H388" s="82">
        <v>0</v>
      </c>
      <c r="I388" s="82">
        <v>0</v>
      </c>
      <c r="J388" s="8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  <c r="AA388" s="98"/>
      <c r="AB388" s="98"/>
      <c r="AC388" s="98"/>
      <c r="AD388" s="98"/>
      <c r="AE388" s="98"/>
      <c r="AF388" s="98"/>
      <c r="AG388" s="98"/>
      <c r="AH388" s="98"/>
      <c r="AI388" s="98"/>
      <c r="AJ388" s="98"/>
    </row>
    <row r="389" spans="1:36" s="77" customFormat="1" ht="9" customHeight="1" x14ac:dyDescent="0.25">
      <c r="A389" s="83" t="s">
        <v>48</v>
      </c>
      <c r="B389" s="85">
        <f t="shared" si="21"/>
        <v>457983.42000000004</v>
      </c>
      <c r="C389" s="85">
        <v>414962.3</v>
      </c>
      <c r="D389" s="85">
        <v>23338.400000000001</v>
      </c>
      <c r="E389" s="85">
        <v>4098.3999999999996</v>
      </c>
      <c r="F389" s="85">
        <v>13010</v>
      </c>
      <c r="G389" s="85">
        <v>2116.3200000000002</v>
      </c>
      <c r="H389" s="85">
        <v>393</v>
      </c>
      <c r="I389" s="85">
        <v>65</v>
      </c>
      <c r="J389" s="8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  <c r="AB389" s="98"/>
      <c r="AC389" s="98"/>
      <c r="AD389" s="98"/>
      <c r="AE389" s="98"/>
      <c r="AF389" s="98"/>
      <c r="AG389" s="98"/>
      <c r="AH389" s="98"/>
      <c r="AI389" s="98"/>
      <c r="AJ389" s="98"/>
    </row>
    <row r="390" spans="1:36" s="77" customFormat="1" ht="9" customHeight="1" x14ac:dyDescent="0.25">
      <c r="A390" s="76" t="s">
        <v>49</v>
      </c>
      <c r="B390" s="82">
        <f t="shared" si="21"/>
        <v>1280.6454999999999</v>
      </c>
      <c r="C390" s="82">
        <v>856.06790000000001</v>
      </c>
      <c r="D390" s="82">
        <v>369.66899999999998</v>
      </c>
      <c r="E390" s="82">
        <v>11.475</v>
      </c>
      <c r="F390" s="82">
        <v>0</v>
      </c>
      <c r="G390" s="82">
        <v>0</v>
      </c>
      <c r="H390" s="82">
        <v>0</v>
      </c>
      <c r="I390" s="82">
        <v>43.433599999999998</v>
      </c>
      <c r="J390" s="8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  <c r="AA390" s="98"/>
      <c r="AB390" s="98"/>
      <c r="AC390" s="98"/>
      <c r="AD390" s="98"/>
      <c r="AE390" s="98"/>
      <c r="AF390" s="98"/>
      <c r="AG390" s="98"/>
      <c r="AH390" s="98"/>
      <c r="AI390" s="98"/>
      <c r="AJ390" s="98"/>
    </row>
    <row r="391" spans="1:36" s="77" customFormat="1" ht="9" customHeight="1" x14ac:dyDescent="0.25">
      <c r="A391" s="76" t="s">
        <v>50</v>
      </c>
      <c r="B391" s="82">
        <f t="shared" si="21"/>
        <v>7522.7413500000002</v>
      </c>
      <c r="C391" s="82">
        <v>6129</v>
      </c>
      <c r="D391" s="82">
        <v>0</v>
      </c>
      <c r="E391" s="82">
        <v>0</v>
      </c>
      <c r="F391" s="82">
        <v>376.14375000000001</v>
      </c>
      <c r="G391" s="82">
        <v>73.61760000000001</v>
      </c>
      <c r="H391" s="82">
        <v>108</v>
      </c>
      <c r="I391" s="82">
        <v>835.98</v>
      </c>
      <c r="J391" s="8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  <c r="AB391" s="98"/>
      <c r="AC391" s="98"/>
      <c r="AD391" s="98"/>
      <c r="AE391" s="98"/>
      <c r="AF391" s="98"/>
      <c r="AG391" s="98"/>
      <c r="AH391" s="98"/>
      <c r="AI391" s="98"/>
      <c r="AJ391" s="98"/>
    </row>
    <row r="392" spans="1:36" s="77" customFormat="1" ht="9" customHeight="1" x14ac:dyDescent="0.25">
      <c r="A392" s="76" t="s">
        <v>51</v>
      </c>
      <c r="B392" s="82">
        <f t="shared" si="21"/>
        <v>15108.722600000001</v>
      </c>
      <c r="C392" s="82">
        <v>6057.7272499999999</v>
      </c>
      <c r="D392" s="82">
        <v>479.17715000000004</v>
      </c>
      <c r="E392" s="82">
        <v>0</v>
      </c>
      <c r="F392" s="82">
        <v>746.6</v>
      </c>
      <c r="G392" s="82">
        <v>350.75</v>
      </c>
      <c r="H392" s="82">
        <v>0</v>
      </c>
      <c r="I392" s="82">
        <v>7474.4681999999993</v>
      </c>
      <c r="J392" s="8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  <c r="AA392" s="98"/>
      <c r="AB392" s="98"/>
      <c r="AC392" s="98"/>
      <c r="AD392" s="98"/>
      <c r="AE392" s="98"/>
      <c r="AF392" s="98"/>
      <c r="AG392" s="98"/>
      <c r="AH392" s="98"/>
      <c r="AI392" s="98"/>
      <c r="AJ392" s="98"/>
    </row>
    <row r="393" spans="1:36" s="77" customFormat="1" ht="9" customHeight="1" x14ac:dyDescent="0.25">
      <c r="A393" s="83" t="s">
        <v>52</v>
      </c>
      <c r="B393" s="85">
        <f t="shared" si="21"/>
        <v>261009.69656800007</v>
      </c>
      <c r="C393" s="85">
        <v>254990.55396000008</v>
      </c>
      <c r="D393" s="85">
        <v>362.88291599999997</v>
      </c>
      <c r="E393" s="85">
        <v>0</v>
      </c>
      <c r="F393" s="85">
        <v>1476.3234239999999</v>
      </c>
      <c r="G393" s="85">
        <v>0</v>
      </c>
      <c r="H393" s="85">
        <v>169</v>
      </c>
      <c r="I393" s="85">
        <v>4010.9362680000004</v>
      </c>
      <c r="J393" s="8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  <c r="AB393" s="98"/>
      <c r="AC393" s="98"/>
      <c r="AD393" s="98"/>
      <c r="AE393" s="98"/>
      <c r="AF393" s="98"/>
      <c r="AG393" s="98"/>
      <c r="AH393" s="98"/>
      <c r="AI393" s="98"/>
      <c r="AJ393" s="98"/>
    </row>
    <row r="394" spans="1:36" s="77" customFormat="1" ht="9" customHeight="1" x14ac:dyDescent="0.25">
      <c r="A394" s="76" t="s">
        <v>53</v>
      </c>
      <c r="B394" s="82">
        <f t="shared" si="21"/>
        <v>207857.66954</v>
      </c>
      <c r="C394" s="82">
        <v>170394.49465000004</v>
      </c>
      <c r="D394" s="82">
        <v>28690.025890000001</v>
      </c>
      <c r="E394" s="82">
        <v>302.19409999999999</v>
      </c>
      <c r="F394" s="82">
        <v>6092.3585000000003</v>
      </c>
      <c r="G394" s="82">
        <v>2243.8159999999998</v>
      </c>
      <c r="H394" s="82">
        <v>134.78039999999999</v>
      </c>
      <c r="I394" s="82">
        <v>0</v>
      </c>
      <c r="J394" s="8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  <c r="AB394" s="98"/>
      <c r="AC394" s="98"/>
      <c r="AD394" s="98"/>
      <c r="AE394" s="98"/>
      <c r="AF394" s="98"/>
      <c r="AG394" s="98"/>
      <c r="AH394" s="98"/>
      <c r="AI394" s="98"/>
      <c r="AJ394" s="98"/>
    </row>
    <row r="395" spans="1:36" s="77" customFormat="1" ht="9" customHeight="1" x14ac:dyDescent="0.25">
      <c r="A395" s="76" t="s">
        <v>54</v>
      </c>
      <c r="B395" s="82">
        <f t="shared" si="21"/>
        <v>4820.7669999999998</v>
      </c>
      <c r="C395" s="82">
        <v>2357.6</v>
      </c>
      <c r="D395" s="82">
        <v>0</v>
      </c>
      <c r="E395" s="82">
        <v>6.3</v>
      </c>
      <c r="F395" s="82">
        <v>2456.8670000000002</v>
      </c>
      <c r="G395" s="82">
        <v>0</v>
      </c>
      <c r="H395" s="82">
        <v>0</v>
      </c>
      <c r="I395" s="82">
        <v>0</v>
      </c>
      <c r="J395" s="8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  <c r="AB395" s="98"/>
      <c r="AC395" s="98"/>
      <c r="AD395" s="98"/>
      <c r="AE395" s="98"/>
      <c r="AF395" s="98"/>
      <c r="AG395" s="98"/>
      <c r="AH395" s="98"/>
      <c r="AI395" s="98"/>
      <c r="AJ395" s="98"/>
    </row>
    <row r="396" spans="1:36" s="77" customFormat="1" ht="9" customHeight="1" x14ac:dyDescent="0.25">
      <c r="A396" s="76" t="s">
        <v>55</v>
      </c>
      <c r="B396" s="82">
        <f t="shared" si="21"/>
        <v>60448.235900000007</v>
      </c>
      <c r="C396" s="82">
        <v>0</v>
      </c>
      <c r="D396" s="82">
        <v>0</v>
      </c>
      <c r="E396" s="82">
        <v>0</v>
      </c>
      <c r="F396" s="82">
        <v>0</v>
      </c>
      <c r="G396" s="82">
        <v>0</v>
      </c>
      <c r="H396" s="82">
        <v>25991.9202</v>
      </c>
      <c r="I396" s="82">
        <v>34456.315700000006</v>
      </c>
      <c r="J396" s="8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  <c r="AB396" s="98"/>
      <c r="AC396" s="98"/>
      <c r="AD396" s="98"/>
      <c r="AE396" s="98"/>
      <c r="AF396" s="98"/>
      <c r="AG396" s="98"/>
      <c r="AH396" s="98"/>
      <c r="AI396" s="98"/>
      <c r="AJ396" s="98"/>
    </row>
    <row r="397" spans="1:36" s="77" customFormat="1" ht="9" customHeight="1" x14ac:dyDescent="0.25">
      <c r="A397" s="83" t="s">
        <v>56</v>
      </c>
      <c r="B397" s="85">
        <f t="shared" si="21"/>
        <v>2960.2852939999998</v>
      </c>
      <c r="C397" s="85">
        <v>545.31043999999997</v>
      </c>
      <c r="D397" s="85">
        <v>0</v>
      </c>
      <c r="E397" s="85">
        <v>0</v>
      </c>
      <c r="F397" s="85">
        <v>2059.756766</v>
      </c>
      <c r="G397" s="85">
        <v>101.46444</v>
      </c>
      <c r="H397" s="85">
        <v>81</v>
      </c>
      <c r="I397" s="85">
        <v>172.753648</v>
      </c>
      <c r="J397" s="8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  <c r="AB397" s="98"/>
      <c r="AC397" s="98"/>
      <c r="AD397" s="98"/>
      <c r="AE397" s="98"/>
      <c r="AF397" s="98"/>
      <c r="AG397" s="98"/>
      <c r="AH397" s="98"/>
      <c r="AI397" s="98"/>
      <c r="AJ397" s="98"/>
    </row>
    <row r="398" spans="1:36" s="77" customFormat="1" ht="9" customHeight="1" x14ac:dyDescent="0.25">
      <c r="A398" s="76" t="s">
        <v>57</v>
      </c>
      <c r="B398" s="82">
        <f t="shared" si="21"/>
        <v>25118.016520000001</v>
      </c>
      <c r="C398" s="82">
        <v>15978.172</v>
      </c>
      <c r="D398" s="82">
        <v>0</v>
      </c>
      <c r="E398" s="82">
        <v>0</v>
      </c>
      <c r="F398" s="82">
        <v>0</v>
      </c>
      <c r="G398" s="82">
        <v>0</v>
      </c>
      <c r="H398" s="82">
        <v>213.36951999999999</v>
      </c>
      <c r="I398" s="82">
        <v>8926.4750000000004</v>
      </c>
      <c r="J398" s="8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  <c r="AB398" s="98"/>
      <c r="AC398" s="98"/>
      <c r="AD398" s="98"/>
      <c r="AE398" s="98"/>
      <c r="AF398" s="98"/>
      <c r="AG398" s="98"/>
      <c r="AH398" s="98"/>
      <c r="AI398" s="98"/>
      <c r="AJ398" s="98"/>
    </row>
    <row r="399" spans="1:36" s="77" customFormat="1" ht="9" customHeight="1" x14ac:dyDescent="0.25">
      <c r="A399" s="76" t="s">
        <v>58</v>
      </c>
      <c r="B399" s="82">
        <f t="shared" si="21"/>
        <v>44887.199999999997</v>
      </c>
      <c r="C399" s="82">
        <v>9449.25</v>
      </c>
      <c r="D399" s="82">
        <v>0</v>
      </c>
      <c r="E399" s="82">
        <v>0</v>
      </c>
      <c r="F399" s="82">
        <v>6822.45</v>
      </c>
      <c r="G399" s="82">
        <v>28032.5</v>
      </c>
      <c r="H399" s="82">
        <v>0</v>
      </c>
      <c r="I399" s="82">
        <v>583</v>
      </c>
      <c r="J399" s="8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  <c r="AB399" s="98"/>
      <c r="AC399" s="98"/>
      <c r="AD399" s="98"/>
      <c r="AE399" s="98"/>
      <c r="AF399" s="98"/>
      <c r="AG399" s="98"/>
      <c r="AH399" s="98"/>
      <c r="AI399" s="98"/>
      <c r="AJ399" s="98"/>
    </row>
    <row r="400" spans="1:36" s="77" customFormat="1" ht="9" customHeight="1" x14ac:dyDescent="0.25">
      <c r="A400" s="76" t="s">
        <v>59</v>
      </c>
      <c r="B400" s="82">
        <f t="shared" si="21"/>
        <v>31279.752</v>
      </c>
      <c r="C400" s="82">
        <v>0</v>
      </c>
      <c r="D400" s="82">
        <v>0</v>
      </c>
      <c r="E400" s="82">
        <v>0</v>
      </c>
      <c r="F400" s="82">
        <v>0</v>
      </c>
      <c r="G400" s="82">
        <v>0</v>
      </c>
      <c r="H400" s="82">
        <v>10696.672</v>
      </c>
      <c r="I400" s="82">
        <v>20583.080000000002</v>
      </c>
      <c r="J400" s="8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  <c r="AB400" s="98"/>
      <c r="AC400" s="98"/>
      <c r="AD400" s="98"/>
      <c r="AE400" s="98"/>
      <c r="AF400" s="98"/>
      <c r="AG400" s="98"/>
      <c r="AH400" s="98"/>
      <c r="AI400" s="98"/>
      <c r="AJ400" s="98"/>
    </row>
    <row r="401" spans="1:36" s="77" customFormat="1" ht="9" customHeight="1" x14ac:dyDescent="0.25">
      <c r="A401" s="83" t="s">
        <v>60</v>
      </c>
      <c r="B401" s="85">
        <f t="shared" si="21"/>
        <v>57224.639999999999</v>
      </c>
      <c r="C401" s="85">
        <v>6844.6</v>
      </c>
      <c r="D401" s="85">
        <v>0</v>
      </c>
      <c r="E401" s="85">
        <v>3</v>
      </c>
      <c r="F401" s="85">
        <v>1275</v>
      </c>
      <c r="G401" s="85">
        <v>22.76</v>
      </c>
      <c r="H401" s="85">
        <v>0</v>
      </c>
      <c r="I401" s="85">
        <v>49079.28</v>
      </c>
      <c r="J401" s="8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  <c r="AB401" s="98"/>
      <c r="AC401" s="98"/>
      <c r="AD401" s="98"/>
      <c r="AE401" s="98"/>
      <c r="AF401" s="98"/>
      <c r="AG401" s="98"/>
      <c r="AH401" s="98"/>
      <c r="AI401" s="98"/>
      <c r="AJ401" s="98"/>
    </row>
    <row r="402" spans="1:36" s="77" customFormat="1" ht="9" customHeight="1" x14ac:dyDescent="0.25">
      <c r="A402" s="76" t="s">
        <v>61</v>
      </c>
      <c r="B402" s="82">
        <f t="shared" si="21"/>
        <v>20513.500000000004</v>
      </c>
      <c r="C402" s="82">
        <v>10753</v>
      </c>
      <c r="D402" s="82">
        <v>8912.7000000000007</v>
      </c>
      <c r="E402" s="82" t="s">
        <v>123</v>
      </c>
      <c r="F402" s="82">
        <v>799.4</v>
      </c>
      <c r="G402" s="82">
        <v>48.4</v>
      </c>
      <c r="H402" s="82">
        <v>0</v>
      </c>
      <c r="I402" s="82">
        <v>0</v>
      </c>
      <c r="J402" s="8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  <c r="AB402" s="98"/>
      <c r="AC402" s="98"/>
      <c r="AD402" s="98"/>
      <c r="AE402" s="98"/>
      <c r="AF402" s="98"/>
      <c r="AG402" s="98"/>
      <c r="AH402" s="98"/>
      <c r="AI402" s="98"/>
      <c r="AJ402" s="98"/>
    </row>
    <row r="403" spans="1:36" s="77" customFormat="1" ht="9" customHeight="1" x14ac:dyDescent="0.25">
      <c r="A403" s="76" t="s">
        <v>62</v>
      </c>
      <c r="B403" s="82">
        <f t="shared" si="21"/>
        <v>192275.13409400001</v>
      </c>
      <c r="C403" s="82">
        <v>79222.395759000006</v>
      </c>
      <c r="D403" s="82">
        <v>187.01967999999999</v>
      </c>
      <c r="E403" s="82">
        <v>481.60422</v>
      </c>
      <c r="F403" s="82">
        <v>6981.2118799999989</v>
      </c>
      <c r="G403" s="82">
        <v>1862.03187</v>
      </c>
      <c r="H403" s="82">
        <v>11835.016685000001</v>
      </c>
      <c r="I403" s="82">
        <v>91705.854000000007</v>
      </c>
      <c r="J403" s="8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  <c r="AB403" s="98"/>
      <c r="AC403" s="98"/>
      <c r="AD403" s="98"/>
      <c r="AE403" s="98"/>
      <c r="AF403" s="98"/>
      <c r="AG403" s="98"/>
      <c r="AH403" s="98"/>
      <c r="AI403" s="98"/>
      <c r="AJ403" s="98"/>
    </row>
    <row r="404" spans="1:36" s="77" customFormat="1" ht="9" customHeight="1" x14ac:dyDescent="0.25">
      <c r="A404" s="76" t="s">
        <v>63</v>
      </c>
      <c r="B404" s="82">
        <f t="shared" si="21"/>
        <v>4218.7237000000005</v>
      </c>
      <c r="C404" s="82">
        <v>0</v>
      </c>
      <c r="D404" s="82">
        <v>0</v>
      </c>
      <c r="E404" s="82">
        <v>0</v>
      </c>
      <c r="F404" s="82">
        <v>0</v>
      </c>
      <c r="G404" s="82">
        <v>0</v>
      </c>
      <c r="H404" s="82">
        <v>1480.8068500000002</v>
      </c>
      <c r="I404" s="82">
        <v>2737.9168500000001</v>
      </c>
      <c r="J404" s="8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  <c r="AB404" s="98"/>
      <c r="AC404" s="98"/>
      <c r="AD404" s="98"/>
      <c r="AE404" s="98"/>
      <c r="AF404" s="98"/>
      <c r="AG404" s="98"/>
      <c r="AH404" s="98"/>
      <c r="AI404" s="98"/>
      <c r="AJ404" s="98"/>
    </row>
    <row r="405" spans="1:36" s="77" customFormat="1" ht="9" customHeight="1" x14ac:dyDescent="0.25">
      <c r="A405" s="83" t="s">
        <v>64</v>
      </c>
      <c r="B405" s="85">
        <f t="shared" si="21"/>
        <v>24279.589699999997</v>
      </c>
      <c r="C405" s="85">
        <v>6845.8496999999998</v>
      </c>
      <c r="D405" s="85">
        <v>0</v>
      </c>
      <c r="E405" s="85">
        <v>1103.54</v>
      </c>
      <c r="F405" s="85">
        <v>13564.6</v>
      </c>
      <c r="G405" s="85">
        <v>2765.6</v>
      </c>
      <c r="H405" s="85">
        <v>0</v>
      </c>
      <c r="I405" s="85">
        <v>0</v>
      </c>
      <c r="J405" s="8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  <c r="AB405" s="98"/>
      <c r="AC405" s="98"/>
      <c r="AD405" s="98"/>
      <c r="AE405" s="98"/>
      <c r="AF405" s="98"/>
      <c r="AG405" s="98"/>
      <c r="AH405" s="98"/>
      <c r="AI405" s="98"/>
      <c r="AJ405" s="98"/>
    </row>
    <row r="406" spans="1:36" s="77" customFormat="1" ht="9" customHeight="1" x14ac:dyDescent="0.25">
      <c r="A406" s="76"/>
      <c r="B406" s="82"/>
      <c r="C406" s="82"/>
      <c r="D406" s="82"/>
      <c r="E406" s="82"/>
      <c r="F406" s="82"/>
      <c r="G406" s="82"/>
      <c r="H406" s="82"/>
      <c r="I406" s="82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  <c r="AB406" s="98"/>
      <c r="AC406" s="98"/>
      <c r="AD406" s="98"/>
      <c r="AE406" s="98"/>
      <c r="AF406" s="98"/>
      <c r="AG406" s="98"/>
      <c r="AH406" s="98"/>
      <c r="AI406" s="98"/>
      <c r="AJ406" s="98"/>
    </row>
    <row r="407" spans="1:36" s="77" customFormat="1" ht="9" customHeight="1" x14ac:dyDescent="0.25">
      <c r="A407" s="75">
        <v>2006</v>
      </c>
      <c r="B407" s="76"/>
      <c r="C407" s="76"/>
      <c r="D407" s="76"/>
      <c r="E407" s="76"/>
      <c r="F407" s="76"/>
      <c r="G407" s="76"/>
      <c r="H407" s="76"/>
      <c r="I407" s="76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  <c r="AB407" s="98"/>
      <c r="AC407" s="98"/>
      <c r="AD407" s="98"/>
      <c r="AE407" s="98"/>
      <c r="AF407" s="98"/>
      <c r="AG407" s="98"/>
      <c r="AH407" s="98"/>
      <c r="AI407" s="98"/>
      <c r="AJ407" s="98"/>
    </row>
    <row r="408" spans="1:36" s="80" customFormat="1" ht="9" customHeight="1" x14ac:dyDescent="0.25">
      <c r="A408" s="78" t="s">
        <v>33</v>
      </c>
      <c r="B408" s="97">
        <f t="shared" ref="B408:I408" si="22">SUM(B410:B441)</f>
        <v>6811466.3381996034</v>
      </c>
      <c r="C408" s="97">
        <f t="shared" si="22"/>
        <v>5898908.5046928786</v>
      </c>
      <c r="D408" s="97">
        <f t="shared" si="22"/>
        <v>82760.020236000011</v>
      </c>
      <c r="E408" s="97">
        <f t="shared" si="22"/>
        <v>46518.622064799994</v>
      </c>
      <c r="F408" s="97">
        <f t="shared" si="22"/>
        <v>335799.35937691794</v>
      </c>
      <c r="G408" s="97">
        <f t="shared" si="22"/>
        <v>49217.824115119998</v>
      </c>
      <c r="H408" s="97">
        <f t="shared" si="22"/>
        <v>82457.700765799993</v>
      </c>
      <c r="I408" s="97">
        <f t="shared" si="22"/>
        <v>315804.30694808403</v>
      </c>
      <c r="J408" s="311"/>
      <c r="K408" s="311"/>
      <c r="L408" s="311"/>
      <c r="M408" s="311"/>
      <c r="N408" s="311"/>
      <c r="O408" s="311"/>
      <c r="P408" s="311"/>
      <c r="Q408" s="311"/>
      <c r="R408" s="311"/>
      <c r="S408" s="311"/>
      <c r="T408" s="311"/>
      <c r="U408" s="311"/>
      <c r="V408" s="311"/>
      <c r="W408" s="311"/>
      <c r="X408" s="311"/>
      <c r="Y408" s="311"/>
      <c r="Z408" s="311"/>
      <c r="AA408" s="311"/>
      <c r="AB408" s="311"/>
      <c r="AC408" s="311"/>
      <c r="AD408" s="311"/>
      <c r="AE408" s="311"/>
      <c r="AF408" s="311"/>
      <c r="AG408" s="311"/>
      <c r="AH408" s="311"/>
      <c r="AI408" s="311"/>
      <c r="AJ408" s="311"/>
    </row>
    <row r="409" spans="1:36" s="80" customFormat="1" ht="3.95" customHeight="1" x14ac:dyDescent="0.25">
      <c r="A409" s="75"/>
      <c r="B409" s="97"/>
      <c r="C409" s="97"/>
      <c r="D409" s="97"/>
      <c r="E409" s="97"/>
      <c r="F409" s="97"/>
      <c r="G409" s="97"/>
      <c r="H409" s="97"/>
      <c r="I409" s="97"/>
      <c r="J409" s="311"/>
      <c r="K409" s="311"/>
      <c r="L409" s="311"/>
      <c r="M409" s="311"/>
      <c r="N409" s="311"/>
      <c r="O409" s="311"/>
      <c r="P409" s="311"/>
      <c r="Q409" s="311"/>
      <c r="R409" s="311"/>
      <c r="S409" s="311"/>
      <c r="T409" s="311"/>
      <c r="U409" s="311"/>
      <c r="V409" s="311"/>
      <c r="W409" s="311"/>
      <c r="X409" s="311"/>
      <c r="Y409" s="311"/>
      <c r="Z409" s="311"/>
      <c r="AA409" s="311"/>
      <c r="AB409" s="311"/>
      <c r="AC409" s="311"/>
      <c r="AD409" s="311"/>
      <c r="AE409" s="311"/>
      <c r="AF409" s="311"/>
      <c r="AG409" s="311"/>
      <c r="AH409" s="311"/>
      <c r="AI409" s="311"/>
      <c r="AJ409" s="311"/>
    </row>
    <row r="410" spans="1:36" s="77" customFormat="1" ht="9" customHeight="1" x14ac:dyDescent="0.25">
      <c r="A410" s="76" t="s">
        <v>34</v>
      </c>
      <c r="B410" s="82">
        <f t="shared" ref="B410:B441" si="23">SUM(C410:I410)</f>
        <v>5191.7420000000002</v>
      </c>
      <c r="C410" s="82">
        <v>105.75</v>
      </c>
      <c r="D410" s="82">
        <v>0</v>
      </c>
      <c r="E410" s="82">
        <v>16.716999999999999</v>
      </c>
      <c r="F410" s="82">
        <v>3991.9</v>
      </c>
      <c r="G410" s="82">
        <v>1077.375</v>
      </c>
      <c r="H410" s="82">
        <v>0</v>
      </c>
      <c r="I410" s="82">
        <v>0</v>
      </c>
      <c r="J410" s="82"/>
      <c r="K410" s="82"/>
      <c r="L410" s="82"/>
      <c r="M410" s="82"/>
      <c r="N410" s="82"/>
      <c r="O410" s="82"/>
      <c r="P410" s="82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  <c r="AB410" s="98"/>
      <c r="AC410" s="98"/>
      <c r="AD410" s="98"/>
      <c r="AE410" s="98"/>
      <c r="AF410" s="98"/>
      <c r="AG410" s="98"/>
      <c r="AH410" s="98"/>
      <c r="AI410" s="98"/>
      <c r="AJ410" s="98"/>
    </row>
    <row r="411" spans="1:36" s="77" customFormat="1" ht="9" customHeight="1" x14ac:dyDescent="0.25">
      <c r="A411" s="76" t="s">
        <v>35</v>
      </c>
      <c r="B411" s="82">
        <f t="shared" si="23"/>
        <v>0</v>
      </c>
      <c r="C411" s="82">
        <v>0</v>
      </c>
      <c r="D411" s="82">
        <v>0</v>
      </c>
      <c r="E411" s="82">
        <v>0</v>
      </c>
      <c r="F411" s="82">
        <v>0</v>
      </c>
      <c r="G411" s="82">
        <v>0</v>
      </c>
      <c r="H411" s="82">
        <v>0</v>
      </c>
      <c r="I411" s="82">
        <v>0</v>
      </c>
      <c r="J411" s="82"/>
      <c r="K411" s="82"/>
      <c r="L411" s="82"/>
      <c r="M411" s="82"/>
      <c r="N411" s="82"/>
      <c r="O411" s="82"/>
      <c r="P411" s="82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  <c r="AB411" s="98"/>
      <c r="AC411" s="98"/>
      <c r="AD411" s="98"/>
      <c r="AE411" s="98"/>
      <c r="AF411" s="98"/>
      <c r="AG411" s="98"/>
      <c r="AH411" s="98"/>
      <c r="AI411" s="98"/>
      <c r="AJ411" s="98"/>
    </row>
    <row r="412" spans="1:36" s="77" customFormat="1" ht="9" customHeight="1" x14ac:dyDescent="0.25">
      <c r="A412" s="76" t="s">
        <v>87</v>
      </c>
      <c r="B412" s="82">
        <f t="shared" si="23"/>
        <v>2964.6289999999999</v>
      </c>
      <c r="C412" s="82">
        <v>0</v>
      </c>
      <c r="D412" s="82">
        <v>0</v>
      </c>
      <c r="E412" s="82">
        <v>0</v>
      </c>
      <c r="F412" s="82">
        <v>0</v>
      </c>
      <c r="G412" s="82">
        <v>0</v>
      </c>
      <c r="H412" s="82">
        <v>0</v>
      </c>
      <c r="I412" s="82">
        <v>2964.6289999999999</v>
      </c>
      <c r="J412" s="82"/>
      <c r="K412" s="82"/>
      <c r="L412" s="82"/>
      <c r="M412" s="82"/>
      <c r="N412" s="82"/>
      <c r="O412" s="82"/>
      <c r="P412" s="82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  <c r="AB412" s="98"/>
      <c r="AC412" s="98"/>
      <c r="AD412" s="98"/>
      <c r="AE412" s="98"/>
      <c r="AF412" s="98"/>
      <c r="AG412" s="98"/>
      <c r="AH412" s="98"/>
      <c r="AI412" s="98"/>
      <c r="AJ412" s="98"/>
    </row>
    <row r="413" spans="1:36" s="77" customFormat="1" ht="9" customHeight="1" x14ac:dyDescent="0.25">
      <c r="A413" s="83" t="s">
        <v>37</v>
      </c>
      <c r="B413" s="85">
        <f t="shared" si="23"/>
        <v>128420.1</v>
      </c>
      <c r="C413" s="85">
        <v>0</v>
      </c>
      <c r="D413" s="85">
        <v>0</v>
      </c>
      <c r="E413" s="85">
        <v>0</v>
      </c>
      <c r="F413" s="85">
        <v>0</v>
      </c>
      <c r="G413" s="85">
        <v>0</v>
      </c>
      <c r="H413" s="85">
        <v>4762.8</v>
      </c>
      <c r="I413" s="85">
        <v>123657.3</v>
      </c>
      <c r="J413" s="88"/>
      <c r="K413" s="88"/>
      <c r="L413" s="88"/>
      <c r="M413" s="88"/>
      <c r="N413" s="88"/>
      <c r="O413" s="88"/>
      <c r="P413" s="8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  <c r="AB413" s="98"/>
      <c r="AC413" s="98"/>
      <c r="AD413" s="98"/>
      <c r="AE413" s="98"/>
      <c r="AF413" s="98"/>
      <c r="AG413" s="98"/>
      <c r="AH413" s="98"/>
      <c r="AI413" s="98"/>
      <c r="AJ413" s="98"/>
    </row>
    <row r="414" spans="1:36" s="77" customFormat="1" ht="9" customHeight="1" x14ac:dyDescent="0.25">
      <c r="A414" s="76" t="s">
        <v>38</v>
      </c>
      <c r="B414" s="82">
        <f t="shared" si="23"/>
        <v>567.49642599999993</v>
      </c>
      <c r="C414" s="82">
        <v>0</v>
      </c>
      <c r="D414" s="82">
        <v>0</v>
      </c>
      <c r="E414" s="82">
        <v>51.422559999999997</v>
      </c>
      <c r="F414" s="82">
        <v>0</v>
      </c>
      <c r="G414" s="82">
        <v>516.07386599999995</v>
      </c>
      <c r="H414" s="82">
        <v>0</v>
      </c>
      <c r="I414" s="82">
        <v>0</v>
      </c>
      <c r="J414" s="88"/>
      <c r="K414" s="88"/>
      <c r="L414" s="88"/>
      <c r="M414" s="88"/>
      <c r="N414" s="88"/>
      <c r="O414" s="88"/>
      <c r="P414" s="8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  <c r="AB414" s="98"/>
      <c r="AC414" s="98"/>
      <c r="AD414" s="98"/>
      <c r="AE414" s="98"/>
      <c r="AF414" s="98"/>
      <c r="AG414" s="98"/>
      <c r="AH414" s="98"/>
      <c r="AI414" s="98"/>
      <c r="AJ414" s="98"/>
    </row>
    <row r="415" spans="1:36" s="77" customFormat="1" ht="9" customHeight="1" x14ac:dyDescent="0.25">
      <c r="A415" s="76" t="s">
        <v>39</v>
      </c>
      <c r="B415" s="82">
        <f t="shared" si="23"/>
        <v>4842.5879999999997</v>
      </c>
      <c r="C415" s="82">
        <v>1766.193</v>
      </c>
      <c r="D415" s="82">
        <v>0</v>
      </c>
      <c r="E415" s="82">
        <v>0</v>
      </c>
      <c r="F415" s="82">
        <v>1954.4939999999999</v>
      </c>
      <c r="G415" s="82">
        <v>0</v>
      </c>
      <c r="H415" s="82">
        <v>185.34899999999999</v>
      </c>
      <c r="I415" s="82">
        <v>936.55200000000002</v>
      </c>
      <c r="J415" s="88"/>
      <c r="K415" s="88"/>
      <c r="L415" s="88"/>
      <c r="M415" s="88"/>
      <c r="N415" s="88"/>
      <c r="O415" s="88"/>
      <c r="P415" s="8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  <c r="AB415" s="98"/>
      <c r="AC415" s="98"/>
      <c r="AD415" s="98"/>
      <c r="AE415" s="98"/>
      <c r="AF415" s="98"/>
      <c r="AG415" s="98"/>
      <c r="AH415" s="98"/>
      <c r="AI415" s="98"/>
      <c r="AJ415" s="98"/>
    </row>
    <row r="416" spans="1:36" s="77" customFormat="1" ht="9" customHeight="1" x14ac:dyDescent="0.25">
      <c r="A416" s="76" t="s">
        <v>40</v>
      </c>
      <c r="B416" s="82">
        <f t="shared" si="23"/>
        <v>53110.7</v>
      </c>
      <c r="C416" s="82">
        <v>48449.1</v>
      </c>
      <c r="D416" s="82">
        <v>0</v>
      </c>
      <c r="E416" s="82">
        <v>1263.5</v>
      </c>
      <c r="F416" s="82">
        <v>1479</v>
      </c>
      <c r="G416" s="82">
        <v>0</v>
      </c>
      <c r="H416" s="82">
        <v>782.1</v>
      </c>
      <c r="I416" s="82">
        <v>1137</v>
      </c>
      <c r="J416" s="88"/>
      <c r="K416" s="88"/>
      <c r="L416" s="88"/>
      <c r="M416" s="88"/>
      <c r="N416" s="88"/>
      <c r="O416" s="88"/>
      <c r="P416" s="8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  <c r="AB416" s="98"/>
      <c r="AC416" s="98"/>
      <c r="AD416" s="98"/>
      <c r="AE416" s="98"/>
      <c r="AF416" s="98"/>
      <c r="AG416" s="98"/>
      <c r="AH416" s="98"/>
      <c r="AI416" s="98"/>
      <c r="AJ416" s="98"/>
    </row>
    <row r="417" spans="1:36" s="77" customFormat="1" ht="9" customHeight="1" x14ac:dyDescent="0.25">
      <c r="A417" s="83" t="s">
        <v>41</v>
      </c>
      <c r="B417" s="85">
        <f t="shared" si="23"/>
        <v>2773836.92</v>
      </c>
      <c r="C417" s="85">
        <v>2724900.88</v>
      </c>
      <c r="D417" s="85">
        <v>0</v>
      </c>
      <c r="E417" s="85">
        <v>0</v>
      </c>
      <c r="F417" s="85">
        <v>48936.04</v>
      </c>
      <c r="G417" s="85">
        <v>0</v>
      </c>
      <c r="H417" s="85">
        <v>0</v>
      </c>
      <c r="I417" s="85">
        <v>0</v>
      </c>
      <c r="J417" s="88"/>
      <c r="K417" s="88"/>
      <c r="L417" s="88"/>
      <c r="M417" s="88"/>
      <c r="N417" s="88"/>
      <c r="O417" s="88"/>
      <c r="P417" s="88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  <c r="AB417" s="98"/>
      <c r="AC417" s="98"/>
      <c r="AD417" s="98"/>
      <c r="AE417" s="98"/>
      <c r="AF417" s="98"/>
      <c r="AG417" s="98"/>
      <c r="AH417" s="98"/>
      <c r="AI417" s="98"/>
      <c r="AJ417" s="98"/>
    </row>
    <row r="418" spans="1:36" s="77" customFormat="1" ht="9" customHeight="1" x14ac:dyDescent="0.25">
      <c r="A418" s="76" t="s">
        <v>88</v>
      </c>
      <c r="B418" s="82">
        <f t="shared" si="23"/>
        <v>789.16800000000001</v>
      </c>
      <c r="C418" s="82">
        <v>97.564499999999995</v>
      </c>
      <c r="D418" s="82">
        <v>691.60350000000005</v>
      </c>
      <c r="E418" s="82">
        <v>0</v>
      </c>
      <c r="F418" s="82">
        <v>0</v>
      </c>
      <c r="G418" s="82">
        <v>0</v>
      </c>
      <c r="H418" s="82">
        <v>0</v>
      </c>
      <c r="I418" s="82">
        <v>0</v>
      </c>
      <c r="J418" s="88"/>
      <c r="K418" s="88"/>
      <c r="L418" s="88"/>
      <c r="M418" s="88"/>
      <c r="N418" s="88"/>
      <c r="O418" s="88"/>
      <c r="P418" s="88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  <c r="AB418" s="98"/>
      <c r="AC418" s="98"/>
      <c r="AD418" s="98"/>
      <c r="AE418" s="98"/>
      <c r="AF418" s="98"/>
      <c r="AG418" s="98"/>
      <c r="AH418" s="98"/>
      <c r="AI418" s="98"/>
      <c r="AJ418" s="98"/>
    </row>
    <row r="419" spans="1:36" s="77" customFormat="1" ht="9" customHeight="1" x14ac:dyDescent="0.25">
      <c r="A419" s="76" t="s">
        <v>42</v>
      </c>
      <c r="B419" s="82">
        <f t="shared" si="23"/>
        <v>1646920.3674999997</v>
      </c>
      <c r="C419" s="82">
        <v>1504675.9</v>
      </c>
      <c r="D419" s="82">
        <v>0</v>
      </c>
      <c r="E419" s="82">
        <v>21910.077499999999</v>
      </c>
      <c r="F419" s="82">
        <v>119161.67</v>
      </c>
      <c r="G419" s="82">
        <v>1172.72</v>
      </c>
      <c r="H419" s="82">
        <v>0</v>
      </c>
      <c r="I419" s="82">
        <v>0</v>
      </c>
      <c r="J419" s="88"/>
      <c r="K419" s="88"/>
      <c r="L419" s="88"/>
      <c r="M419" s="88"/>
      <c r="N419" s="88"/>
      <c r="O419" s="88"/>
      <c r="P419" s="88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  <c r="AB419" s="98"/>
      <c r="AC419" s="98"/>
      <c r="AD419" s="98"/>
      <c r="AE419" s="98"/>
      <c r="AF419" s="98"/>
      <c r="AG419" s="98"/>
      <c r="AH419" s="98"/>
      <c r="AI419" s="98"/>
      <c r="AJ419" s="98"/>
    </row>
    <row r="420" spans="1:36" s="77" customFormat="1" ht="9" customHeight="1" x14ac:dyDescent="0.25">
      <c r="A420" s="76" t="s">
        <v>43</v>
      </c>
      <c r="B420" s="82">
        <f t="shared" si="23"/>
        <v>19280.310013999999</v>
      </c>
      <c r="C420" s="82">
        <v>827.5</v>
      </c>
      <c r="D420" s="82">
        <v>0</v>
      </c>
      <c r="E420" s="82">
        <v>0</v>
      </c>
      <c r="F420" s="82">
        <v>18449.410013999997</v>
      </c>
      <c r="G420" s="82">
        <v>3.4</v>
      </c>
      <c r="H420" s="82">
        <v>0</v>
      </c>
      <c r="I420" s="82">
        <v>0</v>
      </c>
      <c r="J420" s="88"/>
      <c r="K420" s="88"/>
      <c r="L420" s="88"/>
      <c r="M420" s="88"/>
      <c r="N420" s="88"/>
      <c r="O420" s="88"/>
      <c r="P420" s="8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  <c r="AB420" s="98"/>
      <c r="AC420" s="98"/>
      <c r="AD420" s="98"/>
      <c r="AE420" s="98"/>
      <c r="AF420" s="98"/>
      <c r="AG420" s="98"/>
      <c r="AH420" s="98"/>
      <c r="AI420" s="98"/>
      <c r="AJ420" s="98"/>
    </row>
    <row r="421" spans="1:36" s="77" customFormat="1" ht="9" customHeight="1" x14ac:dyDescent="0.25">
      <c r="A421" s="83" t="s">
        <v>44</v>
      </c>
      <c r="B421" s="85">
        <f t="shared" si="23"/>
        <v>188317.63960000002</v>
      </c>
      <c r="C421" s="85">
        <v>179959.43290000001</v>
      </c>
      <c r="D421" s="85">
        <v>6361.4856000000009</v>
      </c>
      <c r="E421" s="85">
        <v>0</v>
      </c>
      <c r="F421" s="85">
        <v>1996.7211000000002</v>
      </c>
      <c r="G421" s="85">
        <v>0</v>
      </c>
      <c r="H421" s="85">
        <v>0</v>
      </c>
      <c r="I421" s="85">
        <v>0</v>
      </c>
      <c r="J421" s="88"/>
      <c r="K421" s="88"/>
      <c r="L421" s="88"/>
      <c r="M421" s="88"/>
      <c r="N421" s="88"/>
      <c r="O421" s="88"/>
      <c r="P421" s="8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  <c r="AB421" s="98"/>
      <c r="AC421" s="98"/>
      <c r="AD421" s="98"/>
      <c r="AE421" s="98"/>
      <c r="AF421" s="98"/>
      <c r="AG421" s="98"/>
      <c r="AH421" s="98"/>
      <c r="AI421" s="98"/>
      <c r="AJ421" s="98"/>
    </row>
    <row r="422" spans="1:36" s="77" customFormat="1" ht="9" customHeight="1" x14ac:dyDescent="0.25">
      <c r="A422" s="76" t="s">
        <v>45</v>
      </c>
      <c r="B422" s="82">
        <f t="shared" si="23"/>
        <v>97997.733896000005</v>
      </c>
      <c r="C422" s="82">
        <v>84696.272389999998</v>
      </c>
      <c r="D422" s="82">
        <v>2974.8683500000002</v>
      </c>
      <c r="E422" s="82">
        <v>752.60205000000008</v>
      </c>
      <c r="F422" s="82">
        <v>8832.698105999998</v>
      </c>
      <c r="G422" s="82">
        <v>273.29300000000001</v>
      </c>
      <c r="H422" s="82">
        <v>468</v>
      </c>
      <c r="I422" s="82">
        <v>0</v>
      </c>
      <c r="J422" s="88"/>
      <c r="K422" s="88"/>
      <c r="L422" s="88"/>
      <c r="M422" s="88"/>
      <c r="N422" s="88"/>
      <c r="O422" s="88"/>
      <c r="P422" s="8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  <c r="AC422" s="98"/>
      <c r="AD422" s="98"/>
      <c r="AE422" s="98"/>
      <c r="AF422" s="98"/>
      <c r="AG422" s="98"/>
      <c r="AH422" s="98"/>
      <c r="AI422" s="98"/>
      <c r="AJ422" s="98"/>
    </row>
    <row r="423" spans="1:36" s="77" customFormat="1" ht="9" customHeight="1" x14ac:dyDescent="0.25">
      <c r="A423" s="76" t="s">
        <v>46</v>
      </c>
      <c r="B423" s="82">
        <f t="shared" si="23"/>
        <v>446851.2174260001</v>
      </c>
      <c r="C423" s="82">
        <v>356913.78741000011</v>
      </c>
      <c r="D423" s="82">
        <v>4592.3440499999997</v>
      </c>
      <c r="E423" s="82">
        <v>0</v>
      </c>
      <c r="F423" s="82">
        <v>64915.703594000006</v>
      </c>
      <c r="G423" s="82">
        <v>884.70407199999988</v>
      </c>
      <c r="H423" s="82">
        <v>1751.8332</v>
      </c>
      <c r="I423" s="82">
        <v>17792.845100000002</v>
      </c>
      <c r="J423" s="88"/>
      <c r="K423" s="88"/>
      <c r="L423" s="88"/>
      <c r="M423" s="88"/>
      <c r="N423" s="88"/>
      <c r="O423" s="88"/>
      <c r="P423" s="8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  <c r="AC423" s="98"/>
      <c r="AD423" s="98"/>
      <c r="AE423" s="98"/>
      <c r="AF423" s="98"/>
      <c r="AG423" s="98"/>
      <c r="AH423" s="98"/>
      <c r="AI423" s="98"/>
      <c r="AJ423" s="98"/>
    </row>
    <row r="424" spans="1:36" s="77" customFormat="1" ht="9" customHeight="1" x14ac:dyDescent="0.25">
      <c r="A424" s="76" t="s">
        <v>47</v>
      </c>
      <c r="B424" s="82">
        <f t="shared" si="23"/>
        <v>97536.337</v>
      </c>
      <c r="C424" s="82">
        <v>69652.948000000004</v>
      </c>
      <c r="D424" s="82">
        <v>19988.313999999998</v>
      </c>
      <c r="E424" s="82">
        <v>728.005</v>
      </c>
      <c r="F424" s="82">
        <v>6454.6310000000003</v>
      </c>
      <c r="G424" s="82">
        <v>712.43899999999996</v>
      </c>
      <c r="H424" s="82">
        <v>0</v>
      </c>
      <c r="I424" s="82">
        <v>0</v>
      </c>
      <c r="J424" s="88"/>
      <c r="K424" s="88"/>
      <c r="L424" s="88"/>
      <c r="M424" s="88"/>
      <c r="N424" s="88"/>
      <c r="O424" s="88"/>
      <c r="P424" s="8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  <c r="AB424" s="98"/>
      <c r="AC424" s="98"/>
      <c r="AD424" s="98"/>
      <c r="AE424" s="98"/>
      <c r="AF424" s="98"/>
      <c r="AG424" s="98"/>
      <c r="AH424" s="98"/>
      <c r="AI424" s="98"/>
      <c r="AJ424" s="98"/>
    </row>
    <row r="425" spans="1:36" s="77" customFormat="1" ht="9" customHeight="1" x14ac:dyDescent="0.25">
      <c r="A425" s="83" t="s">
        <v>48</v>
      </c>
      <c r="B425" s="85">
        <f t="shared" si="23"/>
        <v>381751.94</v>
      </c>
      <c r="C425" s="85">
        <v>332175.09999999998</v>
      </c>
      <c r="D425" s="85">
        <v>14430.69</v>
      </c>
      <c r="E425" s="85">
        <v>17064.150000000001</v>
      </c>
      <c r="F425" s="85">
        <v>15640.45</v>
      </c>
      <c r="G425" s="85">
        <v>1567.05</v>
      </c>
      <c r="H425" s="85">
        <v>736.5</v>
      </c>
      <c r="I425" s="85">
        <v>138</v>
      </c>
      <c r="J425" s="88"/>
      <c r="K425" s="88"/>
      <c r="L425" s="88"/>
      <c r="M425" s="88"/>
      <c r="N425" s="88"/>
      <c r="O425" s="88"/>
      <c r="P425" s="8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  <c r="AB425" s="98"/>
      <c r="AC425" s="98"/>
      <c r="AD425" s="98"/>
      <c r="AE425" s="98"/>
      <c r="AF425" s="98"/>
      <c r="AG425" s="98"/>
      <c r="AH425" s="98"/>
      <c r="AI425" s="98"/>
      <c r="AJ425" s="98"/>
    </row>
    <row r="426" spans="1:36" s="77" customFormat="1" ht="9" customHeight="1" x14ac:dyDescent="0.25">
      <c r="A426" s="76" t="s">
        <v>49</v>
      </c>
      <c r="B426" s="82">
        <f t="shared" si="23"/>
        <v>2120.5580000000004</v>
      </c>
      <c r="C426" s="82">
        <v>1218.4728</v>
      </c>
      <c r="D426" s="82">
        <v>770.40035999999998</v>
      </c>
      <c r="E426" s="82">
        <v>102.21428</v>
      </c>
      <c r="F426" s="82">
        <v>0</v>
      </c>
      <c r="G426" s="82">
        <v>0</v>
      </c>
      <c r="H426" s="82">
        <v>0</v>
      </c>
      <c r="I426" s="82">
        <v>29.470560000000003</v>
      </c>
      <c r="J426" s="88"/>
      <c r="K426" s="88"/>
      <c r="L426" s="88"/>
      <c r="M426" s="88"/>
      <c r="N426" s="88"/>
      <c r="O426" s="88"/>
      <c r="P426" s="8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  <c r="AB426" s="98"/>
      <c r="AC426" s="98"/>
      <c r="AD426" s="98"/>
      <c r="AE426" s="98"/>
      <c r="AF426" s="98"/>
      <c r="AG426" s="98"/>
      <c r="AH426" s="98"/>
      <c r="AI426" s="98"/>
      <c r="AJ426" s="98"/>
    </row>
    <row r="427" spans="1:36" s="77" customFormat="1" ht="9" customHeight="1" x14ac:dyDescent="0.25">
      <c r="A427" s="76" t="s">
        <v>50</v>
      </c>
      <c r="B427" s="82">
        <f t="shared" si="23"/>
        <v>4354.3705</v>
      </c>
      <c r="C427" s="82">
        <v>3760.125</v>
      </c>
      <c r="D427" s="82">
        <v>0</v>
      </c>
      <c r="E427" s="82">
        <v>0</v>
      </c>
      <c r="F427" s="82">
        <v>472.47750000000002</v>
      </c>
      <c r="G427" s="82">
        <v>0</v>
      </c>
      <c r="H427" s="82">
        <v>13</v>
      </c>
      <c r="I427" s="82">
        <v>108.768</v>
      </c>
      <c r="J427" s="88"/>
      <c r="K427" s="88"/>
      <c r="L427" s="88"/>
      <c r="M427" s="88"/>
      <c r="N427" s="88"/>
      <c r="O427" s="88"/>
      <c r="P427" s="8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  <c r="AD427" s="98"/>
      <c r="AE427" s="98"/>
      <c r="AF427" s="98"/>
      <c r="AG427" s="98"/>
      <c r="AH427" s="98"/>
      <c r="AI427" s="98"/>
      <c r="AJ427" s="98"/>
    </row>
    <row r="428" spans="1:36" s="77" customFormat="1" ht="9" customHeight="1" x14ac:dyDescent="0.25">
      <c r="A428" s="76" t="s">
        <v>51</v>
      </c>
      <c r="B428" s="82">
        <f t="shared" si="23"/>
        <v>6423.18</v>
      </c>
      <c r="C428" s="82">
        <v>4180.8</v>
      </c>
      <c r="D428" s="82">
        <v>77.48</v>
      </c>
      <c r="E428" s="82">
        <v>0</v>
      </c>
      <c r="F428" s="82">
        <v>193.6</v>
      </c>
      <c r="G428" s="82">
        <v>0</v>
      </c>
      <c r="H428" s="82">
        <v>0</v>
      </c>
      <c r="I428" s="82">
        <v>1971.3</v>
      </c>
      <c r="J428" s="88"/>
      <c r="K428" s="88"/>
      <c r="L428" s="88"/>
      <c r="M428" s="88"/>
      <c r="N428" s="88"/>
      <c r="O428" s="88"/>
      <c r="P428" s="8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  <c r="AD428" s="98"/>
      <c r="AE428" s="98"/>
      <c r="AF428" s="98"/>
      <c r="AG428" s="98"/>
      <c r="AH428" s="98"/>
      <c r="AI428" s="98"/>
      <c r="AJ428" s="98"/>
    </row>
    <row r="429" spans="1:36" s="77" customFormat="1" ht="9" customHeight="1" x14ac:dyDescent="0.25">
      <c r="A429" s="83" t="s">
        <v>52</v>
      </c>
      <c r="B429" s="85">
        <f t="shared" si="23"/>
        <v>275461.34838128008</v>
      </c>
      <c r="C429" s="85">
        <v>270634.98938128003</v>
      </c>
      <c r="D429" s="85">
        <v>12</v>
      </c>
      <c r="E429" s="85">
        <v>0</v>
      </c>
      <c r="F429" s="85">
        <v>1943.2539999999999</v>
      </c>
      <c r="G429" s="85">
        <v>11.025</v>
      </c>
      <c r="H429" s="85">
        <v>81</v>
      </c>
      <c r="I429" s="85">
        <v>2779.08</v>
      </c>
      <c r="J429" s="88"/>
      <c r="K429" s="88"/>
      <c r="L429" s="88"/>
      <c r="M429" s="88"/>
      <c r="N429" s="88"/>
      <c r="O429" s="88"/>
      <c r="P429" s="8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  <c r="AD429" s="98"/>
      <c r="AE429" s="98"/>
      <c r="AF429" s="98"/>
      <c r="AG429" s="98"/>
      <c r="AH429" s="98"/>
      <c r="AI429" s="98"/>
      <c r="AJ429" s="98"/>
    </row>
    <row r="430" spans="1:36" s="77" customFormat="1" ht="9" customHeight="1" x14ac:dyDescent="0.25">
      <c r="A430" s="76" t="s">
        <v>53</v>
      </c>
      <c r="B430" s="82">
        <f t="shared" si="23"/>
        <v>188621.69244172203</v>
      </c>
      <c r="C430" s="82">
        <v>154427.45311160004</v>
      </c>
      <c r="D430" s="82">
        <v>26132.373576000002</v>
      </c>
      <c r="E430" s="82">
        <v>1384.4274347999997</v>
      </c>
      <c r="F430" s="82">
        <v>4942.1193189180003</v>
      </c>
      <c r="G430" s="82">
        <v>1711.0516371200004</v>
      </c>
      <c r="H430" s="82">
        <v>9.9311617999999999</v>
      </c>
      <c r="I430" s="82">
        <v>14.336201484000002</v>
      </c>
      <c r="J430" s="88"/>
      <c r="K430" s="88"/>
      <c r="L430" s="88"/>
      <c r="M430" s="88"/>
      <c r="N430" s="88"/>
      <c r="O430" s="88"/>
      <c r="P430" s="8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  <c r="AD430" s="98"/>
      <c r="AE430" s="98"/>
      <c r="AF430" s="98"/>
      <c r="AG430" s="98"/>
      <c r="AH430" s="98"/>
      <c r="AI430" s="98"/>
      <c r="AJ430" s="98"/>
    </row>
    <row r="431" spans="1:36" s="77" customFormat="1" ht="9" customHeight="1" x14ac:dyDescent="0.25">
      <c r="A431" s="76" t="s">
        <v>54</v>
      </c>
      <c r="B431" s="82">
        <f t="shared" si="23"/>
        <v>4540.7</v>
      </c>
      <c r="C431" s="82">
        <v>3921.6</v>
      </c>
      <c r="D431" s="82">
        <v>0</v>
      </c>
      <c r="E431" s="82">
        <v>5.6</v>
      </c>
      <c r="F431" s="82">
        <v>613.5</v>
      </c>
      <c r="G431" s="82">
        <v>0</v>
      </c>
      <c r="H431" s="82">
        <v>0</v>
      </c>
      <c r="I431" s="82">
        <v>0</v>
      </c>
      <c r="J431" s="88"/>
      <c r="K431" s="88"/>
      <c r="L431" s="88"/>
      <c r="M431" s="88"/>
      <c r="N431" s="88"/>
      <c r="O431" s="88"/>
      <c r="P431" s="8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  <c r="AC431" s="98"/>
      <c r="AD431" s="98"/>
      <c r="AE431" s="98"/>
      <c r="AF431" s="98"/>
      <c r="AG431" s="98"/>
      <c r="AH431" s="98"/>
      <c r="AI431" s="98"/>
      <c r="AJ431" s="98"/>
    </row>
    <row r="432" spans="1:36" s="77" customFormat="1" ht="9" customHeight="1" x14ac:dyDescent="0.25">
      <c r="A432" s="76" t="s">
        <v>55</v>
      </c>
      <c r="B432" s="82">
        <f t="shared" si="23"/>
        <v>61318.455845999997</v>
      </c>
      <c r="C432" s="82">
        <v>0</v>
      </c>
      <c r="D432" s="82">
        <v>0</v>
      </c>
      <c r="E432" s="82">
        <v>0</v>
      </c>
      <c r="F432" s="82">
        <v>0</v>
      </c>
      <c r="G432" s="82">
        <v>0</v>
      </c>
      <c r="H432" s="82">
        <v>28701.183396</v>
      </c>
      <c r="I432" s="82">
        <v>32617.27245</v>
      </c>
      <c r="J432" s="88"/>
      <c r="K432" s="88"/>
      <c r="L432" s="88"/>
      <c r="M432" s="88"/>
      <c r="N432" s="88"/>
      <c r="O432" s="88"/>
      <c r="P432" s="88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  <c r="AB432" s="98"/>
      <c r="AC432" s="98"/>
      <c r="AD432" s="98"/>
      <c r="AE432" s="98"/>
      <c r="AF432" s="98"/>
      <c r="AG432" s="98"/>
      <c r="AH432" s="98"/>
      <c r="AI432" s="98"/>
      <c r="AJ432" s="98"/>
    </row>
    <row r="433" spans="1:36" s="77" customFormat="1" ht="9" customHeight="1" x14ac:dyDescent="0.25">
      <c r="A433" s="83" t="s">
        <v>56</v>
      </c>
      <c r="B433" s="85">
        <f t="shared" si="23"/>
        <v>5100.1808739999997</v>
      </c>
      <c r="C433" s="85">
        <v>2393.1950000000002</v>
      </c>
      <c r="D433" s="85">
        <v>0</v>
      </c>
      <c r="E433" s="85">
        <v>0</v>
      </c>
      <c r="F433" s="85">
        <v>2105.5988440000001</v>
      </c>
      <c r="G433" s="85">
        <v>9.4630400000000012</v>
      </c>
      <c r="H433" s="85">
        <v>110</v>
      </c>
      <c r="I433" s="85">
        <v>481.92399</v>
      </c>
      <c r="J433" s="88"/>
      <c r="K433" s="88"/>
      <c r="L433" s="88"/>
      <c r="M433" s="88"/>
      <c r="N433" s="88"/>
      <c r="O433" s="88"/>
      <c r="P433" s="88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  <c r="AB433" s="98"/>
      <c r="AC433" s="98"/>
      <c r="AD433" s="98"/>
      <c r="AE433" s="98"/>
      <c r="AF433" s="98"/>
      <c r="AG433" s="98"/>
      <c r="AH433" s="98"/>
      <c r="AI433" s="98"/>
      <c r="AJ433" s="98"/>
    </row>
    <row r="434" spans="1:36" s="77" customFormat="1" ht="9" customHeight="1" x14ac:dyDescent="0.25">
      <c r="A434" s="76" t="s">
        <v>57</v>
      </c>
      <c r="B434" s="82">
        <f t="shared" si="23"/>
        <v>28144.546540000003</v>
      </c>
      <c r="C434" s="82">
        <v>10644.584999999999</v>
      </c>
      <c r="D434" s="82">
        <v>0</v>
      </c>
      <c r="E434" s="82">
        <v>0</v>
      </c>
      <c r="F434" s="82">
        <v>0</v>
      </c>
      <c r="G434" s="82">
        <v>0</v>
      </c>
      <c r="H434" s="82">
        <v>702.22880000000009</v>
      </c>
      <c r="I434" s="82">
        <v>16797.732740000003</v>
      </c>
      <c r="J434" s="88"/>
      <c r="K434" s="88"/>
      <c r="L434" s="88"/>
      <c r="M434" s="88"/>
      <c r="N434" s="88"/>
      <c r="O434" s="88"/>
      <c r="P434" s="88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  <c r="AB434" s="98"/>
      <c r="AC434" s="98"/>
      <c r="AD434" s="98"/>
      <c r="AE434" s="98"/>
      <c r="AF434" s="98"/>
      <c r="AG434" s="98"/>
      <c r="AH434" s="98"/>
      <c r="AI434" s="98"/>
      <c r="AJ434" s="98"/>
    </row>
    <row r="435" spans="1:36" s="77" customFormat="1" ht="9" customHeight="1" x14ac:dyDescent="0.25">
      <c r="A435" s="76" t="s">
        <v>58</v>
      </c>
      <c r="B435" s="82">
        <f t="shared" si="23"/>
        <v>56994.260300000009</v>
      </c>
      <c r="C435" s="82">
        <v>13931.792000000001</v>
      </c>
      <c r="D435" s="82">
        <v>0</v>
      </c>
      <c r="E435" s="82">
        <v>0</v>
      </c>
      <c r="F435" s="82">
        <v>9999.6663000000008</v>
      </c>
      <c r="G435" s="82">
        <v>33062.802000000003</v>
      </c>
      <c r="H435" s="82">
        <v>0</v>
      </c>
      <c r="I435" s="82">
        <v>0</v>
      </c>
      <c r="J435" s="88"/>
      <c r="K435" s="88"/>
      <c r="L435" s="88"/>
      <c r="M435" s="88"/>
      <c r="N435" s="88"/>
      <c r="O435" s="88"/>
      <c r="P435" s="88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  <c r="AB435" s="98"/>
      <c r="AC435" s="98"/>
      <c r="AD435" s="98"/>
      <c r="AE435" s="98"/>
      <c r="AF435" s="98"/>
      <c r="AG435" s="98"/>
      <c r="AH435" s="98"/>
      <c r="AI435" s="98"/>
      <c r="AJ435" s="98"/>
    </row>
    <row r="436" spans="1:36" s="77" customFormat="1" ht="9" customHeight="1" x14ac:dyDescent="0.25">
      <c r="A436" s="76" t="s">
        <v>59</v>
      </c>
      <c r="B436" s="82">
        <f t="shared" si="23"/>
        <v>30007.667999999998</v>
      </c>
      <c r="C436" s="82">
        <v>0</v>
      </c>
      <c r="D436" s="82">
        <v>0</v>
      </c>
      <c r="E436" s="82">
        <v>0</v>
      </c>
      <c r="F436" s="82">
        <v>0</v>
      </c>
      <c r="G436" s="82">
        <v>0</v>
      </c>
      <c r="H436" s="82">
        <v>16092.624</v>
      </c>
      <c r="I436" s="82">
        <v>13915.044</v>
      </c>
      <c r="J436" s="88"/>
      <c r="K436" s="88"/>
      <c r="L436" s="88"/>
      <c r="M436" s="88"/>
      <c r="N436" s="88"/>
      <c r="O436" s="88"/>
      <c r="P436" s="88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  <c r="AB436" s="98"/>
      <c r="AC436" s="98"/>
      <c r="AD436" s="98"/>
      <c r="AE436" s="98"/>
      <c r="AF436" s="98"/>
      <c r="AG436" s="98"/>
      <c r="AH436" s="98"/>
      <c r="AI436" s="98"/>
      <c r="AJ436" s="98"/>
    </row>
    <row r="437" spans="1:36" s="77" customFormat="1" ht="9" customHeight="1" x14ac:dyDescent="0.25">
      <c r="A437" s="83" t="s">
        <v>60</v>
      </c>
      <c r="B437" s="85">
        <f t="shared" si="23"/>
        <v>58563.45</v>
      </c>
      <c r="C437" s="85">
        <v>2781.5</v>
      </c>
      <c r="D437" s="85">
        <v>0</v>
      </c>
      <c r="E437" s="85">
        <v>0</v>
      </c>
      <c r="F437" s="85">
        <v>400.4</v>
      </c>
      <c r="G437" s="85">
        <v>51.35</v>
      </c>
      <c r="H437" s="85">
        <v>0</v>
      </c>
      <c r="I437" s="85">
        <v>55330.2</v>
      </c>
      <c r="J437" s="88"/>
      <c r="K437" s="88"/>
      <c r="L437" s="88"/>
      <c r="M437" s="88"/>
      <c r="N437" s="88"/>
      <c r="O437" s="88"/>
      <c r="P437" s="88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  <c r="AB437" s="98"/>
      <c r="AC437" s="98"/>
      <c r="AD437" s="98"/>
      <c r="AE437" s="98"/>
      <c r="AF437" s="98"/>
      <c r="AG437" s="98"/>
      <c r="AH437" s="98"/>
      <c r="AI437" s="98"/>
      <c r="AJ437" s="98"/>
    </row>
    <row r="438" spans="1:36" s="77" customFormat="1" ht="9" customHeight="1" x14ac:dyDescent="0.25">
      <c r="A438" s="76" t="s">
        <v>61</v>
      </c>
      <c r="B438" s="82">
        <f t="shared" si="23"/>
        <v>18690.609199999999</v>
      </c>
      <c r="C438" s="82">
        <v>10315.418800000001</v>
      </c>
      <c r="D438" s="82">
        <v>6728.4607999999998</v>
      </c>
      <c r="E438" s="82">
        <v>488.00559999999996</v>
      </c>
      <c r="F438" s="82">
        <v>1101.3016</v>
      </c>
      <c r="G438" s="82">
        <v>57.422400000000003</v>
      </c>
      <c r="H438" s="82">
        <v>0</v>
      </c>
      <c r="I438" s="82">
        <v>0</v>
      </c>
      <c r="J438" s="88"/>
      <c r="K438" s="88"/>
      <c r="L438" s="88"/>
      <c r="M438" s="88"/>
      <c r="N438" s="88"/>
      <c r="O438" s="88"/>
      <c r="P438" s="88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  <c r="AB438" s="98"/>
      <c r="AC438" s="98"/>
      <c r="AD438" s="98"/>
      <c r="AE438" s="98"/>
      <c r="AF438" s="98"/>
      <c r="AG438" s="98"/>
      <c r="AH438" s="98"/>
      <c r="AI438" s="98"/>
      <c r="AJ438" s="98"/>
    </row>
    <row r="439" spans="1:36" s="77" customFormat="1" ht="9" customHeight="1" x14ac:dyDescent="0.25">
      <c r="A439" s="76" t="s">
        <v>62</v>
      </c>
      <c r="B439" s="82">
        <f t="shared" si="23"/>
        <v>190708.02499999999</v>
      </c>
      <c r="C439" s="82">
        <v>102430.245</v>
      </c>
      <c r="D439" s="82">
        <v>0</v>
      </c>
      <c r="E439" s="82">
        <v>1844.65</v>
      </c>
      <c r="F439" s="82">
        <v>11736.16</v>
      </c>
      <c r="G439" s="82">
        <v>3588.2649999999999</v>
      </c>
      <c r="H439" s="82">
        <v>26312.235000000001</v>
      </c>
      <c r="I439" s="82">
        <v>44796.47</v>
      </c>
      <c r="J439" s="88"/>
      <c r="K439" s="88"/>
      <c r="L439" s="88"/>
      <c r="M439" s="88"/>
      <c r="N439" s="88"/>
      <c r="O439" s="88"/>
      <c r="P439" s="88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  <c r="AB439" s="98"/>
      <c r="AC439" s="98"/>
      <c r="AD439" s="98"/>
      <c r="AE439" s="98"/>
      <c r="AF439" s="98"/>
      <c r="AG439" s="98"/>
      <c r="AH439" s="98"/>
      <c r="AI439" s="98"/>
      <c r="AJ439" s="98"/>
    </row>
    <row r="440" spans="1:36" s="77" customFormat="1" ht="9" customHeight="1" x14ac:dyDescent="0.25">
      <c r="A440" s="76" t="s">
        <v>63</v>
      </c>
      <c r="B440" s="82">
        <f t="shared" si="23"/>
        <v>2085.2991145999999</v>
      </c>
      <c r="C440" s="82">
        <v>0</v>
      </c>
      <c r="D440" s="82">
        <v>0</v>
      </c>
      <c r="E440" s="82">
        <v>0</v>
      </c>
      <c r="F440" s="82">
        <v>0</v>
      </c>
      <c r="G440" s="82">
        <v>0</v>
      </c>
      <c r="H440" s="82">
        <v>1748.9162080000001</v>
      </c>
      <c r="I440" s="82">
        <v>336.38290660000001</v>
      </c>
      <c r="J440" s="88"/>
      <c r="K440" s="88"/>
      <c r="L440" s="88"/>
      <c r="M440" s="88"/>
      <c r="N440" s="88"/>
      <c r="O440" s="88"/>
      <c r="P440" s="88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  <c r="AB440" s="98"/>
      <c r="AC440" s="98"/>
      <c r="AD440" s="98"/>
      <c r="AE440" s="98"/>
      <c r="AF440" s="98"/>
      <c r="AG440" s="98"/>
      <c r="AH440" s="98"/>
      <c r="AI440" s="98"/>
      <c r="AJ440" s="98"/>
    </row>
    <row r="441" spans="1:36" s="77" customFormat="1" ht="9" customHeight="1" x14ac:dyDescent="0.25">
      <c r="A441" s="83" t="s">
        <v>64</v>
      </c>
      <c r="B441" s="85">
        <f t="shared" si="23"/>
        <v>29953.10514</v>
      </c>
      <c r="C441" s="85">
        <v>14047.900399999999</v>
      </c>
      <c r="D441" s="85">
        <v>0</v>
      </c>
      <c r="E441" s="85">
        <v>907.25063999999998</v>
      </c>
      <c r="F441" s="85">
        <v>10478.564</v>
      </c>
      <c r="G441" s="85">
        <v>4519.3900999999996</v>
      </c>
      <c r="H441" s="85">
        <v>0</v>
      </c>
      <c r="I441" s="85">
        <v>0</v>
      </c>
      <c r="J441" s="88"/>
      <c r="K441" s="88"/>
      <c r="L441" s="88"/>
      <c r="M441" s="88"/>
      <c r="N441" s="88"/>
      <c r="O441" s="88"/>
      <c r="P441" s="88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  <c r="AB441" s="98"/>
      <c r="AC441" s="98"/>
      <c r="AD441" s="98"/>
      <c r="AE441" s="98"/>
      <c r="AF441" s="98"/>
      <c r="AG441" s="98"/>
      <c r="AH441" s="98"/>
      <c r="AI441" s="98"/>
      <c r="AJ441" s="98"/>
    </row>
    <row r="442" spans="1:36" s="77" customFormat="1" ht="9" customHeight="1" x14ac:dyDescent="0.25">
      <c r="A442" s="76"/>
      <c r="B442" s="82"/>
      <c r="C442" s="82"/>
      <c r="D442" s="82"/>
      <c r="E442" s="82"/>
      <c r="F442" s="82"/>
      <c r="G442" s="82"/>
      <c r="H442" s="82"/>
      <c r="I442" s="82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  <c r="AA442" s="98"/>
      <c r="AB442" s="98"/>
      <c r="AC442" s="98"/>
      <c r="AD442" s="98"/>
      <c r="AE442" s="98"/>
      <c r="AF442" s="98"/>
      <c r="AG442" s="98"/>
      <c r="AH442" s="98"/>
      <c r="AI442" s="98"/>
      <c r="AJ442" s="98"/>
    </row>
    <row r="443" spans="1:36" s="77" customFormat="1" ht="9" customHeight="1" x14ac:dyDescent="0.25">
      <c r="A443" s="75">
        <v>2007</v>
      </c>
      <c r="B443" s="76"/>
      <c r="C443" s="76"/>
      <c r="D443" s="76"/>
      <c r="E443" s="76"/>
      <c r="F443" s="76"/>
      <c r="G443" s="76"/>
      <c r="H443" s="76"/>
      <c r="I443" s="76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  <c r="AA443" s="98"/>
      <c r="AB443" s="98"/>
      <c r="AC443" s="98"/>
      <c r="AD443" s="98"/>
      <c r="AE443" s="98"/>
      <c r="AF443" s="98"/>
      <c r="AG443" s="98"/>
      <c r="AH443" s="98"/>
      <c r="AI443" s="98"/>
      <c r="AJ443" s="98"/>
    </row>
    <row r="444" spans="1:36" s="80" customFormat="1" ht="9" customHeight="1" x14ac:dyDescent="0.25">
      <c r="A444" s="78" t="s">
        <v>33</v>
      </c>
      <c r="B444" s="97">
        <f t="shared" ref="B444:I444" si="24">SUM(B446:B477)</f>
        <v>7758260.5195659837</v>
      </c>
      <c r="C444" s="97">
        <f t="shared" si="24"/>
        <v>6859515.7006114013</v>
      </c>
      <c r="D444" s="97">
        <f t="shared" si="24"/>
        <v>92490.661478199996</v>
      </c>
      <c r="E444" s="97">
        <f t="shared" si="24"/>
        <v>24597.704741350004</v>
      </c>
      <c r="F444" s="97">
        <f t="shared" si="24"/>
        <v>316024.0126208</v>
      </c>
      <c r="G444" s="97">
        <f t="shared" si="24"/>
        <v>79059.2513836</v>
      </c>
      <c r="H444" s="97">
        <f t="shared" si="24"/>
        <v>63920.412214799988</v>
      </c>
      <c r="I444" s="97">
        <f t="shared" si="24"/>
        <v>322652.77651583467</v>
      </c>
      <c r="J444" s="311"/>
      <c r="K444" s="311"/>
      <c r="L444" s="311"/>
      <c r="M444" s="311"/>
      <c r="N444" s="311"/>
      <c r="O444" s="311"/>
      <c r="P444" s="311"/>
      <c r="Q444" s="311"/>
      <c r="R444" s="311"/>
      <c r="S444" s="311"/>
      <c r="T444" s="311"/>
      <c r="U444" s="311"/>
      <c r="V444" s="311"/>
      <c r="W444" s="311"/>
      <c r="X444" s="311"/>
      <c r="Y444" s="311"/>
      <c r="Z444" s="311"/>
      <c r="AA444" s="311"/>
      <c r="AB444" s="311"/>
      <c r="AC444" s="311"/>
      <c r="AD444" s="311"/>
      <c r="AE444" s="311"/>
      <c r="AF444" s="311"/>
      <c r="AG444" s="311"/>
      <c r="AH444" s="311"/>
      <c r="AI444" s="311"/>
      <c r="AJ444" s="311"/>
    </row>
    <row r="445" spans="1:36" s="80" customFormat="1" ht="3.95" customHeight="1" x14ac:dyDescent="0.25">
      <c r="A445" s="75"/>
      <c r="B445" s="97"/>
      <c r="C445" s="97"/>
      <c r="D445" s="97"/>
      <c r="E445" s="97"/>
      <c r="F445" s="97"/>
      <c r="G445" s="97"/>
      <c r="H445" s="97"/>
      <c r="I445" s="97"/>
      <c r="J445" s="311"/>
      <c r="K445" s="311"/>
      <c r="L445" s="311"/>
      <c r="M445" s="311"/>
      <c r="N445" s="311"/>
      <c r="O445" s="311"/>
      <c r="P445" s="311"/>
      <c r="Q445" s="311"/>
      <c r="R445" s="311"/>
      <c r="S445" s="311"/>
      <c r="T445" s="311"/>
      <c r="U445" s="311"/>
      <c r="V445" s="311"/>
      <c r="W445" s="311"/>
      <c r="X445" s="311"/>
      <c r="Y445" s="311"/>
      <c r="Z445" s="311"/>
      <c r="AA445" s="311"/>
      <c r="AB445" s="311"/>
      <c r="AC445" s="311"/>
      <c r="AD445" s="311"/>
      <c r="AE445" s="311"/>
      <c r="AF445" s="311"/>
      <c r="AG445" s="311"/>
      <c r="AH445" s="311"/>
      <c r="AI445" s="311"/>
      <c r="AJ445" s="311"/>
    </row>
    <row r="446" spans="1:36" s="77" customFormat="1" ht="9" customHeight="1" x14ac:dyDescent="0.25">
      <c r="A446" s="76" t="s">
        <v>34</v>
      </c>
      <c r="B446" s="82">
        <f t="shared" ref="B446:B477" si="25">SUM(C446:I446)</f>
        <v>4119.6682840000003</v>
      </c>
      <c r="C446" s="82">
        <v>72.681749999999994</v>
      </c>
      <c r="D446" s="82">
        <v>0</v>
      </c>
      <c r="E446" s="82">
        <v>24.927150000000001</v>
      </c>
      <c r="F446" s="82">
        <v>2887.6559999999999</v>
      </c>
      <c r="G446" s="82">
        <v>1134.4033840000002</v>
      </c>
      <c r="H446" s="82">
        <v>0</v>
      </c>
      <c r="I446" s="82">
        <v>0</v>
      </c>
      <c r="J446" s="82"/>
      <c r="K446" s="82"/>
      <c r="L446" s="82"/>
      <c r="M446" s="82"/>
      <c r="N446" s="82"/>
      <c r="O446" s="82"/>
      <c r="P446" s="82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  <c r="AB446" s="98"/>
      <c r="AC446" s="98"/>
      <c r="AD446" s="98"/>
      <c r="AE446" s="98"/>
      <c r="AF446" s="98"/>
      <c r="AG446" s="98"/>
      <c r="AH446" s="98"/>
      <c r="AI446" s="98"/>
      <c r="AJ446" s="98"/>
    </row>
    <row r="447" spans="1:36" s="77" customFormat="1" ht="9" customHeight="1" x14ac:dyDescent="0.25">
      <c r="A447" s="76" t="s">
        <v>35</v>
      </c>
      <c r="B447" s="82">
        <f t="shared" si="25"/>
        <v>0</v>
      </c>
      <c r="C447" s="82">
        <v>0</v>
      </c>
      <c r="D447" s="82">
        <v>0</v>
      </c>
      <c r="E447" s="82">
        <v>0</v>
      </c>
      <c r="F447" s="82">
        <v>0</v>
      </c>
      <c r="G447" s="82">
        <v>0</v>
      </c>
      <c r="H447" s="82">
        <v>0</v>
      </c>
      <c r="I447" s="82">
        <v>0</v>
      </c>
      <c r="J447" s="82"/>
      <c r="K447" s="82"/>
      <c r="L447" s="82"/>
      <c r="M447" s="82"/>
      <c r="N447" s="82"/>
      <c r="O447" s="82"/>
      <c r="P447" s="82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  <c r="AB447" s="98"/>
      <c r="AC447" s="98"/>
      <c r="AD447" s="98"/>
      <c r="AE447" s="98"/>
      <c r="AF447" s="98"/>
      <c r="AG447" s="98"/>
      <c r="AH447" s="98"/>
      <c r="AI447" s="98"/>
      <c r="AJ447" s="98"/>
    </row>
    <row r="448" spans="1:36" s="77" customFormat="1" ht="9" customHeight="1" x14ac:dyDescent="0.25">
      <c r="A448" s="76" t="s">
        <v>87</v>
      </c>
      <c r="B448" s="82">
        <f t="shared" si="25"/>
        <v>3566.3915000000002</v>
      </c>
      <c r="C448" s="82">
        <v>0</v>
      </c>
      <c r="D448" s="82">
        <v>0</v>
      </c>
      <c r="E448" s="82">
        <v>0</v>
      </c>
      <c r="F448" s="82">
        <v>0</v>
      </c>
      <c r="G448" s="82">
        <v>0</v>
      </c>
      <c r="H448" s="82">
        <v>0</v>
      </c>
      <c r="I448" s="82">
        <v>3566.3915000000002</v>
      </c>
      <c r="J448" s="82"/>
      <c r="K448" s="82"/>
      <c r="L448" s="82"/>
      <c r="M448" s="82"/>
      <c r="N448" s="82"/>
      <c r="O448" s="82"/>
      <c r="P448" s="82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  <c r="AB448" s="98"/>
      <c r="AC448" s="98"/>
      <c r="AD448" s="98"/>
      <c r="AE448" s="98"/>
      <c r="AF448" s="98"/>
      <c r="AG448" s="98"/>
      <c r="AH448" s="98"/>
      <c r="AI448" s="98"/>
      <c r="AJ448" s="98"/>
    </row>
    <row r="449" spans="1:36" s="77" customFormat="1" ht="9" customHeight="1" x14ac:dyDescent="0.25">
      <c r="A449" s="83" t="s">
        <v>37</v>
      </c>
      <c r="B449" s="85">
        <f t="shared" si="25"/>
        <v>76303.3</v>
      </c>
      <c r="C449" s="85">
        <v>0</v>
      </c>
      <c r="D449" s="85">
        <v>0</v>
      </c>
      <c r="E449" s="85">
        <v>0</v>
      </c>
      <c r="F449" s="85">
        <v>0</v>
      </c>
      <c r="G449" s="85">
        <v>0</v>
      </c>
      <c r="H449" s="85">
        <v>5555.2</v>
      </c>
      <c r="I449" s="85">
        <v>70748.100000000006</v>
      </c>
      <c r="J449" s="82"/>
      <c r="K449" s="82"/>
      <c r="L449" s="82"/>
      <c r="M449" s="82"/>
      <c r="N449" s="82"/>
      <c r="O449" s="82"/>
      <c r="P449" s="82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  <c r="AB449" s="98"/>
      <c r="AC449" s="98"/>
      <c r="AD449" s="98"/>
      <c r="AE449" s="98"/>
      <c r="AF449" s="98"/>
      <c r="AG449" s="98"/>
      <c r="AH449" s="98"/>
      <c r="AI449" s="98"/>
      <c r="AJ449" s="98"/>
    </row>
    <row r="450" spans="1:36" s="77" customFormat="1" ht="9" customHeight="1" x14ac:dyDescent="0.25">
      <c r="A450" s="76" t="s">
        <v>38</v>
      </c>
      <c r="B450" s="82">
        <f t="shared" si="25"/>
        <v>512.24166160000004</v>
      </c>
      <c r="C450" s="82">
        <v>339.084</v>
      </c>
      <c r="D450" s="82">
        <v>0</v>
      </c>
      <c r="E450" s="82">
        <v>0</v>
      </c>
      <c r="F450" s="82">
        <v>0</v>
      </c>
      <c r="G450" s="82">
        <v>173.15766160000001</v>
      </c>
      <c r="H450" s="82">
        <v>0</v>
      </c>
      <c r="I450" s="82">
        <v>0</v>
      </c>
      <c r="J450" s="82"/>
      <c r="K450" s="82"/>
      <c r="L450" s="82"/>
      <c r="M450" s="82"/>
      <c r="N450" s="82"/>
      <c r="O450" s="82"/>
      <c r="P450" s="82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  <c r="AB450" s="98"/>
      <c r="AC450" s="98"/>
      <c r="AD450" s="98"/>
      <c r="AE450" s="98"/>
      <c r="AF450" s="98"/>
      <c r="AG450" s="98"/>
      <c r="AH450" s="98"/>
      <c r="AI450" s="98"/>
      <c r="AJ450" s="98"/>
    </row>
    <row r="451" spans="1:36" s="77" customFormat="1" ht="9" customHeight="1" x14ac:dyDescent="0.25">
      <c r="A451" s="76" t="s">
        <v>39</v>
      </c>
      <c r="B451" s="82">
        <f t="shared" si="25"/>
        <v>8415.0190000000002</v>
      </c>
      <c r="C451" s="82">
        <v>1353.951</v>
      </c>
      <c r="D451" s="82">
        <v>0</v>
      </c>
      <c r="E451" s="82">
        <v>0</v>
      </c>
      <c r="F451" s="82">
        <v>5613.8549999999996</v>
      </c>
      <c r="G451" s="82">
        <v>21.04</v>
      </c>
      <c r="H451" s="82">
        <v>239.041</v>
      </c>
      <c r="I451" s="82">
        <v>1187.1320000000001</v>
      </c>
      <c r="J451" s="82"/>
      <c r="K451" s="82"/>
      <c r="L451" s="82"/>
      <c r="M451" s="82"/>
      <c r="N451" s="82"/>
      <c r="O451" s="82"/>
      <c r="P451" s="82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  <c r="AB451" s="98"/>
      <c r="AC451" s="98"/>
      <c r="AD451" s="98"/>
      <c r="AE451" s="98"/>
      <c r="AF451" s="98"/>
      <c r="AG451" s="98"/>
      <c r="AH451" s="98"/>
      <c r="AI451" s="98"/>
      <c r="AJ451" s="98"/>
    </row>
    <row r="452" spans="1:36" s="77" customFormat="1" ht="9" customHeight="1" x14ac:dyDescent="0.25">
      <c r="A452" s="76" t="s">
        <v>40</v>
      </c>
      <c r="B452" s="82">
        <f t="shared" si="25"/>
        <v>93717.89999999998</v>
      </c>
      <c r="C452" s="82">
        <v>78417.899999999994</v>
      </c>
      <c r="D452" s="82">
        <v>0</v>
      </c>
      <c r="E452" s="82">
        <v>3128.4</v>
      </c>
      <c r="F452" s="82">
        <v>3301.5</v>
      </c>
      <c r="G452" s="82">
        <v>9.9</v>
      </c>
      <c r="H452" s="82">
        <v>1254</v>
      </c>
      <c r="I452" s="82">
        <v>7606.2</v>
      </c>
      <c r="J452" s="82"/>
      <c r="K452" s="82"/>
      <c r="L452" s="82"/>
      <c r="M452" s="82"/>
      <c r="N452" s="82"/>
      <c r="O452" s="82"/>
      <c r="P452" s="82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  <c r="AB452" s="98"/>
      <c r="AC452" s="98"/>
      <c r="AD452" s="98"/>
      <c r="AE452" s="98"/>
      <c r="AF452" s="98"/>
      <c r="AG452" s="98"/>
      <c r="AH452" s="98"/>
      <c r="AI452" s="98"/>
      <c r="AJ452" s="98"/>
    </row>
    <row r="453" spans="1:36" s="77" customFormat="1" ht="9" customHeight="1" x14ac:dyDescent="0.25">
      <c r="A453" s="83" t="s">
        <v>41</v>
      </c>
      <c r="B453" s="85">
        <f t="shared" si="25"/>
        <v>2882001.14</v>
      </c>
      <c r="C453" s="85">
        <v>2876696.7</v>
      </c>
      <c r="D453" s="85">
        <v>0</v>
      </c>
      <c r="E453" s="85">
        <v>0</v>
      </c>
      <c r="F453" s="85">
        <v>5304.44</v>
      </c>
      <c r="G453" s="85">
        <v>0</v>
      </c>
      <c r="H453" s="85">
        <v>0</v>
      </c>
      <c r="I453" s="85">
        <v>0</v>
      </c>
      <c r="J453" s="82"/>
      <c r="K453" s="82"/>
      <c r="L453" s="82"/>
      <c r="M453" s="82"/>
      <c r="N453" s="82"/>
      <c r="O453" s="82"/>
      <c r="P453" s="82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  <c r="AB453" s="98"/>
      <c r="AC453" s="98"/>
      <c r="AD453" s="98"/>
      <c r="AE453" s="98"/>
      <c r="AF453" s="98"/>
      <c r="AG453" s="98"/>
      <c r="AH453" s="98"/>
      <c r="AI453" s="98"/>
      <c r="AJ453" s="98"/>
    </row>
    <row r="454" spans="1:36" s="77" customFormat="1" ht="9" customHeight="1" x14ac:dyDescent="0.25">
      <c r="A454" s="76" t="s">
        <v>88</v>
      </c>
      <c r="B454" s="82">
        <f t="shared" si="25"/>
        <v>573.64075000000003</v>
      </c>
      <c r="C454" s="82">
        <v>573.64075000000003</v>
      </c>
      <c r="D454" s="82">
        <v>0</v>
      </c>
      <c r="E454" s="82">
        <v>0</v>
      </c>
      <c r="F454" s="82">
        <v>0</v>
      </c>
      <c r="G454" s="82">
        <v>0</v>
      </c>
      <c r="H454" s="82">
        <v>0</v>
      </c>
      <c r="I454" s="82">
        <v>0</v>
      </c>
      <c r="J454" s="82"/>
      <c r="K454" s="82"/>
      <c r="L454" s="82"/>
      <c r="M454" s="82"/>
      <c r="N454" s="82"/>
      <c r="O454" s="82"/>
      <c r="P454" s="82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  <c r="AB454" s="98"/>
      <c r="AC454" s="98"/>
      <c r="AD454" s="98"/>
      <c r="AE454" s="98"/>
      <c r="AF454" s="98"/>
      <c r="AG454" s="98"/>
      <c r="AH454" s="98"/>
      <c r="AI454" s="98"/>
      <c r="AJ454" s="98"/>
    </row>
    <row r="455" spans="1:36" s="77" customFormat="1" ht="9" customHeight="1" x14ac:dyDescent="0.25">
      <c r="A455" s="76" t="s">
        <v>42</v>
      </c>
      <c r="B455" s="82">
        <f t="shared" si="25"/>
        <v>1755793.9024897499</v>
      </c>
      <c r="C455" s="82">
        <v>1611693.2120999999</v>
      </c>
      <c r="D455" s="82">
        <v>0</v>
      </c>
      <c r="E455" s="82">
        <v>13298.153793750002</v>
      </c>
      <c r="F455" s="82">
        <v>127964.20644600001</v>
      </c>
      <c r="G455" s="82">
        <v>2838.3301499999998</v>
      </c>
      <c r="H455" s="82">
        <v>0</v>
      </c>
      <c r="I455" s="82">
        <v>0</v>
      </c>
      <c r="J455" s="82"/>
      <c r="K455" s="82"/>
      <c r="L455" s="82"/>
      <c r="M455" s="82"/>
      <c r="N455" s="82"/>
      <c r="O455" s="82"/>
      <c r="P455" s="82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  <c r="AB455" s="98"/>
      <c r="AC455" s="98"/>
      <c r="AD455" s="98"/>
      <c r="AE455" s="98"/>
      <c r="AF455" s="98"/>
      <c r="AG455" s="98"/>
      <c r="AH455" s="98"/>
      <c r="AI455" s="98"/>
      <c r="AJ455" s="98"/>
    </row>
    <row r="456" spans="1:36" s="77" customFormat="1" ht="9" customHeight="1" x14ac:dyDescent="0.25">
      <c r="A456" s="76" t="s">
        <v>43</v>
      </c>
      <c r="B456" s="82">
        <f t="shared" si="25"/>
        <v>10199.3037</v>
      </c>
      <c r="C456" s="82">
        <v>564.28099999999995</v>
      </c>
      <c r="D456" s="82">
        <v>0</v>
      </c>
      <c r="E456" s="82">
        <v>0</v>
      </c>
      <c r="F456" s="82">
        <v>9630.3978499999994</v>
      </c>
      <c r="G456" s="82">
        <v>4.6248500000000003</v>
      </c>
      <c r="H456" s="82">
        <v>0</v>
      </c>
      <c r="I456" s="82">
        <v>0</v>
      </c>
      <c r="J456" s="82"/>
      <c r="K456" s="82"/>
      <c r="L456" s="82"/>
      <c r="M456" s="82"/>
      <c r="N456" s="82"/>
      <c r="O456" s="82"/>
      <c r="P456" s="82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  <c r="AB456" s="98"/>
      <c r="AC456" s="98"/>
      <c r="AD456" s="98"/>
      <c r="AE456" s="98"/>
      <c r="AF456" s="98"/>
      <c r="AG456" s="98"/>
      <c r="AH456" s="98"/>
      <c r="AI456" s="98"/>
      <c r="AJ456" s="98"/>
    </row>
    <row r="457" spans="1:36" s="77" customFormat="1" ht="9" customHeight="1" x14ac:dyDescent="0.25">
      <c r="A457" s="83" t="s">
        <v>44</v>
      </c>
      <c r="B457" s="85">
        <f t="shared" si="25"/>
        <v>237479.95910000001</v>
      </c>
      <c r="C457" s="85">
        <v>228934.10965</v>
      </c>
      <c r="D457" s="85">
        <v>168.54499999999999</v>
      </c>
      <c r="E457" s="85">
        <v>0</v>
      </c>
      <c r="F457" s="85">
        <v>5432.9522000000006</v>
      </c>
      <c r="G457" s="85">
        <v>1537.296</v>
      </c>
      <c r="H457" s="85">
        <v>0</v>
      </c>
      <c r="I457" s="85">
        <v>1407.0562500000001</v>
      </c>
      <c r="J457" s="82"/>
      <c r="K457" s="82"/>
      <c r="L457" s="82"/>
      <c r="M457" s="82"/>
      <c r="N457" s="82"/>
      <c r="O457" s="82"/>
      <c r="P457" s="82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  <c r="AB457" s="98"/>
      <c r="AC457" s="98"/>
      <c r="AD457" s="98"/>
      <c r="AE457" s="98"/>
      <c r="AF457" s="98"/>
      <c r="AG457" s="98"/>
      <c r="AH457" s="98"/>
      <c r="AI457" s="98"/>
      <c r="AJ457" s="98"/>
    </row>
    <row r="458" spans="1:36" s="77" customFormat="1" ht="9" customHeight="1" x14ac:dyDescent="0.25">
      <c r="A458" s="76" t="s">
        <v>45</v>
      </c>
      <c r="B458" s="82">
        <f t="shared" si="25"/>
        <v>105124.13813579999</v>
      </c>
      <c r="C458" s="82">
        <v>88831.01</v>
      </c>
      <c r="D458" s="82">
        <v>4058.9289281999995</v>
      </c>
      <c r="E458" s="82">
        <v>1727.8442076000001</v>
      </c>
      <c r="F458" s="82">
        <v>9517.4950000000008</v>
      </c>
      <c r="G458" s="82">
        <v>822.86</v>
      </c>
      <c r="H458" s="82">
        <v>166</v>
      </c>
      <c r="I458" s="82">
        <v>0</v>
      </c>
      <c r="J458" s="82"/>
      <c r="K458" s="82"/>
      <c r="L458" s="82"/>
      <c r="M458" s="82"/>
      <c r="N458" s="82"/>
      <c r="O458" s="82"/>
      <c r="P458" s="82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  <c r="AB458" s="98"/>
      <c r="AC458" s="98"/>
      <c r="AD458" s="98"/>
      <c r="AE458" s="98"/>
      <c r="AF458" s="98"/>
      <c r="AG458" s="98"/>
      <c r="AH458" s="98"/>
      <c r="AI458" s="98"/>
      <c r="AJ458" s="98"/>
    </row>
    <row r="459" spans="1:36" s="77" customFormat="1" ht="9" customHeight="1" x14ac:dyDescent="0.25">
      <c r="A459" s="76" t="s">
        <v>46</v>
      </c>
      <c r="B459" s="82">
        <f t="shared" si="25"/>
        <v>607055.27041000011</v>
      </c>
      <c r="C459" s="82">
        <v>520675.44750000001</v>
      </c>
      <c r="D459" s="82">
        <v>1927.73515</v>
      </c>
      <c r="E459" s="82">
        <v>0</v>
      </c>
      <c r="F459" s="82">
        <v>72211.706359999996</v>
      </c>
      <c r="G459" s="82">
        <v>368.23240000000004</v>
      </c>
      <c r="H459" s="82">
        <v>1687.5329999999999</v>
      </c>
      <c r="I459" s="82">
        <v>10184.616</v>
      </c>
      <c r="J459" s="82"/>
      <c r="K459" s="82"/>
      <c r="L459" s="82"/>
      <c r="M459" s="82"/>
      <c r="N459" s="82"/>
      <c r="O459" s="82"/>
      <c r="P459" s="82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  <c r="AB459" s="98"/>
      <c r="AC459" s="98"/>
      <c r="AD459" s="98"/>
      <c r="AE459" s="98"/>
      <c r="AF459" s="98"/>
      <c r="AG459" s="98"/>
      <c r="AH459" s="98"/>
      <c r="AI459" s="98"/>
      <c r="AJ459" s="98"/>
    </row>
    <row r="460" spans="1:36" s="77" customFormat="1" ht="9" customHeight="1" x14ac:dyDescent="0.25">
      <c r="A460" s="76" t="s">
        <v>47</v>
      </c>
      <c r="B460" s="82">
        <f t="shared" si="25"/>
        <v>106521.4512</v>
      </c>
      <c r="C460" s="82">
        <v>71793.639289999992</v>
      </c>
      <c r="D460" s="82">
        <v>27812.202499999999</v>
      </c>
      <c r="E460" s="82">
        <v>737.14149999999995</v>
      </c>
      <c r="F460" s="82">
        <v>5542.9464500000004</v>
      </c>
      <c r="G460" s="82">
        <v>635.52145999999993</v>
      </c>
      <c r="H460" s="82">
        <v>0</v>
      </c>
      <c r="I460" s="82">
        <v>0</v>
      </c>
      <c r="J460" s="82"/>
      <c r="K460" s="82"/>
      <c r="L460" s="82"/>
      <c r="M460" s="82"/>
      <c r="N460" s="82"/>
      <c r="O460" s="82"/>
      <c r="P460" s="82"/>
      <c r="Q460" s="98"/>
      <c r="R460" s="98"/>
      <c r="S460" s="98"/>
      <c r="T460" s="98"/>
      <c r="U460" s="98"/>
      <c r="V460" s="98"/>
      <c r="W460" s="98"/>
      <c r="X460" s="98"/>
      <c r="Y460" s="98"/>
      <c r="Z460" s="98"/>
      <c r="AA460" s="98"/>
      <c r="AB460" s="98"/>
      <c r="AC460" s="98"/>
      <c r="AD460" s="98"/>
      <c r="AE460" s="98"/>
      <c r="AF460" s="98"/>
      <c r="AG460" s="98"/>
      <c r="AH460" s="98"/>
      <c r="AI460" s="98"/>
      <c r="AJ460" s="98"/>
    </row>
    <row r="461" spans="1:36" s="77" customFormat="1" ht="9" customHeight="1" x14ac:dyDescent="0.25">
      <c r="A461" s="83" t="s">
        <v>48</v>
      </c>
      <c r="B461" s="85">
        <f t="shared" si="25"/>
        <v>630029.93999999994</v>
      </c>
      <c r="C461" s="85">
        <v>599900.55000000005</v>
      </c>
      <c r="D461" s="85">
        <v>15629.5</v>
      </c>
      <c r="E461" s="85">
        <v>2396.09</v>
      </c>
      <c r="F461" s="85">
        <v>11319.45</v>
      </c>
      <c r="G461" s="85">
        <v>784.35</v>
      </c>
      <c r="H461" s="85">
        <v>0</v>
      </c>
      <c r="I461" s="85">
        <v>0</v>
      </c>
      <c r="J461" s="82"/>
      <c r="K461" s="82"/>
      <c r="L461" s="82"/>
      <c r="M461" s="82"/>
      <c r="N461" s="82"/>
      <c r="O461" s="82"/>
      <c r="P461" s="82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  <c r="AB461" s="98"/>
      <c r="AC461" s="98"/>
      <c r="AD461" s="98"/>
      <c r="AE461" s="98"/>
      <c r="AF461" s="98"/>
      <c r="AG461" s="98"/>
      <c r="AH461" s="98"/>
      <c r="AI461" s="98"/>
      <c r="AJ461" s="98"/>
    </row>
    <row r="462" spans="1:36" s="77" customFormat="1" ht="9" customHeight="1" x14ac:dyDescent="0.25">
      <c r="A462" s="76" t="s">
        <v>49</v>
      </c>
      <c r="B462" s="82">
        <f t="shared" si="25"/>
        <v>2572.498</v>
      </c>
      <c r="C462" s="82">
        <v>1616.1420000000001</v>
      </c>
      <c r="D462" s="82">
        <v>770.21199999999999</v>
      </c>
      <c r="E462" s="82">
        <v>57.372</v>
      </c>
      <c r="F462" s="82">
        <v>0</v>
      </c>
      <c r="G462" s="82">
        <v>0</v>
      </c>
      <c r="H462" s="82">
        <v>0</v>
      </c>
      <c r="I462" s="82">
        <v>128.77199999999999</v>
      </c>
      <c r="J462" s="82"/>
      <c r="K462" s="82"/>
      <c r="L462" s="82"/>
      <c r="M462" s="82"/>
      <c r="N462" s="82"/>
      <c r="O462" s="82"/>
      <c r="P462" s="82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  <c r="AB462" s="98"/>
      <c r="AC462" s="98"/>
      <c r="AD462" s="98"/>
      <c r="AE462" s="98"/>
      <c r="AF462" s="98"/>
      <c r="AG462" s="98"/>
      <c r="AH462" s="98"/>
      <c r="AI462" s="98"/>
      <c r="AJ462" s="98"/>
    </row>
    <row r="463" spans="1:36" s="77" customFormat="1" ht="9" customHeight="1" x14ac:dyDescent="0.25">
      <c r="A463" s="76" t="s">
        <v>50</v>
      </c>
      <c r="B463" s="82">
        <f t="shared" si="25"/>
        <v>11053.464339599999</v>
      </c>
      <c r="C463" s="82">
        <v>10246.709999999999</v>
      </c>
      <c r="D463" s="82">
        <v>0</v>
      </c>
      <c r="E463" s="82">
        <v>0</v>
      </c>
      <c r="F463" s="82">
        <v>285.34883960000002</v>
      </c>
      <c r="G463" s="82">
        <v>0</v>
      </c>
      <c r="H463" s="82">
        <v>0</v>
      </c>
      <c r="I463" s="82">
        <v>521.40549999999996</v>
      </c>
      <c r="J463" s="82"/>
      <c r="K463" s="82"/>
      <c r="L463" s="82"/>
      <c r="M463" s="82"/>
      <c r="N463" s="82"/>
      <c r="O463" s="82"/>
      <c r="P463" s="82"/>
      <c r="Q463" s="98"/>
      <c r="R463" s="98"/>
      <c r="S463" s="98"/>
      <c r="T463" s="98"/>
      <c r="U463" s="98"/>
      <c r="V463" s="98"/>
      <c r="W463" s="98"/>
      <c r="X463" s="98"/>
      <c r="Y463" s="98"/>
      <c r="Z463" s="98"/>
      <c r="AA463" s="98"/>
      <c r="AB463" s="98"/>
      <c r="AC463" s="98"/>
      <c r="AD463" s="98"/>
      <c r="AE463" s="98"/>
      <c r="AF463" s="98"/>
      <c r="AG463" s="98"/>
      <c r="AH463" s="98"/>
      <c r="AI463" s="98"/>
      <c r="AJ463" s="98"/>
    </row>
    <row r="464" spans="1:36" s="77" customFormat="1" ht="9" customHeight="1" x14ac:dyDescent="0.25">
      <c r="A464" s="76" t="s">
        <v>51</v>
      </c>
      <c r="B464" s="82">
        <f t="shared" si="25"/>
        <v>20697.899999999998</v>
      </c>
      <c r="C464" s="82">
        <v>14963.4</v>
      </c>
      <c r="D464" s="82">
        <v>74.52</v>
      </c>
      <c r="E464" s="82">
        <v>128.52000000000001</v>
      </c>
      <c r="F464" s="82">
        <v>2124.86</v>
      </c>
      <c r="G464" s="82">
        <v>0</v>
      </c>
      <c r="H464" s="82">
        <v>0</v>
      </c>
      <c r="I464" s="82">
        <v>3406.6</v>
      </c>
      <c r="J464" s="82"/>
      <c r="K464" s="82"/>
      <c r="L464" s="82"/>
      <c r="M464" s="82"/>
      <c r="N464" s="82"/>
      <c r="O464" s="82"/>
      <c r="P464" s="82"/>
      <c r="Q464" s="98"/>
      <c r="R464" s="98"/>
      <c r="S464" s="98"/>
      <c r="T464" s="98"/>
      <c r="U464" s="98"/>
      <c r="V464" s="98"/>
      <c r="W464" s="98"/>
      <c r="X464" s="98"/>
      <c r="Y464" s="98"/>
      <c r="Z464" s="98"/>
      <c r="AA464" s="98"/>
      <c r="AB464" s="98"/>
      <c r="AC464" s="98"/>
      <c r="AD464" s="98"/>
      <c r="AE464" s="98"/>
      <c r="AF464" s="98"/>
      <c r="AG464" s="98"/>
      <c r="AH464" s="98"/>
      <c r="AI464" s="98"/>
      <c r="AJ464" s="98"/>
    </row>
    <row r="465" spans="1:36" s="77" customFormat="1" ht="9" customHeight="1" x14ac:dyDescent="0.25">
      <c r="A465" s="83" t="s">
        <v>52</v>
      </c>
      <c r="B465" s="85">
        <f t="shared" si="25"/>
        <v>415616.67882420006</v>
      </c>
      <c r="C465" s="85">
        <v>389333.15488020005</v>
      </c>
      <c r="D465" s="85">
        <v>0</v>
      </c>
      <c r="E465" s="85">
        <v>0</v>
      </c>
      <c r="F465" s="85">
        <v>2779.5896400000001</v>
      </c>
      <c r="G465" s="85">
        <v>46.761204000000006</v>
      </c>
      <c r="H465" s="85">
        <v>45.96528</v>
      </c>
      <c r="I465" s="85">
        <v>23411.20782</v>
      </c>
      <c r="J465" s="82"/>
      <c r="K465" s="82"/>
      <c r="L465" s="82"/>
      <c r="M465" s="82"/>
      <c r="N465" s="82"/>
      <c r="O465" s="82"/>
      <c r="P465" s="82"/>
      <c r="Q465" s="98"/>
      <c r="R465" s="98"/>
      <c r="S465" s="98"/>
      <c r="T465" s="98"/>
      <c r="U465" s="98"/>
      <c r="V465" s="98"/>
      <c r="W465" s="98"/>
      <c r="X465" s="98"/>
      <c r="Y465" s="98"/>
      <c r="Z465" s="98"/>
      <c r="AA465" s="98"/>
      <c r="AB465" s="98"/>
      <c r="AC465" s="98"/>
      <c r="AD465" s="98"/>
      <c r="AE465" s="98"/>
      <c r="AF465" s="98"/>
      <c r="AG465" s="98"/>
      <c r="AH465" s="98"/>
      <c r="AI465" s="98"/>
      <c r="AJ465" s="98"/>
    </row>
    <row r="466" spans="1:36" s="77" customFormat="1" ht="9" customHeight="1" x14ac:dyDescent="0.25">
      <c r="A466" s="76" t="s">
        <v>53</v>
      </c>
      <c r="B466" s="82">
        <f t="shared" si="25"/>
        <v>230865.17914119994</v>
      </c>
      <c r="C466" s="82">
        <v>186423.66319119997</v>
      </c>
      <c r="D466" s="82">
        <v>32064.927899999995</v>
      </c>
      <c r="E466" s="82">
        <v>552.58073000000002</v>
      </c>
      <c r="F466" s="82">
        <v>8883.1855952000042</v>
      </c>
      <c r="G466" s="82">
        <v>2555.2657439999989</v>
      </c>
      <c r="H466" s="82">
        <v>183.39108480000002</v>
      </c>
      <c r="I466" s="82">
        <v>202.16489600000003</v>
      </c>
      <c r="J466" s="82"/>
      <c r="K466" s="82"/>
      <c r="L466" s="82"/>
      <c r="M466" s="82"/>
      <c r="N466" s="82"/>
      <c r="O466" s="82"/>
      <c r="P466" s="82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  <c r="AB466" s="98"/>
      <c r="AC466" s="98"/>
      <c r="AD466" s="98"/>
      <c r="AE466" s="98"/>
      <c r="AF466" s="98"/>
      <c r="AG466" s="98"/>
      <c r="AH466" s="98"/>
      <c r="AI466" s="98"/>
      <c r="AJ466" s="98"/>
    </row>
    <row r="467" spans="1:36" s="77" customFormat="1" ht="9" customHeight="1" x14ac:dyDescent="0.25">
      <c r="A467" s="76" t="s">
        <v>54</v>
      </c>
      <c r="B467" s="82">
        <f t="shared" si="25"/>
        <v>11628.601790000001</v>
      </c>
      <c r="C467" s="82">
        <v>9580.82</v>
      </c>
      <c r="D467" s="82">
        <v>0</v>
      </c>
      <c r="E467" s="82">
        <v>25.655000000000001</v>
      </c>
      <c r="F467" s="82">
        <v>1793.71729</v>
      </c>
      <c r="G467" s="82">
        <v>220.69550000000001</v>
      </c>
      <c r="H467" s="82">
        <v>0</v>
      </c>
      <c r="I467" s="82">
        <v>7.7140000000000004</v>
      </c>
      <c r="J467" s="82"/>
      <c r="K467" s="82"/>
      <c r="L467" s="82"/>
      <c r="M467" s="82"/>
      <c r="N467" s="82"/>
      <c r="O467" s="82"/>
      <c r="P467" s="82"/>
      <c r="Q467" s="98"/>
      <c r="R467" s="98"/>
      <c r="S467" s="98"/>
      <c r="T467" s="98"/>
      <c r="U467" s="98"/>
      <c r="V467" s="98"/>
      <c r="W467" s="98"/>
      <c r="X467" s="98"/>
      <c r="Y467" s="98"/>
      <c r="Z467" s="98"/>
      <c r="AA467" s="98"/>
      <c r="AB467" s="98"/>
      <c r="AC467" s="98"/>
      <c r="AD467" s="98"/>
      <c r="AE467" s="98"/>
      <c r="AF467" s="98"/>
      <c r="AG467" s="98"/>
      <c r="AH467" s="98"/>
      <c r="AI467" s="98"/>
      <c r="AJ467" s="98"/>
    </row>
    <row r="468" spans="1:36" s="77" customFormat="1" ht="9" customHeight="1" x14ac:dyDescent="0.25">
      <c r="A468" s="76" t="s">
        <v>55</v>
      </c>
      <c r="B468" s="82">
        <f t="shared" si="25"/>
        <v>52357.547850000003</v>
      </c>
      <c r="C468" s="82">
        <v>0</v>
      </c>
      <c r="D468" s="82">
        <v>0</v>
      </c>
      <c r="E468" s="82">
        <v>0</v>
      </c>
      <c r="F468" s="82">
        <v>0</v>
      </c>
      <c r="G468" s="82">
        <v>0</v>
      </c>
      <c r="H468" s="82">
        <v>25375.580999999998</v>
      </c>
      <c r="I468" s="82">
        <v>26981.966850000001</v>
      </c>
      <c r="J468" s="82"/>
      <c r="K468" s="82"/>
      <c r="L468" s="82"/>
      <c r="M468" s="82"/>
      <c r="N468" s="82"/>
      <c r="O468" s="82"/>
      <c r="P468" s="82"/>
      <c r="Q468" s="98"/>
      <c r="R468" s="98"/>
      <c r="S468" s="98"/>
      <c r="T468" s="98"/>
      <c r="U468" s="98"/>
      <c r="V468" s="98"/>
      <c r="W468" s="98"/>
      <c r="X468" s="98"/>
      <c r="Y468" s="98"/>
      <c r="Z468" s="98"/>
      <c r="AA468" s="98"/>
      <c r="AB468" s="98"/>
      <c r="AC468" s="98"/>
      <c r="AD468" s="98"/>
      <c r="AE468" s="98"/>
      <c r="AF468" s="98"/>
      <c r="AG468" s="98"/>
      <c r="AH468" s="98"/>
      <c r="AI468" s="98"/>
      <c r="AJ468" s="98"/>
    </row>
    <row r="469" spans="1:36" s="77" customFormat="1" ht="9" customHeight="1" x14ac:dyDescent="0.25">
      <c r="A469" s="83" t="s">
        <v>56</v>
      </c>
      <c r="B469" s="85">
        <f t="shared" si="25"/>
        <v>2380.0684799999999</v>
      </c>
      <c r="C469" s="85">
        <v>368.12880000000001</v>
      </c>
      <c r="D469" s="85">
        <v>0</v>
      </c>
      <c r="E469" s="85">
        <v>0</v>
      </c>
      <c r="F469" s="85">
        <v>1662.08295</v>
      </c>
      <c r="G469" s="85">
        <v>225.74673000000001</v>
      </c>
      <c r="H469" s="85">
        <v>112.21680000000001</v>
      </c>
      <c r="I469" s="85">
        <v>11.8932</v>
      </c>
      <c r="J469" s="82"/>
      <c r="K469" s="82"/>
      <c r="L469" s="82"/>
      <c r="M469" s="82"/>
      <c r="N469" s="82"/>
      <c r="O469" s="82"/>
      <c r="P469" s="82"/>
      <c r="Q469" s="98"/>
      <c r="R469" s="98"/>
      <c r="S469" s="98"/>
      <c r="T469" s="98"/>
      <c r="U469" s="98"/>
      <c r="V469" s="98"/>
      <c r="W469" s="98"/>
      <c r="X469" s="98"/>
      <c r="Y469" s="98"/>
      <c r="Z469" s="98"/>
      <c r="AA469" s="98"/>
      <c r="AB469" s="98"/>
      <c r="AC469" s="98"/>
      <c r="AD469" s="98"/>
      <c r="AE469" s="98"/>
      <c r="AF469" s="98"/>
      <c r="AG469" s="98"/>
      <c r="AH469" s="98"/>
      <c r="AI469" s="98"/>
      <c r="AJ469" s="98"/>
    </row>
    <row r="470" spans="1:36" s="77" customFormat="1" ht="9" customHeight="1" x14ac:dyDescent="0.25">
      <c r="A470" s="76" t="s">
        <v>57</v>
      </c>
      <c r="B470" s="82">
        <f t="shared" si="25"/>
        <v>32358.140429999999</v>
      </c>
      <c r="C470" s="82">
        <v>16304.819999999998</v>
      </c>
      <c r="D470" s="82">
        <v>0</v>
      </c>
      <c r="E470" s="82">
        <v>0</v>
      </c>
      <c r="F470" s="82">
        <v>812.15049999999997</v>
      </c>
      <c r="G470" s="82">
        <v>0</v>
      </c>
      <c r="H470" s="82">
        <v>57.875999999999998</v>
      </c>
      <c r="I470" s="82">
        <v>15183.293930000002</v>
      </c>
      <c r="J470" s="82"/>
      <c r="K470" s="82"/>
      <c r="L470" s="82"/>
      <c r="M470" s="82"/>
      <c r="N470" s="82"/>
      <c r="O470" s="82"/>
      <c r="P470" s="82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  <c r="AB470" s="98"/>
      <c r="AC470" s="98"/>
      <c r="AD470" s="98"/>
      <c r="AE470" s="98"/>
      <c r="AF470" s="98"/>
      <c r="AG470" s="98"/>
      <c r="AH470" s="98"/>
      <c r="AI470" s="98"/>
      <c r="AJ470" s="98"/>
    </row>
    <row r="471" spans="1:36" s="77" customFormat="1" ht="9" customHeight="1" x14ac:dyDescent="0.25">
      <c r="A471" s="76" t="s">
        <v>58</v>
      </c>
      <c r="B471" s="82">
        <f t="shared" si="25"/>
        <v>66751.73</v>
      </c>
      <c r="C471" s="82">
        <v>15000.59</v>
      </c>
      <c r="D471" s="82">
        <v>0</v>
      </c>
      <c r="E471" s="82">
        <v>0</v>
      </c>
      <c r="F471" s="82">
        <v>10704.83</v>
      </c>
      <c r="G471" s="82">
        <v>40830.06</v>
      </c>
      <c r="H471" s="82">
        <v>0</v>
      </c>
      <c r="I471" s="82">
        <v>216.25</v>
      </c>
      <c r="J471" s="82"/>
      <c r="K471" s="82"/>
      <c r="L471" s="82"/>
      <c r="M471" s="82"/>
      <c r="N471" s="82"/>
      <c r="O471" s="82"/>
      <c r="P471" s="82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  <c r="AB471" s="98"/>
      <c r="AC471" s="98"/>
      <c r="AD471" s="98"/>
      <c r="AE471" s="98"/>
      <c r="AF471" s="98"/>
      <c r="AG471" s="98"/>
      <c r="AH471" s="98"/>
      <c r="AI471" s="98"/>
      <c r="AJ471" s="98"/>
    </row>
    <row r="472" spans="1:36" s="77" customFormat="1" ht="9" customHeight="1" x14ac:dyDescent="0.25">
      <c r="A472" s="76" t="s">
        <v>59</v>
      </c>
      <c r="B472" s="82">
        <f t="shared" si="25"/>
        <v>29898.713000000003</v>
      </c>
      <c r="C472" s="82">
        <v>0</v>
      </c>
      <c r="D472" s="82">
        <v>0</v>
      </c>
      <c r="E472" s="82">
        <v>0</v>
      </c>
      <c r="F472" s="82">
        <v>0</v>
      </c>
      <c r="G472" s="82">
        <v>0</v>
      </c>
      <c r="H472" s="82">
        <v>15934.049000000001</v>
      </c>
      <c r="I472" s="82">
        <v>13964.664000000001</v>
      </c>
      <c r="J472" s="82"/>
      <c r="K472" s="82"/>
      <c r="L472" s="82"/>
      <c r="M472" s="82"/>
      <c r="N472" s="82"/>
      <c r="O472" s="82"/>
      <c r="P472" s="82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  <c r="AB472" s="98"/>
      <c r="AC472" s="98"/>
      <c r="AD472" s="98"/>
      <c r="AE472" s="98"/>
      <c r="AF472" s="98"/>
      <c r="AG472" s="98"/>
      <c r="AH472" s="98"/>
      <c r="AI472" s="98"/>
      <c r="AJ472" s="98"/>
    </row>
    <row r="473" spans="1:36" s="77" customFormat="1" ht="9" customHeight="1" x14ac:dyDescent="0.25">
      <c r="A473" s="83" t="s">
        <v>60</v>
      </c>
      <c r="B473" s="85">
        <f t="shared" si="25"/>
        <v>56735.200000000004</v>
      </c>
      <c r="C473" s="85">
        <v>3127.15</v>
      </c>
      <c r="D473" s="85">
        <v>0</v>
      </c>
      <c r="E473" s="85">
        <v>6</v>
      </c>
      <c r="F473" s="85">
        <v>340.4</v>
      </c>
      <c r="G473" s="85">
        <v>408.85</v>
      </c>
      <c r="H473" s="85">
        <v>0</v>
      </c>
      <c r="I473" s="85">
        <v>52852.800000000003</v>
      </c>
      <c r="J473" s="82"/>
      <c r="K473" s="82"/>
      <c r="L473" s="82"/>
      <c r="M473" s="82"/>
      <c r="N473" s="82"/>
      <c r="O473" s="82"/>
      <c r="P473" s="82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  <c r="AB473" s="98"/>
      <c r="AC473" s="98"/>
      <c r="AD473" s="98"/>
      <c r="AE473" s="98"/>
      <c r="AF473" s="98"/>
      <c r="AG473" s="98"/>
      <c r="AH473" s="98"/>
      <c r="AI473" s="98"/>
      <c r="AJ473" s="98"/>
    </row>
    <row r="474" spans="1:36" s="77" customFormat="1" ht="9" customHeight="1" x14ac:dyDescent="0.25">
      <c r="A474" s="76" t="s">
        <v>61</v>
      </c>
      <c r="B474" s="82">
        <f t="shared" si="25"/>
        <v>22719.47</v>
      </c>
      <c r="C474" s="82">
        <v>11587.16</v>
      </c>
      <c r="D474" s="82">
        <v>9443.16</v>
      </c>
      <c r="E474" s="82">
        <v>0</v>
      </c>
      <c r="F474" s="82">
        <v>1227.1500000000001</v>
      </c>
      <c r="G474" s="82">
        <v>0</v>
      </c>
      <c r="H474" s="82">
        <v>462</v>
      </c>
      <c r="I474" s="82">
        <v>0</v>
      </c>
      <c r="J474" s="82"/>
      <c r="K474" s="82"/>
      <c r="L474" s="82"/>
      <c r="M474" s="82"/>
      <c r="N474" s="82"/>
      <c r="O474" s="82"/>
      <c r="P474" s="82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  <c r="AB474" s="98"/>
      <c r="AC474" s="98"/>
      <c r="AD474" s="98"/>
      <c r="AE474" s="98"/>
      <c r="AF474" s="98"/>
      <c r="AG474" s="98"/>
      <c r="AH474" s="98"/>
      <c r="AI474" s="98"/>
      <c r="AJ474" s="98"/>
    </row>
    <row r="475" spans="1:36" s="77" customFormat="1" ht="9" customHeight="1" x14ac:dyDescent="0.25">
      <c r="A475" s="76" t="s">
        <v>62</v>
      </c>
      <c r="B475" s="82">
        <f t="shared" si="25"/>
        <v>251111.93</v>
      </c>
      <c r="C475" s="82">
        <v>105492.14</v>
      </c>
      <c r="D475" s="82">
        <v>540.92999999999995</v>
      </c>
      <c r="E475" s="82">
        <v>1056.04</v>
      </c>
      <c r="F475" s="82">
        <v>17322.8</v>
      </c>
      <c r="G475" s="82">
        <v>23237.88</v>
      </c>
      <c r="H475" s="82">
        <v>12802.1</v>
      </c>
      <c r="I475" s="82">
        <v>90660.04</v>
      </c>
      <c r="J475" s="82"/>
      <c r="K475" s="82"/>
      <c r="L475" s="82"/>
      <c r="M475" s="82"/>
      <c r="N475" s="82"/>
      <c r="O475" s="82"/>
      <c r="P475" s="82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  <c r="AB475" s="98"/>
      <c r="AC475" s="98"/>
      <c r="AD475" s="98"/>
      <c r="AE475" s="98"/>
      <c r="AF475" s="98"/>
      <c r="AG475" s="98"/>
      <c r="AH475" s="98"/>
      <c r="AI475" s="98"/>
      <c r="AJ475" s="98"/>
    </row>
    <row r="476" spans="1:36" s="77" customFormat="1" ht="9" customHeight="1" x14ac:dyDescent="0.25">
      <c r="A476" s="76" t="s">
        <v>63</v>
      </c>
      <c r="B476" s="82">
        <f t="shared" si="25"/>
        <v>449.96761983471004</v>
      </c>
      <c r="C476" s="82">
        <v>0</v>
      </c>
      <c r="D476" s="82">
        <v>0</v>
      </c>
      <c r="E476" s="82">
        <v>0</v>
      </c>
      <c r="F476" s="82">
        <v>0</v>
      </c>
      <c r="G476" s="82">
        <v>0</v>
      </c>
      <c r="H476" s="82">
        <v>45.459050000000005</v>
      </c>
      <c r="I476" s="82">
        <v>404.50856983471004</v>
      </c>
      <c r="J476" s="82"/>
      <c r="K476" s="82"/>
      <c r="L476" s="82"/>
      <c r="M476" s="82"/>
      <c r="N476" s="82"/>
      <c r="O476" s="82"/>
      <c r="P476" s="82"/>
      <c r="Q476" s="98"/>
      <c r="R476" s="98"/>
      <c r="S476" s="98"/>
      <c r="T476" s="98"/>
      <c r="U476" s="98"/>
      <c r="V476" s="98"/>
      <c r="W476" s="98"/>
      <c r="X476" s="98"/>
      <c r="Y476" s="98"/>
      <c r="Z476" s="98"/>
      <c r="AA476" s="98"/>
      <c r="AB476" s="98"/>
      <c r="AC476" s="98"/>
      <c r="AD476" s="98"/>
      <c r="AE476" s="98"/>
      <c r="AF476" s="98"/>
      <c r="AG476" s="98"/>
      <c r="AH476" s="98"/>
      <c r="AI476" s="98"/>
      <c r="AJ476" s="98"/>
    </row>
    <row r="477" spans="1:36" s="77" customFormat="1" ht="9" customHeight="1" x14ac:dyDescent="0.25">
      <c r="A477" s="83" t="s">
        <v>64</v>
      </c>
      <c r="B477" s="85">
        <f t="shared" si="25"/>
        <v>29650.163860000001</v>
      </c>
      <c r="C477" s="85">
        <v>15625.6147</v>
      </c>
      <c r="D477" s="85">
        <v>0</v>
      </c>
      <c r="E477" s="85">
        <v>1458.98036</v>
      </c>
      <c r="F477" s="85">
        <v>9361.2924999999996</v>
      </c>
      <c r="G477" s="85">
        <v>3204.2763</v>
      </c>
      <c r="H477" s="85">
        <v>0</v>
      </c>
      <c r="I477" s="85">
        <v>0</v>
      </c>
      <c r="J477" s="82"/>
      <c r="K477" s="82"/>
      <c r="L477" s="82"/>
      <c r="M477" s="82"/>
      <c r="N477" s="82"/>
      <c r="O477" s="82"/>
      <c r="P477" s="82"/>
      <c r="Q477" s="98"/>
      <c r="R477" s="98"/>
      <c r="S477" s="98"/>
      <c r="T477" s="98"/>
      <c r="U477" s="98"/>
      <c r="V477" s="98"/>
      <c r="W477" s="98"/>
      <c r="X477" s="98"/>
      <c r="Y477" s="98"/>
      <c r="Z477" s="98"/>
      <c r="AA477" s="98"/>
      <c r="AB477" s="98"/>
      <c r="AC477" s="98"/>
      <c r="AD477" s="98"/>
      <c r="AE477" s="98"/>
      <c r="AF477" s="98"/>
      <c r="AG477" s="98"/>
      <c r="AH477" s="98"/>
      <c r="AI477" s="98"/>
      <c r="AJ477" s="98"/>
    </row>
    <row r="478" spans="1:36" s="77" customFormat="1" ht="9" customHeight="1" x14ac:dyDescent="0.25">
      <c r="A478" s="76"/>
      <c r="B478" s="82"/>
      <c r="C478" s="82"/>
      <c r="D478" s="82"/>
      <c r="E478" s="82"/>
      <c r="F478" s="82"/>
      <c r="G478" s="82"/>
      <c r="H478" s="82"/>
      <c r="I478" s="82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  <c r="AA478" s="98"/>
      <c r="AB478" s="98"/>
      <c r="AC478" s="98"/>
      <c r="AD478" s="98"/>
      <c r="AE478" s="98"/>
      <c r="AF478" s="98"/>
      <c r="AG478" s="98"/>
      <c r="AH478" s="98"/>
      <c r="AI478" s="98"/>
      <c r="AJ478" s="98"/>
    </row>
    <row r="479" spans="1:36" s="77" customFormat="1" ht="9" customHeight="1" x14ac:dyDescent="0.25">
      <c r="A479" s="75">
        <v>2008</v>
      </c>
      <c r="B479" s="76"/>
      <c r="C479" s="76"/>
      <c r="D479" s="76"/>
      <c r="E479" s="76"/>
      <c r="F479" s="76"/>
      <c r="G479" s="76"/>
      <c r="H479" s="76"/>
      <c r="I479" s="76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  <c r="AA479" s="98"/>
      <c r="AB479" s="98"/>
      <c r="AC479" s="98"/>
      <c r="AD479" s="98"/>
      <c r="AE479" s="98"/>
      <c r="AF479" s="98"/>
      <c r="AG479" s="98"/>
      <c r="AH479" s="98"/>
      <c r="AI479" s="98"/>
      <c r="AJ479" s="98"/>
    </row>
    <row r="480" spans="1:36" s="80" customFormat="1" ht="9" customHeight="1" x14ac:dyDescent="0.25">
      <c r="A480" s="78" t="s">
        <v>33</v>
      </c>
      <c r="B480" s="97">
        <f t="shared" ref="B480:I480" si="26">SUM(B482:B513)</f>
        <v>7532678.5050000018</v>
      </c>
      <c r="C480" s="97">
        <f>SUM(C482:C513)</f>
        <v>6483524.8279999988</v>
      </c>
      <c r="D480" s="97">
        <f t="shared" si="26"/>
        <v>106751.72999999998</v>
      </c>
      <c r="E480" s="97">
        <f t="shared" si="26"/>
        <v>36192.351000000002</v>
      </c>
      <c r="F480" s="97">
        <f t="shared" si="26"/>
        <v>358204.32500000013</v>
      </c>
      <c r="G480" s="97">
        <f t="shared" si="26"/>
        <v>39688.095999999998</v>
      </c>
      <c r="H480" s="97">
        <f t="shared" si="26"/>
        <v>51828.803</v>
      </c>
      <c r="I480" s="97">
        <f t="shared" si="26"/>
        <v>456488.37199999997</v>
      </c>
      <c r="J480" s="311"/>
      <c r="K480" s="311"/>
      <c r="L480" s="311"/>
      <c r="M480" s="311"/>
      <c r="N480" s="311"/>
      <c r="O480" s="311"/>
      <c r="P480" s="311"/>
      <c r="Q480" s="311"/>
      <c r="R480" s="311"/>
      <c r="S480" s="311"/>
      <c r="T480" s="311"/>
      <c r="U480" s="311"/>
      <c r="V480" s="311"/>
      <c r="W480" s="311"/>
      <c r="X480" s="311"/>
      <c r="Y480" s="311"/>
      <c r="Z480" s="311"/>
      <c r="AA480" s="311"/>
      <c r="AB480" s="311"/>
      <c r="AC480" s="311"/>
      <c r="AD480" s="311"/>
      <c r="AE480" s="311"/>
      <c r="AF480" s="311"/>
      <c r="AG480" s="311"/>
      <c r="AH480" s="311"/>
      <c r="AI480" s="311"/>
      <c r="AJ480" s="311"/>
    </row>
    <row r="481" spans="1:36" s="80" customFormat="1" ht="3.95" customHeight="1" x14ac:dyDescent="0.25">
      <c r="A481" s="75"/>
      <c r="B481" s="97"/>
      <c r="C481" s="97"/>
      <c r="D481" s="97"/>
      <c r="E481" s="97"/>
      <c r="F481" s="97"/>
      <c r="G481" s="97"/>
      <c r="H481" s="97"/>
      <c r="I481" s="97"/>
      <c r="J481" s="311"/>
      <c r="K481" s="311"/>
      <c r="L481" s="311"/>
      <c r="M481" s="311"/>
      <c r="N481" s="311"/>
      <c r="O481" s="311"/>
      <c r="P481" s="311"/>
      <c r="Q481" s="311"/>
      <c r="R481" s="311"/>
      <c r="S481" s="311"/>
      <c r="T481" s="311"/>
      <c r="U481" s="311"/>
      <c r="V481" s="311"/>
      <c r="W481" s="311"/>
      <c r="X481" s="311"/>
      <c r="Y481" s="311"/>
      <c r="Z481" s="311"/>
      <c r="AA481" s="311"/>
      <c r="AB481" s="311"/>
      <c r="AC481" s="311"/>
      <c r="AD481" s="311"/>
      <c r="AE481" s="311"/>
      <c r="AF481" s="311"/>
      <c r="AG481" s="311"/>
      <c r="AH481" s="311"/>
      <c r="AI481" s="311"/>
      <c r="AJ481" s="311"/>
    </row>
    <row r="482" spans="1:36" s="77" customFormat="1" ht="9" customHeight="1" x14ac:dyDescent="0.25">
      <c r="A482" s="76" t="s">
        <v>34</v>
      </c>
      <c r="B482" s="82">
        <f t="shared" ref="B482:B513" si="27">SUM(C482:I482)</f>
        <v>2777.2</v>
      </c>
      <c r="C482" s="82">
        <v>32.4</v>
      </c>
      <c r="D482" s="82">
        <v>0</v>
      </c>
      <c r="E482" s="82">
        <v>25</v>
      </c>
      <c r="F482" s="82">
        <v>2027.5</v>
      </c>
      <c r="G482" s="82">
        <v>692.3</v>
      </c>
      <c r="H482" s="82">
        <v>0</v>
      </c>
      <c r="I482" s="82">
        <v>0</v>
      </c>
      <c r="J482" s="82"/>
      <c r="K482" s="82"/>
      <c r="L482" s="82"/>
      <c r="M482" s="82"/>
      <c r="N482" s="82"/>
      <c r="O482" s="82"/>
      <c r="P482" s="82"/>
      <c r="Q482" s="98"/>
      <c r="R482" s="98"/>
      <c r="S482" s="98"/>
      <c r="T482" s="98"/>
      <c r="U482" s="98"/>
      <c r="V482" s="98"/>
      <c r="W482" s="98"/>
      <c r="X482" s="98"/>
      <c r="Y482" s="98"/>
      <c r="Z482" s="98"/>
      <c r="AA482" s="98"/>
      <c r="AB482" s="98"/>
      <c r="AC482" s="98"/>
      <c r="AD482" s="98"/>
      <c r="AE482" s="98"/>
      <c r="AF482" s="98"/>
      <c r="AG482" s="98"/>
      <c r="AH482" s="98"/>
      <c r="AI482" s="98"/>
      <c r="AJ482" s="98"/>
    </row>
    <row r="483" spans="1:36" s="77" customFormat="1" ht="9" customHeight="1" x14ac:dyDescent="0.25">
      <c r="A483" s="76" t="s">
        <v>35</v>
      </c>
      <c r="B483" s="82">
        <f t="shared" si="27"/>
        <v>530.25</v>
      </c>
      <c r="C483" s="82">
        <v>530.25</v>
      </c>
      <c r="D483" s="82">
        <v>0</v>
      </c>
      <c r="E483" s="82">
        <v>0</v>
      </c>
      <c r="F483" s="82">
        <v>0</v>
      </c>
      <c r="G483" s="82">
        <v>0</v>
      </c>
      <c r="H483" s="82">
        <v>0</v>
      </c>
      <c r="I483" s="82">
        <v>0</v>
      </c>
      <c r="J483" s="82"/>
      <c r="K483" s="82"/>
      <c r="L483" s="82"/>
      <c r="M483" s="82"/>
      <c r="N483" s="82"/>
      <c r="O483" s="82"/>
      <c r="P483" s="82"/>
      <c r="Q483" s="98"/>
      <c r="R483" s="98"/>
      <c r="S483" s="98"/>
      <c r="T483" s="98"/>
      <c r="U483" s="98"/>
      <c r="V483" s="98"/>
      <c r="W483" s="98"/>
      <c r="X483" s="98"/>
      <c r="Y483" s="98"/>
      <c r="Z483" s="98"/>
      <c r="AA483" s="98"/>
      <c r="AB483" s="98"/>
      <c r="AC483" s="98"/>
      <c r="AD483" s="98"/>
      <c r="AE483" s="98"/>
      <c r="AF483" s="98"/>
      <c r="AG483" s="98"/>
      <c r="AH483" s="98"/>
      <c r="AI483" s="98"/>
      <c r="AJ483" s="98"/>
    </row>
    <row r="484" spans="1:36" s="77" customFormat="1" ht="9" customHeight="1" x14ac:dyDescent="0.25">
      <c r="A484" s="76" t="s">
        <v>87</v>
      </c>
      <c r="B484" s="82">
        <f t="shared" si="27"/>
        <v>4246.6180000000004</v>
      </c>
      <c r="C484" s="82">
        <v>0</v>
      </c>
      <c r="D484" s="82">
        <v>0</v>
      </c>
      <c r="E484" s="82">
        <v>0</v>
      </c>
      <c r="F484" s="82">
        <v>0</v>
      </c>
      <c r="G484" s="82">
        <v>0</v>
      </c>
      <c r="H484" s="82">
        <v>0</v>
      </c>
      <c r="I484" s="82">
        <v>4246.6180000000004</v>
      </c>
      <c r="J484" s="82"/>
      <c r="K484" s="82"/>
      <c r="L484" s="82"/>
      <c r="M484" s="82"/>
      <c r="N484" s="82"/>
      <c r="O484" s="82"/>
      <c r="P484" s="82"/>
      <c r="Q484" s="98"/>
      <c r="R484" s="98"/>
      <c r="S484" s="98"/>
      <c r="T484" s="98"/>
      <c r="U484" s="98"/>
      <c r="V484" s="98"/>
      <c r="W484" s="98"/>
      <c r="X484" s="98"/>
      <c r="Y484" s="98"/>
      <c r="Z484" s="98"/>
      <c r="AA484" s="98"/>
      <c r="AB484" s="98"/>
      <c r="AC484" s="98"/>
      <c r="AD484" s="98"/>
      <c r="AE484" s="98"/>
      <c r="AF484" s="98"/>
      <c r="AG484" s="98"/>
      <c r="AH484" s="98"/>
      <c r="AI484" s="98"/>
      <c r="AJ484" s="98"/>
    </row>
    <row r="485" spans="1:36" s="77" customFormat="1" ht="9" customHeight="1" x14ac:dyDescent="0.25">
      <c r="A485" s="83" t="s">
        <v>37</v>
      </c>
      <c r="B485" s="85">
        <f t="shared" si="27"/>
        <v>220402.34000000003</v>
      </c>
      <c r="C485" s="85">
        <v>0</v>
      </c>
      <c r="D485" s="85">
        <v>0</v>
      </c>
      <c r="E485" s="85">
        <v>0</v>
      </c>
      <c r="F485" s="85">
        <v>0</v>
      </c>
      <c r="G485" s="85">
        <v>0</v>
      </c>
      <c r="H485" s="85">
        <v>3749.2</v>
      </c>
      <c r="I485" s="85">
        <v>216653.14</v>
      </c>
      <c r="J485" s="82"/>
      <c r="K485" s="82"/>
      <c r="L485" s="82"/>
      <c r="M485" s="82"/>
      <c r="N485" s="82"/>
      <c r="O485" s="82"/>
      <c r="P485" s="82"/>
      <c r="Q485" s="98"/>
      <c r="R485" s="98"/>
      <c r="S485" s="98"/>
      <c r="T485" s="98"/>
      <c r="U485" s="98"/>
      <c r="V485" s="98"/>
      <c r="W485" s="98"/>
      <c r="X485" s="98"/>
      <c r="Y485" s="98"/>
      <c r="Z485" s="98"/>
      <c r="AA485" s="98"/>
      <c r="AB485" s="98"/>
      <c r="AC485" s="98"/>
      <c r="AD485" s="98"/>
      <c r="AE485" s="98"/>
      <c r="AF485" s="98"/>
      <c r="AG485" s="98"/>
      <c r="AH485" s="98"/>
      <c r="AI485" s="98"/>
      <c r="AJ485" s="98"/>
    </row>
    <row r="486" spans="1:36" s="77" customFormat="1" ht="9" customHeight="1" x14ac:dyDescent="0.25">
      <c r="A486" s="76" t="s">
        <v>38</v>
      </c>
      <c r="B486" s="82">
        <f t="shared" si="27"/>
        <v>80112.800000000017</v>
      </c>
      <c r="C486" s="82">
        <v>62616</v>
      </c>
      <c r="D486" s="82">
        <v>0</v>
      </c>
      <c r="E486" s="82">
        <v>4172</v>
      </c>
      <c r="F486" s="82">
        <v>3299.1</v>
      </c>
      <c r="G486" s="82">
        <v>32.1</v>
      </c>
      <c r="H486" s="82">
        <v>1749</v>
      </c>
      <c r="I486" s="82">
        <v>8244.6</v>
      </c>
      <c r="J486" s="82"/>
      <c r="K486" s="82"/>
      <c r="L486" s="82"/>
      <c r="M486" s="82"/>
      <c r="N486" s="82"/>
      <c r="O486" s="82"/>
      <c r="P486" s="82"/>
      <c r="Q486" s="98"/>
      <c r="R486" s="98"/>
      <c r="S486" s="98"/>
      <c r="T486" s="98"/>
      <c r="U486" s="98"/>
      <c r="V486" s="98"/>
      <c r="W486" s="98"/>
      <c r="X486" s="98"/>
      <c r="Y486" s="98"/>
      <c r="Z486" s="98"/>
      <c r="AA486" s="98"/>
      <c r="AB486" s="98"/>
      <c r="AC486" s="98"/>
      <c r="AD486" s="98"/>
      <c r="AE486" s="98"/>
      <c r="AF486" s="98"/>
      <c r="AG486" s="98"/>
      <c r="AH486" s="98"/>
      <c r="AI486" s="98"/>
      <c r="AJ486" s="98"/>
    </row>
    <row r="487" spans="1:36" s="77" customFormat="1" ht="9" customHeight="1" x14ac:dyDescent="0.25">
      <c r="A487" s="76" t="s">
        <v>39</v>
      </c>
      <c r="B487" s="82">
        <f t="shared" si="27"/>
        <v>2691054.3270000005</v>
      </c>
      <c r="C487" s="82">
        <v>2580570.0750000002</v>
      </c>
      <c r="D487" s="82">
        <v>0</v>
      </c>
      <c r="E487" s="82">
        <v>6527.6</v>
      </c>
      <c r="F487" s="82">
        <v>103956.652</v>
      </c>
      <c r="G487" s="82">
        <v>0</v>
      </c>
      <c r="H487" s="82">
        <v>0</v>
      </c>
      <c r="I487" s="82">
        <v>0</v>
      </c>
      <c r="J487" s="82"/>
      <c r="K487" s="82"/>
      <c r="L487" s="82"/>
      <c r="M487" s="82"/>
      <c r="N487" s="82"/>
      <c r="O487" s="82"/>
      <c r="P487" s="82"/>
      <c r="Q487" s="98"/>
      <c r="R487" s="98"/>
      <c r="S487" s="98"/>
      <c r="T487" s="98"/>
      <c r="U487" s="98"/>
      <c r="V487" s="98"/>
      <c r="W487" s="98"/>
      <c r="X487" s="98"/>
      <c r="Y487" s="98"/>
      <c r="Z487" s="98"/>
      <c r="AA487" s="98"/>
      <c r="AB487" s="98"/>
      <c r="AC487" s="98"/>
      <c r="AD487" s="98"/>
      <c r="AE487" s="98"/>
      <c r="AF487" s="98"/>
      <c r="AG487" s="98"/>
      <c r="AH487" s="98"/>
      <c r="AI487" s="98"/>
      <c r="AJ487" s="98"/>
    </row>
    <row r="488" spans="1:36" s="77" customFormat="1" ht="9" customHeight="1" x14ac:dyDescent="0.25">
      <c r="A488" s="76" t="s">
        <v>40</v>
      </c>
      <c r="B488" s="82">
        <f t="shared" si="27"/>
        <v>1564.9400000000003</v>
      </c>
      <c r="C488" s="82">
        <v>1362.0820000000001</v>
      </c>
      <c r="D488" s="82">
        <v>0</v>
      </c>
      <c r="E488" s="82">
        <v>1.38</v>
      </c>
      <c r="F488" s="82">
        <v>0</v>
      </c>
      <c r="G488" s="82">
        <v>201.47800000000001</v>
      </c>
      <c r="H488" s="82">
        <v>0</v>
      </c>
      <c r="I488" s="82">
        <v>0</v>
      </c>
      <c r="J488" s="82"/>
      <c r="K488" s="82"/>
      <c r="L488" s="82"/>
      <c r="M488" s="82"/>
      <c r="N488" s="82"/>
      <c r="O488" s="82"/>
      <c r="P488" s="82"/>
      <c r="Q488" s="98"/>
      <c r="R488" s="98"/>
      <c r="S488" s="98"/>
      <c r="T488" s="98"/>
      <c r="U488" s="98"/>
      <c r="V488" s="98"/>
      <c r="W488" s="98"/>
      <c r="X488" s="98"/>
      <c r="Y488" s="98"/>
      <c r="Z488" s="98"/>
      <c r="AA488" s="98"/>
      <c r="AB488" s="98"/>
      <c r="AC488" s="98"/>
      <c r="AD488" s="98"/>
      <c r="AE488" s="98"/>
      <c r="AF488" s="98"/>
      <c r="AG488" s="98"/>
      <c r="AH488" s="98"/>
      <c r="AI488" s="98"/>
      <c r="AJ488" s="98"/>
    </row>
    <row r="489" spans="1:36" s="77" customFormat="1" ht="9" customHeight="1" x14ac:dyDescent="0.25">
      <c r="A489" s="83" t="s">
        <v>41</v>
      </c>
      <c r="B489" s="85">
        <f t="shared" si="27"/>
        <v>5009.0610000000006</v>
      </c>
      <c r="C489" s="85">
        <v>482.13</v>
      </c>
      <c r="D489" s="85">
        <v>0</v>
      </c>
      <c r="E489" s="85">
        <v>0</v>
      </c>
      <c r="F489" s="85">
        <v>3409.2860000000001</v>
      </c>
      <c r="G489" s="85">
        <v>2.7320000000000002</v>
      </c>
      <c r="H489" s="85">
        <v>386.29199999999997</v>
      </c>
      <c r="I489" s="85">
        <v>728.62099999999998</v>
      </c>
      <c r="J489" s="82"/>
      <c r="K489" s="82"/>
      <c r="L489" s="82"/>
      <c r="M489" s="82"/>
      <c r="N489" s="82"/>
      <c r="O489" s="82"/>
      <c r="P489" s="82"/>
      <c r="Q489" s="98"/>
      <c r="R489" s="98"/>
      <c r="S489" s="98"/>
      <c r="T489" s="98"/>
      <c r="U489" s="98"/>
      <c r="V489" s="98"/>
      <c r="W489" s="98"/>
      <c r="X489" s="98"/>
      <c r="Y489" s="98"/>
      <c r="Z489" s="98"/>
      <c r="AA489" s="98"/>
      <c r="AB489" s="98"/>
      <c r="AC489" s="98"/>
      <c r="AD489" s="98"/>
      <c r="AE489" s="98"/>
      <c r="AF489" s="98"/>
      <c r="AG489" s="98"/>
      <c r="AH489" s="98"/>
      <c r="AI489" s="98"/>
      <c r="AJ489" s="98"/>
    </row>
    <row r="490" spans="1:36" s="77" customFormat="1" ht="9" customHeight="1" x14ac:dyDescent="0.25">
      <c r="A490" s="76" t="s">
        <v>88</v>
      </c>
      <c r="B490" s="82">
        <f t="shared" si="27"/>
        <v>865.51499999999999</v>
      </c>
      <c r="C490" s="82">
        <v>51.235999999999997</v>
      </c>
      <c r="D490" s="82">
        <v>814.279</v>
      </c>
      <c r="E490" s="82">
        <v>0</v>
      </c>
      <c r="F490" s="82">
        <v>0</v>
      </c>
      <c r="G490" s="82">
        <v>0</v>
      </c>
      <c r="H490" s="82">
        <v>0</v>
      </c>
      <c r="I490" s="82">
        <v>0</v>
      </c>
      <c r="J490" s="82"/>
      <c r="K490" s="82"/>
      <c r="L490" s="82"/>
      <c r="M490" s="82"/>
      <c r="N490" s="82"/>
      <c r="O490" s="82"/>
      <c r="P490" s="82"/>
      <c r="Q490" s="98"/>
      <c r="R490" s="98"/>
      <c r="S490" s="98"/>
      <c r="T490" s="98"/>
      <c r="U490" s="98"/>
      <c r="V490" s="98"/>
      <c r="W490" s="98"/>
      <c r="X490" s="98"/>
      <c r="Y490" s="98"/>
      <c r="Z490" s="98"/>
      <c r="AA490" s="98"/>
      <c r="AB490" s="98"/>
      <c r="AC490" s="98"/>
      <c r="AD490" s="98"/>
      <c r="AE490" s="98"/>
      <c r="AF490" s="98"/>
      <c r="AG490" s="98"/>
      <c r="AH490" s="98"/>
      <c r="AI490" s="98"/>
      <c r="AJ490" s="98"/>
    </row>
    <row r="491" spans="1:36" s="77" customFormat="1" ht="9" customHeight="1" x14ac:dyDescent="0.25">
      <c r="A491" s="76" t="s">
        <v>42</v>
      </c>
      <c r="B491" s="82">
        <f t="shared" si="27"/>
        <v>1529693.8800000001</v>
      </c>
      <c r="C491" s="82">
        <v>1430922.196</v>
      </c>
      <c r="D491" s="82">
        <v>0</v>
      </c>
      <c r="E491" s="82">
        <v>12234.646000000001</v>
      </c>
      <c r="F491" s="82">
        <v>85992.778999999995</v>
      </c>
      <c r="G491" s="82">
        <v>544.25900000000001</v>
      </c>
      <c r="H491" s="82">
        <v>0</v>
      </c>
      <c r="I491" s="82">
        <v>0</v>
      </c>
      <c r="J491" s="82"/>
      <c r="K491" s="82"/>
      <c r="L491" s="82"/>
      <c r="M491" s="82"/>
      <c r="N491" s="82"/>
      <c r="O491" s="82"/>
      <c r="P491" s="82"/>
      <c r="Q491" s="98"/>
      <c r="R491" s="98"/>
      <c r="S491" s="98"/>
      <c r="T491" s="98"/>
      <c r="U491" s="98"/>
      <c r="V491" s="98"/>
      <c r="W491" s="98"/>
      <c r="X491" s="98"/>
      <c r="Y491" s="98"/>
      <c r="Z491" s="98"/>
      <c r="AA491" s="98"/>
      <c r="AB491" s="98"/>
      <c r="AC491" s="98"/>
      <c r="AD491" s="98"/>
      <c r="AE491" s="98"/>
      <c r="AF491" s="98"/>
      <c r="AG491" s="98"/>
      <c r="AH491" s="98"/>
      <c r="AI491" s="98"/>
      <c r="AJ491" s="98"/>
    </row>
    <row r="492" spans="1:36" s="77" customFormat="1" ht="9" customHeight="1" x14ac:dyDescent="0.25">
      <c r="A492" s="76" t="s">
        <v>43</v>
      </c>
      <c r="B492" s="82">
        <f t="shared" si="27"/>
        <v>9825.1979999999985</v>
      </c>
      <c r="C492" s="82">
        <v>437.44299999999998</v>
      </c>
      <c r="D492" s="82">
        <v>0</v>
      </c>
      <c r="E492" s="82">
        <v>0</v>
      </c>
      <c r="F492" s="82">
        <v>9386.3389999999999</v>
      </c>
      <c r="G492" s="82">
        <v>1.4159999999999999</v>
      </c>
      <c r="H492" s="82">
        <v>0</v>
      </c>
      <c r="I492" s="82">
        <v>0</v>
      </c>
      <c r="J492" s="82"/>
      <c r="K492" s="82"/>
      <c r="L492" s="82"/>
      <c r="M492" s="82"/>
      <c r="N492" s="82"/>
      <c r="O492" s="82"/>
      <c r="P492" s="82"/>
      <c r="Q492" s="98"/>
      <c r="R492" s="98"/>
      <c r="S492" s="98"/>
      <c r="T492" s="98"/>
      <c r="U492" s="98"/>
      <c r="V492" s="98"/>
      <c r="W492" s="98"/>
      <c r="X492" s="98"/>
      <c r="Y492" s="98"/>
      <c r="Z492" s="98"/>
      <c r="AA492" s="98"/>
      <c r="AB492" s="98"/>
      <c r="AC492" s="98"/>
      <c r="AD492" s="98"/>
      <c r="AE492" s="98"/>
      <c r="AF492" s="98"/>
      <c r="AG492" s="98"/>
      <c r="AH492" s="98"/>
      <c r="AI492" s="98"/>
      <c r="AJ492" s="98"/>
    </row>
    <row r="493" spans="1:36" s="77" customFormat="1" ht="9" customHeight="1" x14ac:dyDescent="0.25">
      <c r="A493" s="83" t="s">
        <v>44</v>
      </c>
      <c r="B493" s="85">
        <f t="shared" si="27"/>
        <v>298791.60099999991</v>
      </c>
      <c r="C493" s="85">
        <v>278005.09499999997</v>
      </c>
      <c r="D493" s="85">
        <v>2775.6439999999998</v>
      </c>
      <c r="E493" s="85">
        <v>1400.741</v>
      </c>
      <c r="F493" s="85">
        <v>13836.982</v>
      </c>
      <c r="G493" s="85">
        <v>790.88099999999997</v>
      </c>
      <c r="H493" s="85">
        <v>0</v>
      </c>
      <c r="I493" s="85">
        <v>1982.258</v>
      </c>
      <c r="J493" s="82"/>
      <c r="K493" s="82"/>
      <c r="L493" s="82"/>
      <c r="M493" s="82"/>
      <c r="N493" s="82"/>
      <c r="O493" s="82"/>
      <c r="P493" s="82"/>
      <c r="Q493" s="98"/>
      <c r="R493" s="98"/>
      <c r="S493" s="98"/>
      <c r="T493" s="98"/>
      <c r="U493" s="98"/>
      <c r="V493" s="98"/>
      <c r="W493" s="98"/>
      <c r="X493" s="98"/>
      <c r="Y493" s="98"/>
      <c r="Z493" s="98"/>
      <c r="AA493" s="98"/>
      <c r="AB493" s="98"/>
      <c r="AC493" s="98"/>
      <c r="AD493" s="98"/>
      <c r="AE493" s="98"/>
      <c r="AF493" s="98"/>
      <c r="AG493" s="98"/>
      <c r="AH493" s="98"/>
      <c r="AI493" s="98"/>
      <c r="AJ493" s="98"/>
    </row>
    <row r="494" spans="1:36" s="77" customFormat="1" ht="9" customHeight="1" x14ac:dyDescent="0.25">
      <c r="A494" s="76" t="s">
        <v>45</v>
      </c>
      <c r="B494" s="82">
        <f t="shared" si="27"/>
        <v>156784.75100000002</v>
      </c>
      <c r="C494" s="82">
        <v>124955.25900000001</v>
      </c>
      <c r="D494" s="82">
        <v>8406.7019999999993</v>
      </c>
      <c r="E494" s="82">
        <v>2417.567</v>
      </c>
      <c r="F494" s="82">
        <v>20253.504000000001</v>
      </c>
      <c r="G494" s="82">
        <v>751.71900000000005</v>
      </c>
      <c r="H494" s="82">
        <v>0</v>
      </c>
      <c r="I494" s="82">
        <v>0</v>
      </c>
      <c r="J494" s="82"/>
      <c r="K494" s="82"/>
      <c r="L494" s="82"/>
      <c r="M494" s="82"/>
      <c r="N494" s="82"/>
      <c r="O494" s="82"/>
      <c r="P494" s="82"/>
      <c r="Q494" s="98"/>
      <c r="R494" s="98"/>
      <c r="S494" s="98"/>
      <c r="T494" s="98"/>
      <c r="U494" s="98"/>
      <c r="V494" s="98"/>
      <c r="W494" s="98"/>
      <c r="X494" s="98"/>
      <c r="Y494" s="98"/>
      <c r="Z494" s="98"/>
      <c r="AA494" s="98"/>
      <c r="AB494" s="98"/>
      <c r="AC494" s="98"/>
      <c r="AD494" s="98"/>
      <c r="AE494" s="98"/>
      <c r="AF494" s="98"/>
      <c r="AG494" s="98"/>
      <c r="AH494" s="98"/>
      <c r="AI494" s="98"/>
      <c r="AJ494" s="98"/>
    </row>
    <row r="495" spans="1:36" s="77" customFormat="1" ht="9" customHeight="1" x14ac:dyDescent="0.25">
      <c r="A495" s="76" t="s">
        <v>46</v>
      </c>
      <c r="B495" s="82">
        <f t="shared" si="27"/>
        <v>634321.55599999987</v>
      </c>
      <c r="C495" s="82">
        <v>565448.90099999995</v>
      </c>
      <c r="D495" s="82">
        <v>3115.364</v>
      </c>
      <c r="E495" s="82">
        <v>755.57600000000002</v>
      </c>
      <c r="F495" s="82">
        <v>35382.254999999997</v>
      </c>
      <c r="G495" s="82">
        <v>297.22699999999998</v>
      </c>
      <c r="H495" s="82">
        <v>6503.5410000000002</v>
      </c>
      <c r="I495" s="82">
        <v>22818.691999999999</v>
      </c>
      <c r="J495" s="82"/>
      <c r="K495" s="82"/>
      <c r="L495" s="82"/>
      <c r="M495" s="82"/>
      <c r="N495" s="82"/>
      <c r="O495" s="82"/>
      <c r="P495" s="82"/>
      <c r="Q495" s="98"/>
      <c r="R495" s="98"/>
      <c r="S495" s="98"/>
      <c r="T495" s="98"/>
      <c r="U495" s="98"/>
      <c r="V495" s="98"/>
      <c r="W495" s="98"/>
      <c r="X495" s="98"/>
      <c r="Y495" s="98"/>
      <c r="Z495" s="98"/>
      <c r="AA495" s="98"/>
      <c r="AB495" s="98"/>
      <c r="AC495" s="98"/>
      <c r="AD495" s="98"/>
      <c r="AE495" s="98"/>
      <c r="AF495" s="98"/>
      <c r="AG495" s="98"/>
      <c r="AH495" s="98"/>
      <c r="AI495" s="98"/>
      <c r="AJ495" s="98"/>
    </row>
    <row r="496" spans="1:36" s="77" customFormat="1" ht="9" customHeight="1" x14ac:dyDescent="0.25">
      <c r="A496" s="76" t="s">
        <v>47</v>
      </c>
      <c r="B496" s="82">
        <f t="shared" si="27"/>
        <v>85148.34199999999</v>
      </c>
      <c r="C496" s="82">
        <v>50735.355000000003</v>
      </c>
      <c r="D496" s="82">
        <v>28508.645</v>
      </c>
      <c r="E496" s="82">
        <v>544.9</v>
      </c>
      <c r="F496" s="82">
        <v>4388.848</v>
      </c>
      <c r="G496" s="82">
        <v>970.59400000000005</v>
      </c>
      <c r="H496" s="82">
        <v>0</v>
      </c>
      <c r="I496" s="82">
        <v>0</v>
      </c>
      <c r="J496" s="82"/>
      <c r="K496" s="82"/>
      <c r="L496" s="82"/>
      <c r="M496" s="82"/>
      <c r="N496" s="82"/>
      <c r="O496" s="82"/>
      <c r="P496" s="82"/>
      <c r="Q496" s="98"/>
      <c r="R496" s="98"/>
      <c r="S496" s="98"/>
      <c r="T496" s="98"/>
      <c r="U496" s="98"/>
      <c r="V496" s="98"/>
      <c r="W496" s="98"/>
      <c r="X496" s="98"/>
      <c r="Y496" s="98"/>
      <c r="Z496" s="98"/>
      <c r="AA496" s="98"/>
      <c r="AB496" s="98"/>
      <c r="AC496" s="98"/>
      <c r="AD496" s="98"/>
      <c r="AE496" s="98"/>
      <c r="AF496" s="98"/>
      <c r="AG496" s="98"/>
      <c r="AH496" s="98"/>
      <c r="AI496" s="98"/>
      <c r="AJ496" s="98"/>
    </row>
    <row r="497" spans="1:36" s="77" customFormat="1" ht="9" customHeight="1" x14ac:dyDescent="0.25">
      <c r="A497" s="83" t="s">
        <v>48</v>
      </c>
      <c r="B497" s="85">
        <f t="shared" si="27"/>
        <v>750572.07</v>
      </c>
      <c r="C497" s="85">
        <v>682960.85</v>
      </c>
      <c r="D497" s="85">
        <v>26024.799999999999</v>
      </c>
      <c r="E497" s="85">
        <v>6766.34</v>
      </c>
      <c r="F497" s="85">
        <v>27313.78</v>
      </c>
      <c r="G497" s="85">
        <v>4863.6000000000004</v>
      </c>
      <c r="H497" s="85">
        <v>1188</v>
      </c>
      <c r="I497" s="85">
        <v>1454.7</v>
      </c>
      <c r="J497" s="82"/>
      <c r="K497" s="82"/>
      <c r="L497" s="82"/>
      <c r="M497" s="82"/>
      <c r="N497" s="82"/>
      <c r="O497" s="82"/>
      <c r="P497" s="82"/>
      <c r="Q497" s="98"/>
      <c r="R497" s="98"/>
      <c r="S497" s="98"/>
      <c r="T497" s="98"/>
      <c r="U497" s="98"/>
      <c r="V497" s="98"/>
      <c r="W497" s="98"/>
      <c r="X497" s="98"/>
      <c r="Y497" s="98"/>
      <c r="Z497" s="98"/>
      <c r="AA497" s="98"/>
      <c r="AB497" s="98"/>
      <c r="AC497" s="98"/>
      <c r="AD497" s="98"/>
      <c r="AE497" s="98"/>
      <c r="AF497" s="98"/>
      <c r="AG497" s="98"/>
      <c r="AH497" s="98"/>
      <c r="AI497" s="98"/>
      <c r="AJ497" s="98"/>
    </row>
    <row r="498" spans="1:36" s="77" customFormat="1" ht="9" customHeight="1" x14ac:dyDescent="0.25">
      <c r="A498" s="76" t="s">
        <v>49</v>
      </c>
      <c r="B498" s="82">
        <f t="shared" si="27"/>
        <v>4489.3010000000004</v>
      </c>
      <c r="C498" s="82">
        <v>1038.9259999999999</v>
      </c>
      <c r="D498" s="82">
        <v>806.57399999999996</v>
      </c>
      <c r="E498" s="82">
        <v>72.16</v>
      </c>
      <c r="F498" s="82">
        <v>0</v>
      </c>
      <c r="G498" s="82">
        <v>0</v>
      </c>
      <c r="H498" s="82">
        <v>0</v>
      </c>
      <c r="I498" s="82">
        <v>2571.6410000000001</v>
      </c>
      <c r="J498" s="82"/>
      <c r="K498" s="82"/>
      <c r="L498" s="82"/>
      <c r="M498" s="82"/>
      <c r="N498" s="82"/>
      <c r="O498" s="82"/>
      <c r="P498" s="82"/>
      <c r="Q498" s="98"/>
      <c r="R498" s="98"/>
      <c r="S498" s="98"/>
      <c r="T498" s="98"/>
      <c r="U498" s="98"/>
      <c r="V498" s="98"/>
      <c r="W498" s="98"/>
      <c r="X498" s="98"/>
      <c r="Y498" s="98"/>
      <c r="Z498" s="98"/>
      <c r="AA498" s="98"/>
      <c r="AB498" s="98"/>
      <c r="AC498" s="98"/>
      <c r="AD498" s="98"/>
      <c r="AE498" s="98"/>
      <c r="AF498" s="98"/>
      <c r="AG498" s="98"/>
      <c r="AH498" s="98"/>
      <c r="AI498" s="98"/>
      <c r="AJ498" s="98"/>
    </row>
    <row r="499" spans="1:36" s="77" customFormat="1" ht="9" customHeight="1" x14ac:dyDescent="0.25">
      <c r="A499" s="76" t="s">
        <v>50</v>
      </c>
      <c r="B499" s="82">
        <f t="shared" si="27"/>
        <v>4757.4220000000005</v>
      </c>
      <c r="C499" s="82">
        <v>3904.63</v>
      </c>
      <c r="D499" s="82">
        <v>0</v>
      </c>
      <c r="E499" s="82">
        <v>0</v>
      </c>
      <c r="F499" s="82">
        <v>570.57600000000002</v>
      </c>
      <c r="G499" s="82">
        <v>0</v>
      </c>
      <c r="H499" s="82">
        <v>0</v>
      </c>
      <c r="I499" s="82">
        <v>282.21600000000001</v>
      </c>
      <c r="J499" s="82"/>
      <c r="K499" s="82"/>
      <c r="L499" s="82"/>
      <c r="M499" s="82"/>
      <c r="N499" s="82"/>
      <c r="O499" s="82"/>
      <c r="P499" s="82"/>
      <c r="Q499" s="98"/>
      <c r="R499" s="98"/>
      <c r="S499" s="98"/>
      <c r="T499" s="98"/>
      <c r="U499" s="98"/>
      <c r="V499" s="98"/>
      <c r="W499" s="98"/>
      <c r="X499" s="98"/>
      <c r="Y499" s="98"/>
      <c r="Z499" s="98"/>
      <c r="AA499" s="98"/>
      <c r="AB499" s="98"/>
      <c r="AC499" s="98"/>
      <c r="AD499" s="98"/>
      <c r="AE499" s="98"/>
      <c r="AF499" s="98"/>
      <c r="AG499" s="98"/>
      <c r="AH499" s="98"/>
      <c r="AI499" s="98"/>
      <c r="AJ499" s="98"/>
    </row>
    <row r="500" spans="1:36" s="77" customFormat="1" ht="9" customHeight="1" x14ac:dyDescent="0.25">
      <c r="A500" s="76" t="s">
        <v>51</v>
      </c>
      <c r="B500" s="82">
        <f t="shared" si="27"/>
        <v>6977.4</v>
      </c>
      <c r="C500" s="82">
        <v>4979.5</v>
      </c>
      <c r="D500" s="82">
        <v>0</v>
      </c>
      <c r="E500" s="82">
        <v>0</v>
      </c>
      <c r="F500" s="82">
        <v>288.89999999999998</v>
      </c>
      <c r="G500" s="82">
        <v>0</v>
      </c>
      <c r="H500" s="82">
        <v>0</v>
      </c>
      <c r="I500" s="82">
        <v>1709</v>
      </c>
      <c r="J500" s="82"/>
      <c r="K500" s="82"/>
      <c r="L500" s="82"/>
      <c r="M500" s="82"/>
      <c r="N500" s="82"/>
      <c r="O500" s="82"/>
      <c r="P500" s="82"/>
      <c r="Q500" s="98"/>
      <c r="R500" s="98"/>
      <c r="S500" s="98"/>
      <c r="T500" s="98"/>
      <c r="U500" s="98"/>
      <c r="V500" s="98"/>
      <c r="W500" s="98"/>
      <c r="X500" s="98"/>
      <c r="Y500" s="98"/>
      <c r="Z500" s="98"/>
      <c r="AA500" s="98"/>
      <c r="AB500" s="98"/>
      <c r="AC500" s="98"/>
      <c r="AD500" s="98"/>
      <c r="AE500" s="98"/>
      <c r="AF500" s="98"/>
      <c r="AG500" s="98"/>
      <c r="AH500" s="98"/>
      <c r="AI500" s="98"/>
      <c r="AJ500" s="98"/>
    </row>
    <row r="501" spans="1:36" s="77" customFormat="1" ht="9" customHeight="1" x14ac:dyDescent="0.25">
      <c r="A501" s="83" t="s">
        <v>52</v>
      </c>
      <c r="B501" s="85">
        <f t="shared" si="27"/>
        <v>390251.54299999989</v>
      </c>
      <c r="C501" s="85">
        <v>360422.81599999999</v>
      </c>
      <c r="D501" s="85">
        <v>244.86099999999999</v>
      </c>
      <c r="E501" s="85">
        <v>0</v>
      </c>
      <c r="F501" s="85">
        <v>3721.1</v>
      </c>
      <c r="G501" s="85">
        <v>40.258000000000003</v>
      </c>
      <c r="H501" s="85">
        <v>6.0179999999999998</v>
      </c>
      <c r="I501" s="85">
        <v>25816.49</v>
      </c>
      <c r="J501" s="82"/>
      <c r="K501" s="82"/>
      <c r="L501" s="82"/>
      <c r="M501" s="82"/>
      <c r="N501" s="82"/>
      <c r="O501" s="82"/>
      <c r="P501" s="82"/>
      <c r="Q501" s="98"/>
      <c r="R501" s="98"/>
      <c r="S501" s="98"/>
      <c r="T501" s="98"/>
      <c r="U501" s="98"/>
      <c r="V501" s="98"/>
      <c r="W501" s="98"/>
      <c r="X501" s="98"/>
      <c r="Y501" s="98"/>
      <c r="Z501" s="98"/>
      <c r="AA501" s="98"/>
      <c r="AB501" s="98"/>
      <c r="AC501" s="98"/>
      <c r="AD501" s="98"/>
      <c r="AE501" s="98"/>
      <c r="AF501" s="98"/>
      <c r="AG501" s="98"/>
      <c r="AH501" s="98"/>
      <c r="AI501" s="98"/>
      <c r="AJ501" s="98"/>
    </row>
    <row r="502" spans="1:36" s="77" customFormat="1" ht="9" customHeight="1" x14ac:dyDescent="0.25">
      <c r="A502" s="76" t="s">
        <v>53</v>
      </c>
      <c r="B502" s="82">
        <f t="shared" si="27"/>
        <v>182185.41000000003</v>
      </c>
      <c r="C502" s="82">
        <v>146474.16800000001</v>
      </c>
      <c r="D502" s="82">
        <v>26704.993999999999</v>
      </c>
      <c r="E502" s="82">
        <v>474.31799999999998</v>
      </c>
      <c r="F502" s="82">
        <v>5745.99</v>
      </c>
      <c r="G502" s="82">
        <v>1882.1759999999999</v>
      </c>
      <c r="H502" s="82">
        <v>879.48</v>
      </c>
      <c r="I502" s="82">
        <v>24.283999999999999</v>
      </c>
      <c r="J502" s="82"/>
      <c r="K502" s="82"/>
      <c r="L502" s="82"/>
      <c r="M502" s="82"/>
      <c r="N502" s="82"/>
      <c r="O502" s="82"/>
      <c r="P502" s="82"/>
      <c r="Q502" s="98"/>
      <c r="R502" s="98"/>
      <c r="S502" s="98"/>
      <c r="T502" s="98"/>
      <c r="U502" s="98"/>
      <c r="V502" s="98"/>
      <c r="W502" s="98"/>
      <c r="X502" s="98"/>
      <c r="Y502" s="98"/>
      <c r="Z502" s="98"/>
      <c r="AA502" s="98"/>
      <c r="AB502" s="98"/>
      <c r="AC502" s="98"/>
      <c r="AD502" s="98"/>
      <c r="AE502" s="98"/>
      <c r="AF502" s="98"/>
      <c r="AG502" s="98"/>
      <c r="AH502" s="98"/>
      <c r="AI502" s="98"/>
      <c r="AJ502" s="98"/>
    </row>
    <row r="503" spans="1:36" s="77" customFormat="1" ht="9" customHeight="1" x14ac:dyDescent="0.25">
      <c r="A503" s="76" t="s">
        <v>54</v>
      </c>
      <c r="B503" s="82">
        <f t="shared" si="27"/>
        <v>7467.9</v>
      </c>
      <c r="C503" s="82">
        <v>6989.4</v>
      </c>
      <c r="D503" s="82">
        <v>0</v>
      </c>
      <c r="E503" s="82">
        <v>9</v>
      </c>
      <c r="F503" s="82">
        <v>469.5</v>
      </c>
      <c r="G503" s="82">
        <v>0</v>
      </c>
      <c r="H503" s="82">
        <v>0</v>
      </c>
      <c r="I503" s="82">
        <v>0</v>
      </c>
      <c r="J503" s="82"/>
      <c r="K503" s="82"/>
      <c r="L503" s="82"/>
      <c r="M503" s="82"/>
      <c r="N503" s="82"/>
      <c r="O503" s="82"/>
      <c r="P503" s="82"/>
      <c r="Q503" s="98"/>
      <c r="R503" s="98"/>
      <c r="S503" s="98"/>
      <c r="T503" s="98"/>
      <c r="U503" s="98"/>
      <c r="V503" s="98"/>
      <c r="W503" s="98"/>
      <c r="X503" s="98"/>
      <c r="Y503" s="98"/>
      <c r="Z503" s="98"/>
      <c r="AA503" s="98"/>
      <c r="AB503" s="98"/>
      <c r="AC503" s="98"/>
      <c r="AD503" s="98"/>
      <c r="AE503" s="98"/>
      <c r="AF503" s="98"/>
      <c r="AG503" s="98"/>
      <c r="AH503" s="98"/>
      <c r="AI503" s="98"/>
      <c r="AJ503" s="98"/>
    </row>
    <row r="504" spans="1:36" s="77" customFormat="1" ht="9" customHeight="1" x14ac:dyDescent="0.25">
      <c r="A504" s="76" t="s">
        <v>55</v>
      </c>
      <c r="B504" s="82">
        <f t="shared" si="27"/>
        <v>18461.266</v>
      </c>
      <c r="C504" s="82">
        <v>0</v>
      </c>
      <c r="D504" s="82">
        <v>0</v>
      </c>
      <c r="E504" s="82">
        <v>0</v>
      </c>
      <c r="F504" s="82">
        <v>0</v>
      </c>
      <c r="G504" s="82">
        <v>0</v>
      </c>
      <c r="H504" s="82">
        <v>7980.9660000000003</v>
      </c>
      <c r="I504" s="82">
        <v>10480.299999999999</v>
      </c>
      <c r="J504" s="82"/>
      <c r="K504" s="82"/>
      <c r="L504" s="82"/>
      <c r="M504" s="82"/>
      <c r="N504" s="82"/>
      <c r="O504" s="82"/>
      <c r="P504" s="82"/>
      <c r="Q504" s="98"/>
      <c r="R504" s="98"/>
      <c r="S504" s="98"/>
      <c r="T504" s="98"/>
      <c r="U504" s="98"/>
      <c r="V504" s="98"/>
      <c r="W504" s="98"/>
      <c r="X504" s="98"/>
      <c r="Y504" s="98"/>
      <c r="Z504" s="98"/>
      <c r="AA504" s="98"/>
      <c r="AB504" s="98"/>
      <c r="AC504" s="98"/>
      <c r="AD504" s="98"/>
      <c r="AE504" s="98"/>
      <c r="AF504" s="98"/>
      <c r="AG504" s="98"/>
      <c r="AH504" s="98"/>
      <c r="AI504" s="98"/>
      <c r="AJ504" s="98"/>
    </row>
    <row r="505" spans="1:36" s="77" customFormat="1" ht="9" customHeight="1" x14ac:dyDescent="0.25">
      <c r="A505" s="83" t="s">
        <v>56</v>
      </c>
      <c r="B505" s="85">
        <f t="shared" si="27"/>
        <v>2588.0459999999998</v>
      </c>
      <c r="C505" s="85">
        <v>458.24900000000002</v>
      </c>
      <c r="D505" s="85">
        <v>0</v>
      </c>
      <c r="E505" s="85">
        <v>0</v>
      </c>
      <c r="F505" s="85">
        <v>1966.454</v>
      </c>
      <c r="G505" s="85">
        <v>1.304</v>
      </c>
      <c r="H505" s="85">
        <v>146.27000000000001</v>
      </c>
      <c r="I505" s="85">
        <v>15.769</v>
      </c>
      <c r="J505" s="82"/>
      <c r="K505" s="82"/>
      <c r="L505" s="82"/>
      <c r="M505" s="82"/>
      <c r="N505" s="82"/>
      <c r="O505" s="82"/>
      <c r="P505" s="82"/>
      <c r="Q505" s="98"/>
      <c r="R505" s="98"/>
      <c r="S505" s="98"/>
      <c r="T505" s="98"/>
      <c r="U505" s="98"/>
      <c r="V505" s="98"/>
      <c r="W505" s="98"/>
      <c r="X505" s="98"/>
      <c r="Y505" s="98"/>
      <c r="Z505" s="98"/>
      <c r="AA505" s="98"/>
      <c r="AB505" s="98"/>
      <c r="AC505" s="98"/>
      <c r="AD505" s="98"/>
      <c r="AE505" s="98"/>
      <c r="AF505" s="98"/>
      <c r="AG505" s="98"/>
      <c r="AH505" s="98"/>
      <c r="AI505" s="98"/>
      <c r="AJ505" s="98"/>
    </row>
    <row r="506" spans="1:36" s="77" customFormat="1" ht="9" customHeight="1" x14ac:dyDescent="0.25">
      <c r="A506" s="76" t="s">
        <v>57</v>
      </c>
      <c r="B506" s="82">
        <f t="shared" si="27"/>
        <v>42946.778999999995</v>
      </c>
      <c r="C506" s="82">
        <v>29066.295999999998</v>
      </c>
      <c r="D506" s="82">
        <v>0</v>
      </c>
      <c r="E506" s="82">
        <v>0</v>
      </c>
      <c r="F506" s="82">
        <v>339.46499999999997</v>
      </c>
      <c r="G506" s="82">
        <v>0</v>
      </c>
      <c r="H506" s="82">
        <v>0</v>
      </c>
      <c r="I506" s="82">
        <v>13541.018</v>
      </c>
      <c r="J506" s="82"/>
      <c r="K506" s="82"/>
      <c r="L506" s="82"/>
      <c r="M506" s="82"/>
      <c r="N506" s="82"/>
      <c r="O506" s="82"/>
      <c r="P506" s="82"/>
      <c r="Q506" s="98"/>
      <c r="R506" s="98"/>
      <c r="S506" s="98"/>
      <c r="T506" s="98"/>
      <c r="U506" s="98"/>
      <c r="V506" s="98"/>
      <c r="W506" s="98"/>
      <c r="X506" s="98"/>
      <c r="Y506" s="98"/>
      <c r="Z506" s="98"/>
      <c r="AA506" s="98"/>
      <c r="AB506" s="98"/>
      <c r="AC506" s="98"/>
      <c r="AD506" s="98"/>
      <c r="AE506" s="98"/>
      <c r="AF506" s="98"/>
      <c r="AG506" s="98"/>
      <c r="AH506" s="98"/>
      <c r="AI506" s="98"/>
      <c r="AJ506" s="98"/>
    </row>
    <row r="507" spans="1:36" s="77" customFormat="1" ht="9" customHeight="1" x14ac:dyDescent="0.25">
      <c r="A507" s="76" t="s">
        <v>58</v>
      </c>
      <c r="B507" s="82">
        <f t="shared" si="27"/>
        <v>57810.572</v>
      </c>
      <c r="C507" s="82">
        <v>9539.9789999999994</v>
      </c>
      <c r="D507" s="82">
        <v>0</v>
      </c>
      <c r="E507" s="82">
        <v>0</v>
      </c>
      <c r="F507" s="82">
        <v>6982.9080000000004</v>
      </c>
      <c r="G507" s="82">
        <v>0</v>
      </c>
      <c r="H507" s="82">
        <v>0</v>
      </c>
      <c r="I507" s="82">
        <v>41287.684999999998</v>
      </c>
      <c r="J507" s="82"/>
      <c r="K507" s="82"/>
      <c r="L507" s="82"/>
      <c r="M507" s="82"/>
      <c r="N507" s="82"/>
      <c r="O507" s="82"/>
      <c r="P507" s="82"/>
      <c r="Q507" s="98"/>
      <c r="R507" s="98"/>
      <c r="S507" s="98"/>
      <c r="T507" s="98"/>
      <c r="U507" s="98"/>
      <c r="V507" s="98"/>
      <c r="W507" s="98"/>
      <c r="X507" s="98"/>
      <c r="Y507" s="98"/>
      <c r="Z507" s="98"/>
      <c r="AA507" s="98"/>
      <c r="AB507" s="98"/>
      <c r="AC507" s="98"/>
      <c r="AD507" s="98"/>
      <c r="AE507" s="98"/>
      <c r="AF507" s="98"/>
      <c r="AG507" s="98"/>
      <c r="AH507" s="98"/>
      <c r="AI507" s="98"/>
      <c r="AJ507" s="98"/>
    </row>
    <row r="508" spans="1:36" s="77" customFormat="1" ht="9" customHeight="1" x14ac:dyDescent="0.25">
      <c r="A508" s="76" t="s">
        <v>59</v>
      </c>
      <c r="B508" s="82">
        <f t="shared" si="27"/>
        <v>67560.239999999991</v>
      </c>
      <c r="C508" s="82">
        <v>0</v>
      </c>
      <c r="D508" s="82">
        <v>0</v>
      </c>
      <c r="E508" s="82">
        <v>0</v>
      </c>
      <c r="F508" s="82">
        <v>0</v>
      </c>
      <c r="G508" s="82">
        <v>8871.6</v>
      </c>
      <c r="H508" s="82">
        <v>19498.32</v>
      </c>
      <c r="I508" s="82">
        <v>39190.32</v>
      </c>
      <c r="J508" s="82"/>
      <c r="K508" s="82"/>
      <c r="L508" s="82"/>
      <c r="M508" s="82"/>
      <c r="N508" s="82"/>
      <c r="O508" s="82"/>
      <c r="P508" s="82"/>
      <c r="Q508" s="98"/>
      <c r="R508" s="98"/>
      <c r="S508" s="98"/>
      <c r="T508" s="98"/>
      <c r="U508" s="98"/>
      <c r="V508" s="98"/>
      <c r="W508" s="98"/>
      <c r="X508" s="98"/>
      <c r="Y508" s="98"/>
      <c r="Z508" s="98"/>
      <c r="AA508" s="98"/>
      <c r="AB508" s="98"/>
      <c r="AC508" s="98"/>
      <c r="AD508" s="98"/>
      <c r="AE508" s="98"/>
      <c r="AF508" s="98"/>
      <c r="AG508" s="98"/>
      <c r="AH508" s="98"/>
      <c r="AI508" s="98"/>
      <c r="AJ508" s="98"/>
    </row>
    <row r="509" spans="1:36" s="77" customFormat="1" ht="9" customHeight="1" x14ac:dyDescent="0.25">
      <c r="A509" s="83" t="s">
        <v>60</v>
      </c>
      <c r="B509" s="85">
        <f t="shared" si="27"/>
        <v>67951.95</v>
      </c>
      <c r="C509" s="85">
        <v>12550.85</v>
      </c>
      <c r="D509" s="85">
        <v>0</v>
      </c>
      <c r="E509" s="85">
        <v>0</v>
      </c>
      <c r="F509" s="85">
        <v>1563.95</v>
      </c>
      <c r="G509" s="85">
        <v>150.15</v>
      </c>
      <c r="H509" s="85">
        <v>0</v>
      </c>
      <c r="I509" s="85">
        <v>53687</v>
      </c>
      <c r="J509" s="82"/>
      <c r="K509" s="82"/>
      <c r="L509" s="82"/>
      <c r="M509" s="82"/>
      <c r="N509" s="82"/>
      <c r="O509" s="82"/>
      <c r="P509" s="82"/>
      <c r="Q509" s="98"/>
      <c r="R509" s="98"/>
      <c r="S509" s="98"/>
      <c r="T509" s="98"/>
      <c r="U509" s="98"/>
      <c r="V509" s="98"/>
      <c r="W509" s="98"/>
      <c r="X509" s="98"/>
      <c r="Y509" s="98"/>
      <c r="Z509" s="98"/>
      <c r="AA509" s="98"/>
      <c r="AB509" s="98"/>
      <c r="AC509" s="98"/>
      <c r="AD509" s="98"/>
      <c r="AE509" s="98"/>
      <c r="AF509" s="98"/>
      <c r="AG509" s="98"/>
      <c r="AH509" s="98"/>
      <c r="AI509" s="98"/>
      <c r="AJ509" s="98"/>
    </row>
    <row r="510" spans="1:36" s="77" customFormat="1" ht="9" customHeight="1" x14ac:dyDescent="0.25">
      <c r="A510" s="76" t="s">
        <v>61</v>
      </c>
      <c r="B510" s="82">
        <f t="shared" si="27"/>
        <v>21190.400000000001</v>
      </c>
      <c r="C510" s="82">
        <v>11918.444</v>
      </c>
      <c r="D510" s="82">
        <v>7966.1170000000002</v>
      </c>
      <c r="E510" s="82">
        <v>22.596</v>
      </c>
      <c r="F510" s="82">
        <v>1263.856</v>
      </c>
      <c r="G510" s="82">
        <v>19.387</v>
      </c>
      <c r="H510" s="82">
        <v>0</v>
      </c>
      <c r="I510" s="82">
        <v>0</v>
      </c>
      <c r="J510" s="82"/>
      <c r="K510" s="82"/>
      <c r="L510" s="82"/>
      <c r="M510" s="82"/>
      <c r="N510" s="82"/>
      <c r="O510" s="82"/>
      <c r="P510" s="82"/>
      <c r="Q510" s="98"/>
      <c r="R510" s="98"/>
      <c r="S510" s="98"/>
      <c r="T510" s="98"/>
      <c r="U510" s="98"/>
      <c r="V510" s="98"/>
      <c r="W510" s="98"/>
      <c r="X510" s="98"/>
      <c r="Y510" s="98"/>
      <c r="Z510" s="98"/>
      <c r="AA510" s="98"/>
      <c r="AB510" s="98"/>
      <c r="AC510" s="98"/>
      <c r="AD510" s="98"/>
      <c r="AE510" s="98"/>
      <c r="AF510" s="98"/>
      <c r="AG510" s="98"/>
      <c r="AH510" s="98"/>
      <c r="AI510" s="98"/>
      <c r="AJ510" s="98"/>
    </row>
    <row r="511" spans="1:36" s="77" customFormat="1" ht="9" customHeight="1" x14ac:dyDescent="0.25">
      <c r="A511" s="76" t="s">
        <v>62</v>
      </c>
      <c r="B511" s="82">
        <f t="shared" si="27"/>
        <v>172015.1</v>
      </c>
      <c r="C511" s="82">
        <v>113148.7</v>
      </c>
      <c r="D511" s="82">
        <v>1383.75</v>
      </c>
      <c r="E511" s="82">
        <v>215.35</v>
      </c>
      <c r="F511" s="82">
        <v>18619.45</v>
      </c>
      <c r="G511" s="82">
        <v>17829.75</v>
      </c>
      <c r="H511" s="82">
        <v>9678.4500000000007</v>
      </c>
      <c r="I511" s="82">
        <v>11139.65</v>
      </c>
      <c r="J511" s="82"/>
      <c r="K511" s="82"/>
      <c r="L511" s="82"/>
      <c r="M511" s="82"/>
      <c r="N511" s="82"/>
      <c r="O511" s="82"/>
      <c r="P511" s="82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  <c r="AB511" s="98"/>
      <c r="AC511" s="98"/>
      <c r="AD511" s="98"/>
      <c r="AE511" s="98"/>
      <c r="AF511" s="98"/>
      <c r="AG511" s="98"/>
      <c r="AH511" s="98"/>
      <c r="AI511" s="98"/>
      <c r="AJ511" s="98"/>
    </row>
    <row r="512" spans="1:36" s="77" customFormat="1" ht="9" customHeight="1" x14ac:dyDescent="0.25">
      <c r="A512" s="76" t="s">
        <v>63</v>
      </c>
      <c r="B512" s="82">
        <f t="shared" si="27"/>
        <v>677.63599999999997</v>
      </c>
      <c r="C512" s="82">
        <v>0</v>
      </c>
      <c r="D512" s="82">
        <v>0</v>
      </c>
      <c r="E512" s="82">
        <v>0</v>
      </c>
      <c r="F512" s="82">
        <v>0</v>
      </c>
      <c r="G512" s="82">
        <v>0</v>
      </c>
      <c r="H512" s="82">
        <v>63.265999999999998</v>
      </c>
      <c r="I512" s="82">
        <v>614.37</v>
      </c>
      <c r="J512" s="82"/>
      <c r="K512" s="82"/>
      <c r="L512" s="82"/>
      <c r="M512" s="82"/>
      <c r="N512" s="82"/>
      <c r="O512" s="82"/>
      <c r="P512" s="82"/>
      <c r="Q512" s="98"/>
      <c r="R512" s="98"/>
      <c r="S512" s="98"/>
      <c r="T512" s="98"/>
      <c r="U512" s="98"/>
      <c r="V512" s="98"/>
      <c r="W512" s="98"/>
      <c r="X512" s="98"/>
      <c r="Y512" s="98"/>
      <c r="Z512" s="98"/>
      <c r="AA512" s="98"/>
      <c r="AB512" s="98"/>
      <c r="AC512" s="98"/>
      <c r="AD512" s="98"/>
      <c r="AE512" s="98"/>
      <c r="AF512" s="98"/>
      <c r="AG512" s="98"/>
      <c r="AH512" s="98"/>
      <c r="AI512" s="98"/>
      <c r="AJ512" s="98"/>
    </row>
    <row r="513" spans="1:36" s="77" customFormat="1" ht="9" customHeight="1" x14ac:dyDescent="0.25">
      <c r="A513" s="83" t="s">
        <v>64</v>
      </c>
      <c r="B513" s="85">
        <f t="shared" si="27"/>
        <v>13647.091</v>
      </c>
      <c r="C513" s="85">
        <v>3923.598</v>
      </c>
      <c r="D513" s="85">
        <v>0</v>
      </c>
      <c r="E513" s="85">
        <v>553.17700000000002</v>
      </c>
      <c r="F513" s="85">
        <v>7425.1509999999998</v>
      </c>
      <c r="G513" s="85">
        <v>1745.165</v>
      </c>
      <c r="H513" s="85">
        <v>0</v>
      </c>
      <c r="I513" s="85">
        <v>0</v>
      </c>
      <c r="J513" s="82"/>
      <c r="K513" s="82"/>
      <c r="L513" s="82"/>
      <c r="M513" s="82"/>
      <c r="N513" s="82"/>
      <c r="O513" s="82"/>
      <c r="P513" s="82"/>
      <c r="Q513" s="98"/>
      <c r="R513" s="98"/>
      <c r="S513" s="98"/>
      <c r="T513" s="98"/>
      <c r="U513" s="98"/>
      <c r="V513" s="98"/>
      <c r="W513" s="98"/>
      <c r="X513" s="98"/>
      <c r="Y513" s="98"/>
      <c r="Z513" s="98"/>
      <c r="AA513" s="98"/>
      <c r="AB513" s="98"/>
      <c r="AC513" s="98"/>
      <c r="AD513" s="98"/>
      <c r="AE513" s="98"/>
      <c r="AF513" s="98"/>
      <c r="AG513" s="98"/>
      <c r="AH513" s="98"/>
      <c r="AI513" s="98"/>
      <c r="AJ513" s="98"/>
    </row>
    <row r="514" spans="1:36" s="77" customFormat="1" ht="9" customHeight="1" x14ac:dyDescent="0.25">
      <c r="A514" s="76"/>
      <c r="B514" s="82"/>
      <c r="C514" s="82"/>
      <c r="D514" s="82"/>
      <c r="E514" s="82"/>
      <c r="F514" s="82"/>
      <c r="G514" s="82"/>
      <c r="H514" s="82"/>
      <c r="I514" s="82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  <c r="AA514" s="98"/>
      <c r="AB514" s="98"/>
      <c r="AC514" s="98"/>
      <c r="AD514" s="98"/>
      <c r="AE514" s="98"/>
      <c r="AF514" s="98"/>
      <c r="AG514" s="98"/>
      <c r="AH514" s="98"/>
      <c r="AI514" s="98"/>
      <c r="AJ514" s="98"/>
    </row>
    <row r="515" spans="1:36" s="77" customFormat="1" ht="9" customHeight="1" x14ac:dyDescent="0.25">
      <c r="A515" s="75" t="s">
        <v>66</v>
      </c>
      <c r="B515" s="97"/>
      <c r="C515" s="97"/>
      <c r="D515" s="97"/>
      <c r="E515" s="97"/>
      <c r="F515" s="97"/>
      <c r="G515" s="97"/>
      <c r="H515" s="97"/>
      <c r="I515" s="97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  <c r="AA515" s="98"/>
      <c r="AB515" s="98"/>
      <c r="AC515" s="98"/>
      <c r="AD515" s="98"/>
      <c r="AE515" s="98"/>
      <c r="AF515" s="98"/>
      <c r="AG515" s="98"/>
      <c r="AH515" s="98"/>
      <c r="AI515" s="98"/>
      <c r="AJ515" s="98"/>
    </row>
    <row r="516" spans="1:36" s="80" customFormat="1" ht="9" customHeight="1" x14ac:dyDescent="0.25">
      <c r="A516" s="78" t="s">
        <v>33</v>
      </c>
      <c r="B516" s="101">
        <f>SUM(B518:B549)</f>
        <v>6432397.2369879996</v>
      </c>
      <c r="C516" s="97">
        <f t="shared" ref="C516:I516" si="28">SUM(C518:C549)</f>
        <v>5349715.202238</v>
      </c>
      <c r="D516" s="97">
        <f t="shared" si="28"/>
        <v>163528.50475000002</v>
      </c>
      <c r="E516" s="97">
        <f t="shared" si="28"/>
        <v>39758.320000000014</v>
      </c>
      <c r="F516" s="97">
        <f t="shared" si="28"/>
        <v>387799.82000000012</v>
      </c>
      <c r="G516" s="97">
        <f t="shared" si="28"/>
        <v>86981.47</v>
      </c>
      <c r="H516" s="97">
        <f>SUM(H518:H549)</f>
        <v>86521.8</v>
      </c>
      <c r="I516" s="101">
        <f t="shared" si="28"/>
        <v>318092.11999999994</v>
      </c>
      <c r="J516" s="311"/>
      <c r="K516" s="311"/>
      <c r="L516" s="311"/>
      <c r="M516" s="311"/>
      <c r="N516" s="311"/>
      <c r="O516" s="311"/>
      <c r="P516" s="311"/>
      <c r="Q516" s="311"/>
      <c r="R516" s="311"/>
      <c r="S516" s="311"/>
      <c r="T516" s="311"/>
      <c r="U516" s="311"/>
      <c r="V516" s="311"/>
      <c r="W516" s="311"/>
      <c r="X516" s="311"/>
      <c r="Y516" s="311"/>
      <c r="Z516" s="311"/>
      <c r="AA516" s="311"/>
      <c r="AB516" s="311"/>
      <c r="AC516" s="311"/>
      <c r="AD516" s="311"/>
      <c r="AE516" s="311"/>
      <c r="AF516" s="311"/>
      <c r="AG516" s="311"/>
      <c r="AH516" s="311"/>
      <c r="AI516" s="311"/>
      <c r="AJ516" s="311"/>
    </row>
    <row r="517" spans="1:36" s="80" customFormat="1" ht="3.95" customHeight="1" x14ac:dyDescent="0.25">
      <c r="A517" s="75"/>
      <c r="B517" s="97"/>
      <c r="C517" s="97"/>
      <c r="D517" s="97"/>
      <c r="E517" s="97"/>
      <c r="F517" s="97"/>
      <c r="G517" s="97"/>
      <c r="H517" s="97"/>
      <c r="I517" s="97"/>
      <c r="J517" s="311"/>
      <c r="K517" s="311"/>
      <c r="L517" s="311"/>
      <c r="M517" s="311"/>
      <c r="N517" s="311"/>
      <c r="O517" s="311"/>
      <c r="P517" s="311"/>
      <c r="Q517" s="311"/>
      <c r="R517" s="311"/>
      <c r="S517" s="311"/>
      <c r="T517" s="311"/>
      <c r="U517" s="311"/>
      <c r="V517" s="311"/>
      <c r="W517" s="311"/>
      <c r="X517" s="311"/>
      <c r="Y517" s="311"/>
      <c r="Z517" s="311"/>
      <c r="AA517" s="311"/>
      <c r="AB517" s="311"/>
      <c r="AC517" s="311"/>
      <c r="AD517" s="311"/>
      <c r="AE517" s="311"/>
      <c r="AF517" s="311"/>
      <c r="AG517" s="311"/>
      <c r="AH517" s="311"/>
      <c r="AI517" s="311"/>
      <c r="AJ517" s="311"/>
    </row>
    <row r="518" spans="1:36" s="77" customFormat="1" ht="9" customHeight="1" x14ac:dyDescent="0.25">
      <c r="A518" s="76" t="s">
        <v>34</v>
      </c>
      <c r="B518" s="82">
        <f t="shared" ref="B518:B549" si="29">SUM(C518:I518)</f>
        <v>2754.4</v>
      </c>
      <c r="C518" s="82">
        <v>62</v>
      </c>
      <c r="D518" s="82">
        <v>0</v>
      </c>
      <c r="E518" s="82">
        <v>20</v>
      </c>
      <c r="F518" s="82">
        <v>1598</v>
      </c>
      <c r="G518" s="82">
        <v>885.6</v>
      </c>
      <c r="H518" s="82">
        <v>188.8</v>
      </c>
      <c r="I518" s="82">
        <v>0</v>
      </c>
      <c r="J518" s="82"/>
      <c r="K518" s="82"/>
      <c r="L518" s="82"/>
      <c r="M518" s="82"/>
      <c r="N518" s="82"/>
      <c r="O518" s="82"/>
      <c r="P518" s="82"/>
      <c r="Q518" s="98"/>
      <c r="R518" s="98"/>
      <c r="S518" s="98"/>
      <c r="T518" s="98"/>
      <c r="U518" s="98"/>
      <c r="V518" s="98"/>
      <c r="W518" s="98"/>
      <c r="X518" s="98"/>
      <c r="Y518" s="98"/>
      <c r="Z518" s="98"/>
      <c r="AA518" s="98"/>
      <c r="AB518" s="98"/>
      <c r="AC518" s="98"/>
      <c r="AD518" s="98"/>
      <c r="AE518" s="98"/>
      <c r="AF518" s="98"/>
      <c r="AG518" s="98"/>
      <c r="AH518" s="98"/>
      <c r="AI518" s="98"/>
      <c r="AJ518" s="98"/>
    </row>
    <row r="519" spans="1:36" s="77" customFormat="1" ht="9" customHeight="1" x14ac:dyDescent="0.25">
      <c r="A519" s="76" t="s">
        <v>35</v>
      </c>
      <c r="B519" s="82">
        <f t="shared" si="29"/>
        <v>53.024999999999999</v>
      </c>
      <c r="C519" s="82">
        <v>53.024999999999999</v>
      </c>
      <c r="D519" s="82">
        <v>0</v>
      </c>
      <c r="E519" s="82">
        <v>0</v>
      </c>
      <c r="F519" s="82">
        <v>0</v>
      </c>
      <c r="G519" s="82">
        <v>0</v>
      </c>
      <c r="H519" s="82">
        <v>0</v>
      </c>
      <c r="I519" s="82">
        <v>0</v>
      </c>
      <c r="J519" s="82"/>
      <c r="K519" s="82"/>
      <c r="L519" s="82"/>
      <c r="M519" s="82"/>
      <c r="N519" s="82"/>
      <c r="O519" s="82"/>
      <c r="P519" s="82"/>
      <c r="Q519" s="98"/>
      <c r="R519" s="98"/>
      <c r="S519" s="98"/>
      <c r="T519" s="98"/>
      <c r="U519" s="98"/>
      <c r="V519" s="98"/>
      <c r="W519" s="98"/>
      <c r="X519" s="98"/>
      <c r="Y519" s="98"/>
      <c r="Z519" s="98"/>
      <c r="AA519" s="98"/>
      <c r="AB519" s="98"/>
      <c r="AC519" s="98"/>
      <c r="AD519" s="98"/>
      <c r="AE519" s="98"/>
      <c r="AF519" s="98"/>
      <c r="AG519" s="98"/>
      <c r="AH519" s="98"/>
      <c r="AI519" s="98"/>
      <c r="AJ519" s="98"/>
    </row>
    <row r="520" spans="1:36" s="77" customFormat="1" ht="9" customHeight="1" x14ac:dyDescent="0.25">
      <c r="A520" s="76" t="s">
        <v>87</v>
      </c>
      <c r="B520" s="82">
        <f t="shared" si="29"/>
        <v>1684.01</v>
      </c>
      <c r="C520" s="82">
        <v>0</v>
      </c>
      <c r="D520" s="82">
        <v>0</v>
      </c>
      <c r="E520" s="82">
        <v>0</v>
      </c>
      <c r="F520" s="82">
        <v>0</v>
      </c>
      <c r="G520" s="82">
        <v>0</v>
      </c>
      <c r="H520" s="82">
        <v>0</v>
      </c>
      <c r="I520" s="82">
        <v>1684.01</v>
      </c>
      <c r="J520" s="82"/>
      <c r="K520" s="82"/>
      <c r="L520" s="82"/>
      <c r="M520" s="82"/>
      <c r="N520" s="82"/>
      <c r="O520" s="82"/>
      <c r="P520" s="82"/>
      <c r="Q520" s="98"/>
      <c r="R520" s="98"/>
      <c r="S520" s="98"/>
      <c r="T520" s="98"/>
      <c r="U520" s="98"/>
      <c r="V520" s="98"/>
      <c r="W520" s="98"/>
      <c r="X520" s="98"/>
      <c r="Y520" s="98"/>
      <c r="Z520" s="98"/>
      <c r="AA520" s="98"/>
      <c r="AB520" s="98"/>
      <c r="AC520" s="98"/>
      <c r="AD520" s="98"/>
      <c r="AE520" s="98"/>
      <c r="AF520" s="98"/>
      <c r="AG520" s="98"/>
      <c r="AH520" s="98"/>
      <c r="AI520" s="98"/>
      <c r="AJ520" s="98"/>
    </row>
    <row r="521" spans="1:36" s="77" customFormat="1" ht="9" customHeight="1" x14ac:dyDescent="0.25">
      <c r="A521" s="83" t="s">
        <v>37</v>
      </c>
      <c r="B521" s="85">
        <f t="shared" si="29"/>
        <v>93636.7</v>
      </c>
      <c r="C521" s="85">
        <v>0</v>
      </c>
      <c r="D521" s="85">
        <v>0</v>
      </c>
      <c r="E521" s="85">
        <v>0</v>
      </c>
      <c r="F521" s="85">
        <v>0</v>
      </c>
      <c r="G521" s="85">
        <v>0</v>
      </c>
      <c r="H521" s="85">
        <v>5154.8</v>
      </c>
      <c r="I521" s="85">
        <v>88481.9</v>
      </c>
      <c r="J521" s="82"/>
      <c r="K521" s="82"/>
      <c r="L521" s="82"/>
      <c r="M521" s="82"/>
      <c r="N521" s="82"/>
      <c r="O521" s="82"/>
      <c r="P521" s="82"/>
      <c r="Q521" s="98"/>
      <c r="R521" s="98"/>
      <c r="S521" s="98"/>
      <c r="T521" s="98"/>
      <c r="U521" s="98"/>
      <c r="V521" s="98"/>
      <c r="W521" s="98"/>
      <c r="X521" s="98"/>
      <c r="Y521" s="98"/>
      <c r="Z521" s="98"/>
      <c r="AA521" s="98"/>
      <c r="AB521" s="98"/>
      <c r="AC521" s="98"/>
      <c r="AD521" s="98"/>
      <c r="AE521" s="98"/>
      <c r="AF521" s="98"/>
      <c r="AG521" s="98"/>
      <c r="AH521" s="98"/>
      <c r="AI521" s="98"/>
      <c r="AJ521" s="98"/>
    </row>
    <row r="522" spans="1:36" s="77" customFormat="1" ht="9" customHeight="1" x14ac:dyDescent="0.25">
      <c r="A522" s="76" t="s">
        <v>38</v>
      </c>
      <c r="B522" s="82">
        <f t="shared" si="29"/>
        <v>181.29228000000001</v>
      </c>
      <c r="C522" s="82">
        <v>3.2722799999999999</v>
      </c>
      <c r="D522" s="82">
        <v>0</v>
      </c>
      <c r="E522" s="82">
        <v>68.849999999999994</v>
      </c>
      <c r="F522" s="82">
        <v>0</v>
      </c>
      <c r="G522" s="82">
        <v>109.17</v>
      </c>
      <c r="H522" s="82">
        <v>0</v>
      </c>
      <c r="I522" s="82">
        <v>0</v>
      </c>
      <c r="J522" s="82"/>
      <c r="K522" s="82"/>
      <c r="L522" s="82"/>
      <c r="M522" s="82"/>
      <c r="N522" s="82"/>
      <c r="O522" s="82"/>
      <c r="P522" s="82"/>
      <c r="Q522" s="98"/>
      <c r="R522" s="98"/>
      <c r="S522" s="98"/>
      <c r="T522" s="98"/>
      <c r="U522" s="98"/>
      <c r="V522" s="98"/>
      <c r="W522" s="98"/>
      <c r="X522" s="98"/>
      <c r="Y522" s="98"/>
      <c r="Z522" s="98"/>
      <c r="AA522" s="98"/>
      <c r="AB522" s="98"/>
      <c r="AC522" s="98"/>
      <c r="AD522" s="98"/>
      <c r="AE522" s="98"/>
      <c r="AF522" s="98"/>
      <c r="AG522" s="98"/>
      <c r="AH522" s="98"/>
      <c r="AI522" s="98"/>
      <c r="AJ522" s="98"/>
    </row>
    <row r="523" spans="1:36" s="77" customFormat="1" ht="9" customHeight="1" x14ac:dyDescent="0.25">
      <c r="A523" s="76" t="s">
        <v>39</v>
      </c>
      <c r="B523" s="82">
        <f t="shared" si="29"/>
        <v>4313.5968240000002</v>
      </c>
      <c r="C523" s="82">
        <v>1436.796824</v>
      </c>
      <c r="D523" s="82">
        <v>0</v>
      </c>
      <c r="E523" s="82">
        <v>0</v>
      </c>
      <c r="F523" s="82">
        <v>1737.2</v>
      </c>
      <c r="G523" s="82">
        <v>2.2999999999999998</v>
      </c>
      <c r="H523" s="82">
        <v>46.9</v>
      </c>
      <c r="I523" s="82">
        <v>1090.4000000000001</v>
      </c>
      <c r="J523" s="82"/>
      <c r="K523" s="82"/>
      <c r="L523" s="82"/>
      <c r="M523" s="82"/>
      <c r="N523" s="82"/>
      <c r="O523" s="82"/>
      <c r="P523" s="82"/>
      <c r="Q523" s="98"/>
      <c r="R523" s="98"/>
      <c r="S523" s="98"/>
      <c r="T523" s="98"/>
      <c r="U523" s="98"/>
      <c r="V523" s="98"/>
      <c r="W523" s="98"/>
      <c r="X523" s="98"/>
      <c r="Y523" s="98"/>
      <c r="Z523" s="98"/>
      <c r="AA523" s="98"/>
      <c r="AB523" s="98"/>
      <c r="AC523" s="98"/>
      <c r="AD523" s="98"/>
      <c r="AE523" s="98"/>
      <c r="AF523" s="98"/>
      <c r="AG523" s="98"/>
      <c r="AH523" s="98"/>
      <c r="AI523" s="98"/>
      <c r="AJ523" s="98"/>
    </row>
    <row r="524" spans="1:36" s="77" customFormat="1" ht="9" customHeight="1" x14ac:dyDescent="0.25">
      <c r="A524" s="76" t="s">
        <v>40</v>
      </c>
      <c r="B524" s="82">
        <f t="shared" si="29"/>
        <v>66139</v>
      </c>
      <c r="C524" s="82">
        <v>53045.85</v>
      </c>
      <c r="D524" s="82">
        <v>0</v>
      </c>
      <c r="E524" s="82">
        <v>6362.4</v>
      </c>
      <c r="F524" s="82">
        <v>1788.5</v>
      </c>
      <c r="G524" s="82">
        <v>27.9</v>
      </c>
      <c r="H524" s="82">
        <v>256.45</v>
      </c>
      <c r="I524" s="82">
        <v>4657.8999999999996</v>
      </c>
      <c r="J524" s="82"/>
      <c r="K524" s="82"/>
      <c r="L524" s="82"/>
      <c r="M524" s="82"/>
      <c r="N524" s="82"/>
      <c r="O524" s="82"/>
      <c r="P524" s="82"/>
      <c r="Q524" s="98"/>
      <c r="R524" s="98"/>
      <c r="S524" s="98"/>
      <c r="T524" s="98"/>
      <c r="U524" s="98"/>
      <c r="V524" s="98"/>
      <c r="W524" s="98"/>
      <c r="X524" s="98"/>
      <c r="Y524" s="98"/>
      <c r="Z524" s="98"/>
      <c r="AA524" s="98"/>
      <c r="AB524" s="98"/>
      <c r="AC524" s="98"/>
      <c r="AD524" s="98"/>
      <c r="AE524" s="98"/>
      <c r="AF524" s="98"/>
      <c r="AG524" s="98"/>
      <c r="AH524" s="98"/>
      <c r="AI524" s="98"/>
      <c r="AJ524" s="98"/>
    </row>
    <row r="525" spans="1:36" s="77" customFormat="1" ht="9" customHeight="1" x14ac:dyDescent="0.25">
      <c r="A525" s="83" t="s">
        <v>41</v>
      </c>
      <c r="B525" s="85">
        <f t="shared" si="29"/>
        <v>1883910.03</v>
      </c>
      <c r="C525" s="85">
        <v>1818029.1</v>
      </c>
      <c r="D525" s="85">
        <v>0</v>
      </c>
      <c r="E525" s="85">
        <v>0</v>
      </c>
      <c r="F525" s="85">
        <v>65880.929999999993</v>
      </c>
      <c r="G525" s="85">
        <v>0</v>
      </c>
      <c r="H525" s="85">
        <v>0</v>
      </c>
      <c r="I525" s="85">
        <v>0</v>
      </c>
      <c r="J525" s="82"/>
      <c r="K525" s="82"/>
      <c r="L525" s="82"/>
      <c r="M525" s="82"/>
      <c r="N525" s="82"/>
      <c r="O525" s="82"/>
      <c r="P525" s="82"/>
      <c r="Q525" s="98"/>
      <c r="R525" s="98"/>
      <c r="S525" s="98"/>
      <c r="T525" s="98"/>
      <c r="U525" s="98"/>
      <c r="V525" s="98"/>
      <c r="W525" s="98"/>
      <c r="X525" s="98"/>
      <c r="Y525" s="98"/>
      <c r="Z525" s="98"/>
      <c r="AA525" s="98"/>
      <c r="AB525" s="98"/>
      <c r="AC525" s="98"/>
      <c r="AD525" s="98"/>
      <c r="AE525" s="98"/>
      <c r="AF525" s="98"/>
      <c r="AG525" s="98"/>
      <c r="AH525" s="98"/>
      <c r="AI525" s="98"/>
      <c r="AJ525" s="98"/>
    </row>
    <row r="526" spans="1:36" s="77" customFormat="1" ht="9" customHeight="1" x14ac:dyDescent="0.25">
      <c r="A526" s="76" t="s">
        <v>88</v>
      </c>
      <c r="B526" s="82">
        <f t="shared" si="29"/>
        <v>1364.6059</v>
      </c>
      <c r="C526" s="82">
        <v>166.44</v>
      </c>
      <c r="D526" s="82">
        <v>1198.1659</v>
      </c>
      <c r="E526" s="82">
        <v>0</v>
      </c>
      <c r="F526" s="82">
        <v>0</v>
      </c>
      <c r="G526" s="82">
        <v>0</v>
      </c>
      <c r="H526" s="82">
        <v>0</v>
      </c>
      <c r="I526" s="82">
        <v>0</v>
      </c>
      <c r="J526" s="82"/>
      <c r="K526" s="82"/>
      <c r="L526" s="82"/>
      <c r="M526" s="82"/>
      <c r="N526" s="82"/>
      <c r="O526" s="82"/>
      <c r="P526" s="82"/>
      <c r="Q526" s="98"/>
      <c r="R526" s="98"/>
      <c r="S526" s="98"/>
      <c r="T526" s="98"/>
      <c r="U526" s="98"/>
      <c r="V526" s="98"/>
      <c r="W526" s="98"/>
      <c r="X526" s="98"/>
      <c r="Y526" s="98"/>
      <c r="Z526" s="98"/>
      <c r="AA526" s="98"/>
      <c r="AB526" s="98"/>
      <c r="AC526" s="98"/>
      <c r="AD526" s="98"/>
      <c r="AE526" s="98"/>
      <c r="AF526" s="98"/>
      <c r="AG526" s="98"/>
      <c r="AH526" s="98"/>
      <c r="AI526" s="98"/>
      <c r="AJ526" s="98"/>
    </row>
    <row r="527" spans="1:36" s="77" customFormat="1" ht="9" customHeight="1" x14ac:dyDescent="0.25">
      <c r="A527" s="76" t="s">
        <v>42</v>
      </c>
      <c r="B527" s="88">
        <f t="shared" si="29"/>
        <v>1832473.754</v>
      </c>
      <c r="C527" s="82">
        <v>1643114.764</v>
      </c>
      <c r="D527" s="82">
        <v>0</v>
      </c>
      <c r="E527" s="82">
        <v>19447.48</v>
      </c>
      <c r="F527" s="82">
        <v>168803.71</v>
      </c>
      <c r="G527" s="82">
        <v>0</v>
      </c>
      <c r="H527" s="82">
        <v>0</v>
      </c>
      <c r="I527" s="88">
        <v>1107.8</v>
      </c>
      <c r="J527" s="82"/>
      <c r="K527" s="82"/>
      <c r="L527" s="82"/>
      <c r="M527" s="82"/>
      <c r="N527" s="82"/>
      <c r="O527" s="82"/>
      <c r="P527" s="82"/>
      <c r="Q527" s="98"/>
      <c r="R527" s="98"/>
      <c r="S527" s="98"/>
      <c r="T527" s="98"/>
      <c r="U527" s="98"/>
      <c r="V527" s="98"/>
      <c r="W527" s="98"/>
      <c r="X527" s="98"/>
      <c r="Y527" s="98"/>
      <c r="Z527" s="98"/>
      <c r="AA527" s="98"/>
      <c r="AB527" s="98"/>
      <c r="AC527" s="98"/>
      <c r="AD527" s="98"/>
      <c r="AE527" s="98"/>
      <c r="AF527" s="98"/>
      <c r="AG527" s="98"/>
      <c r="AH527" s="98"/>
      <c r="AI527" s="98"/>
      <c r="AJ527" s="98"/>
    </row>
    <row r="528" spans="1:36" s="77" customFormat="1" ht="9" customHeight="1" x14ac:dyDescent="0.25">
      <c r="A528" s="76" t="s">
        <v>43</v>
      </c>
      <c r="B528" s="82">
        <f t="shared" si="29"/>
        <v>15504.242000000002</v>
      </c>
      <c r="C528" s="82">
        <v>970.84199999999998</v>
      </c>
      <c r="D528" s="82">
        <v>0</v>
      </c>
      <c r="E528" s="82">
        <v>0</v>
      </c>
      <c r="F528" s="82">
        <v>14503.45</v>
      </c>
      <c r="G528" s="82">
        <v>29.95</v>
      </c>
      <c r="H528" s="82">
        <v>0</v>
      </c>
      <c r="I528" s="82">
        <v>0</v>
      </c>
      <c r="J528" s="82"/>
      <c r="K528" s="82"/>
      <c r="L528" s="82"/>
      <c r="M528" s="82"/>
      <c r="N528" s="82"/>
      <c r="O528" s="82"/>
      <c r="P528" s="82"/>
      <c r="Q528" s="98"/>
      <c r="R528" s="98"/>
      <c r="S528" s="98"/>
      <c r="T528" s="98"/>
      <c r="U528" s="98"/>
      <c r="V528" s="98"/>
      <c r="W528" s="98"/>
      <c r="X528" s="98"/>
      <c r="Y528" s="98"/>
      <c r="Z528" s="98"/>
      <c r="AA528" s="98"/>
      <c r="AB528" s="98"/>
      <c r="AC528" s="98"/>
      <c r="AD528" s="98"/>
      <c r="AE528" s="98"/>
      <c r="AF528" s="98"/>
      <c r="AG528" s="98"/>
      <c r="AH528" s="98"/>
      <c r="AI528" s="98"/>
      <c r="AJ528" s="98"/>
    </row>
    <row r="529" spans="1:36" s="77" customFormat="1" ht="9" customHeight="1" x14ac:dyDescent="0.25">
      <c r="A529" s="83" t="s">
        <v>44</v>
      </c>
      <c r="B529" s="85">
        <f t="shared" si="29"/>
        <v>187487.691444</v>
      </c>
      <c r="C529" s="85">
        <v>177301.2311</v>
      </c>
      <c r="D529" s="85">
        <v>1649.7403440000001</v>
      </c>
      <c r="E529" s="85">
        <v>0</v>
      </c>
      <c r="F529" s="85">
        <v>6832.34</v>
      </c>
      <c r="G529" s="85">
        <v>0</v>
      </c>
      <c r="H529" s="85">
        <v>146.63</v>
      </c>
      <c r="I529" s="85">
        <v>1557.75</v>
      </c>
      <c r="J529" s="82"/>
      <c r="K529" s="82"/>
      <c r="L529" s="82"/>
      <c r="M529" s="82"/>
      <c r="N529" s="82"/>
      <c r="O529" s="82"/>
      <c r="P529" s="82"/>
      <c r="Q529" s="98"/>
      <c r="R529" s="98"/>
      <c r="S529" s="98"/>
      <c r="T529" s="98"/>
      <c r="U529" s="98"/>
      <c r="V529" s="98"/>
      <c r="W529" s="98"/>
      <c r="X529" s="98"/>
      <c r="Y529" s="98"/>
      <c r="Z529" s="98"/>
      <c r="AA529" s="98"/>
      <c r="AB529" s="98"/>
      <c r="AC529" s="98"/>
      <c r="AD529" s="98"/>
      <c r="AE529" s="98"/>
      <c r="AF529" s="98"/>
      <c r="AG529" s="98"/>
      <c r="AH529" s="98"/>
      <c r="AI529" s="98"/>
      <c r="AJ529" s="98"/>
    </row>
    <row r="530" spans="1:36" s="77" customFormat="1" ht="9" customHeight="1" x14ac:dyDescent="0.25">
      <c r="A530" s="76" t="s">
        <v>45</v>
      </c>
      <c r="B530" s="82">
        <f t="shared" si="29"/>
        <v>142642.86783500001</v>
      </c>
      <c r="C530" s="82">
        <v>116103.58900000001</v>
      </c>
      <c r="D530" s="82">
        <v>5020.4788349999999</v>
      </c>
      <c r="E530" s="82">
        <v>2335.63</v>
      </c>
      <c r="F530" s="82">
        <v>18115.98</v>
      </c>
      <c r="G530" s="82">
        <v>1067.19</v>
      </c>
      <c r="H530" s="82">
        <v>0</v>
      </c>
      <c r="I530" s="82">
        <v>0</v>
      </c>
      <c r="J530" s="82"/>
      <c r="K530" s="82"/>
      <c r="L530" s="82"/>
      <c r="M530" s="82"/>
      <c r="N530" s="82"/>
      <c r="O530" s="82"/>
      <c r="P530" s="82"/>
      <c r="Q530" s="98"/>
      <c r="R530" s="98"/>
      <c r="S530" s="98"/>
      <c r="T530" s="98"/>
      <c r="U530" s="98"/>
      <c r="V530" s="98"/>
      <c r="W530" s="98"/>
      <c r="X530" s="98"/>
      <c r="Y530" s="98"/>
      <c r="Z530" s="98"/>
      <c r="AA530" s="98"/>
      <c r="AB530" s="98"/>
      <c r="AC530" s="98"/>
      <c r="AD530" s="98"/>
      <c r="AE530" s="98"/>
      <c r="AF530" s="98"/>
      <c r="AG530" s="98"/>
      <c r="AH530" s="98"/>
      <c r="AI530" s="98"/>
      <c r="AJ530" s="98"/>
    </row>
    <row r="531" spans="1:36" s="77" customFormat="1" ht="9" customHeight="1" x14ac:dyDescent="0.25">
      <c r="A531" s="76" t="s">
        <v>46</v>
      </c>
      <c r="B531" s="82">
        <f t="shared" si="29"/>
        <v>205872.47450000001</v>
      </c>
      <c r="C531" s="82">
        <v>194680.0865</v>
      </c>
      <c r="D531" s="82">
        <v>2416.2579999999998</v>
      </c>
      <c r="E531" s="82">
        <v>319.45</v>
      </c>
      <c r="F531" s="82">
        <v>3507.9</v>
      </c>
      <c r="G531" s="82">
        <v>84.41</v>
      </c>
      <c r="H531" s="82">
        <v>0.9</v>
      </c>
      <c r="I531" s="82">
        <v>4863.47</v>
      </c>
      <c r="J531" s="82"/>
      <c r="K531" s="82"/>
      <c r="L531" s="82"/>
      <c r="M531" s="82"/>
      <c r="N531" s="82"/>
      <c r="O531" s="82"/>
      <c r="P531" s="82"/>
      <c r="Q531" s="98"/>
      <c r="R531" s="98"/>
      <c r="S531" s="98"/>
      <c r="T531" s="98"/>
      <c r="U531" s="98"/>
      <c r="V531" s="98"/>
      <c r="W531" s="98"/>
      <c r="X531" s="98"/>
      <c r="Y531" s="98"/>
      <c r="Z531" s="98"/>
      <c r="AA531" s="98"/>
      <c r="AB531" s="98"/>
      <c r="AC531" s="98"/>
      <c r="AD531" s="98"/>
      <c r="AE531" s="98"/>
      <c r="AF531" s="98"/>
      <c r="AG531" s="98"/>
      <c r="AH531" s="98"/>
      <c r="AI531" s="98"/>
      <c r="AJ531" s="98"/>
    </row>
    <row r="532" spans="1:36" s="77" customFormat="1" ht="9" customHeight="1" x14ac:dyDescent="0.25">
      <c r="A532" s="76" t="s">
        <v>47</v>
      </c>
      <c r="B532" s="82">
        <f t="shared" si="29"/>
        <v>247866.14269000001</v>
      </c>
      <c r="C532" s="82">
        <v>135420.47339999999</v>
      </c>
      <c r="D532" s="82">
        <v>94977.199290000004</v>
      </c>
      <c r="E532" s="82">
        <v>6526.7</v>
      </c>
      <c r="F532" s="82">
        <v>9838.1299999999992</v>
      </c>
      <c r="G532" s="82">
        <v>1103.6400000000001</v>
      </c>
      <c r="H532" s="82">
        <v>0</v>
      </c>
      <c r="I532" s="82">
        <v>0</v>
      </c>
      <c r="J532" s="82"/>
      <c r="K532" s="82"/>
      <c r="L532" s="82"/>
      <c r="M532" s="82"/>
      <c r="N532" s="82"/>
      <c r="O532" s="82"/>
      <c r="P532" s="82"/>
      <c r="Q532" s="98"/>
      <c r="R532" s="98"/>
      <c r="S532" s="98"/>
      <c r="T532" s="98"/>
      <c r="U532" s="98"/>
      <c r="V532" s="98"/>
      <c r="W532" s="98"/>
      <c r="X532" s="98"/>
      <c r="Y532" s="98"/>
      <c r="Z532" s="98"/>
      <c r="AA532" s="98"/>
      <c r="AB532" s="98"/>
      <c r="AC532" s="98"/>
      <c r="AD532" s="98"/>
      <c r="AE532" s="98"/>
      <c r="AF532" s="98"/>
      <c r="AG532" s="98"/>
      <c r="AH532" s="98"/>
      <c r="AI532" s="98"/>
      <c r="AJ532" s="98"/>
    </row>
    <row r="533" spans="1:36" s="77" customFormat="1" ht="9" customHeight="1" x14ac:dyDescent="0.25">
      <c r="A533" s="83" t="s">
        <v>48</v>
      </c>
      <c r="B533" s="85">
        <f t="shared" si="29"/>
        <v>529371.7699999999</v>
      </c>
      <c r="C533" s="85">
        <v>481862.40000000002</v>
      </c>
      <c r="D533" s="85">
        <v>19885.55</v>
      </c>
      <c r="E533" s="85">
        <v>1974.4</v>
      </c>
      <c r="F533" s="85">
        <v>23134.400000000001</v>
      </c>
      <c r="G533" s="85">
        <v>1661.32</v>
      </c>
      <c r="H533" s="85">
        <v>83.2</v>
      </c>
      <c r="I533" s="85">
        <v>770.5</v>
      </c>
      <c r="J533" s="82"/>
      <c r="K533" s="82"/>
      <c r="L533" s="82"/>
      <c r="M533" s="82"/>
      <c r="N533" s="82"/>
      <c r="O533" s="82"/>
      <c r="P533" s="82"/>
      <c r="Q533" s="98"/>
      <c r="R533" s="98"/>
      <c r="S533" s="98"/>
      <c r="T533" s="98"/>
      <c r="U533" s="98"/>
      <c r="V533" s="98"/>
      <c r="W533" s="98"/>
      <c r="X533" s="98"/>
      <c r="Y533" s="98"/>
      <c r="Z533" s="98"/>
      <c r="AA533" s="98"/>
      <c r="AB533" s="98"/>
      <c r="AC533" s="98"/>
      <c r="AD533" s="98"/>
      <c r="AE533" s="98"/>
      <c r="AF533" s="98"/>
      <c r="AG533" s="98"/>
      <c r="AH533" s="98"/>
      <c r="AI533" s="98"/>
      <c r="AJ533" s="98"/>
    </row>
    <row r="534" spans="1:36" s="77" customFormat="1" ht="9" customHeight="1" x14ac:dyDescent="0.25">
      <c r="A534" s="76" t="s">
        <v>49</v>
      </c>
      <c r="B534" s="82">
        <f t="shared" si="29"/>
        <v>3092.0371090000003</v>
      </c>
      <c r="C534" s="82">
        <v>1294.1817840000001</v>
      </c>
      <c r="D534" s="82">
        <v>917.82532500000002</v>
      </c>
      <c r="E534" s="82">
        <v>146.9</v>
      </c>
      <c r="F534" s="82">
        <v>0</v>
      </c>
      <c r="G534" s="82">
        <v>125.48</v>
      </c>
      <c r="H534" s="82">
        <v>0</v>
      </c>
      <c r="I534" s="82">
        <v>607.65</v>
      </c>
      <c r="J534" s="82"/>
      <c r="K534" s="82"/>
      <c r="L534" s="82"/>
      <c r="M534" s="82"/>
      <c r="N534" s="82"/>
      <c r="O534" s="82"/>
      <c r="P534" s="82"/>
      <c r="Q534" s="98"/>
      <c r="R534" s="98"/>
      <c r="S534" s="98"/>
      <c r="T534" s="98"/>
      <c r="U534" s="98"/>
      <c r="V534" s="98"/>
      <c r="W534" s="98"/>
      <c r="X534" s="98"/>
      <c r="Y534" s="98"/>
      <c r="Z534" s="98"/>
      <c r="AA534" s="98"/>
      <c r="AB534" s="98"/>
      <c r="AC534" s="98"/>
      <c r="AD534" s="98"/>
      <c r="AE534" s="98"/>
      <c r="AF534" s="98"/>
      <c r="AG534" s="98"/>
      <c r="AH534" s="98"/>
      <c r="AI534" s="98"/>
      <c r="AJ534" s="98"/>
    </row>
    <row r="535" spans="1:36" s="77" customFormat="1" ht="9" customHeight="1" x14ac:dyDescent="0.25">
      <c r="A535" s="76" t="s">
        <v>50</v>
      </c>
      <c r="B535" s="82">
        <f t="shared" si="29"/>
        <v>9773.36</v>
      </c>
      <c r="C535" s="82">
        <v>7714.52</v>
      </c>
      <c r="D535" s="82">
        <v>0</v>
      </c>
      <c r="E535" s="82">
        <v>0</v>
      </c>
      <c r="F535" s="82">
        <v>1017.94</v>
      </c>
      <c r="G535" s="82">
        <v>0</v>
      </c>
      <c r="H535" s="82">
        <v>0</v>
      </c>
      <c r="I535" s="82">
        <v>1040.9000000000001</v>
      </c>
      <c r="J535" s="82"/>
      <c r="K535" s="82"/>
      <c r="L535" s="82"/>
      <c r="M535" s="82"/>
      <c r="N535" s="82"/>
      <c r="O535" s="82"/>
      <c r="P535" s="82"/>
      <c r="Q535" s="98"/>
      <c r="R535" s="98"/>
      <c r="S535" s="98"/>
      <c r="T535" s="98"/>
      <c r="U535" s="98"/>
      <c r="V535" s="98"/>
      <c r="W535" s="98"/>
      <c r="X535" s="98"/>
      <c r="Y535" s="98"/>
      <c r="Z535" s="98"/>
      <c r="AA535" s="98"/>
      <c r="AB535" s="98"/>
      <c r="AC535" s="98"/>
      <c r="AD535" s="98"/>
      <c r="AE535" s="98"/>
      <c r="AF535" s="98"/>
      <c r="AG535" s="98"/>
      <c r="AH535" s="98"/>
      <c r="AI535" s="98"/>
      <c r="AJ535" s="98"/>
    </row>
    <row r="536" spans="1:36" s="77" customFormat="1" ht="9" customHeight="1" x14ac:dyDescent="0.25">
      <c r="A536" s="76" t="s">
        <v>51</v>
      </c>
      <c r="B536" s="82">
        <f t="shared" si="29"/>
        <v>15072.174999999999</v>
      </c>
      <c r="C536" s="82">
        <v>7715.7849999999999</v>
      </c>
      <c r="D536" s="82">
        <v>0</v>
      </c>
      <c r="E536" s="82">
        <v>39.6</v>
      </c>
      <c r="F536" s="82">
        <v>156.47999999999999</v>
      </c>
      <c r="G536" s="82">
        <v>0</v>
      </c>
      <c r="H536" s="82">
        <v>0</v>
      </c>
      <c r="I536" s="82">
        <v>7160.31</v>
      </c>
      <c r="J536" s="82"/>
      <c r="K536" s="82"/>
      <c r="L536" s="82"/>
      <c r="M536" s="82"/>
      <c r="N536" s="82"/>
      <c r="O536" s="82"/>
      <c r="P536" s="82"/>
      <c r="Q536" s="98"/>
      <c r="R536" s="98"/>
      <c r="S536" s="98"/>
      <c r="T536" s="98"/>
      <c r="U536" s="98"/>
      <c r="V536" s="98"/>
      <c r="W536" s="98"/>
      <c r="X536" s="98"/>
      <c r="Y536" s="98"/>
      <c r="Z536" s="98"/>
      <c r="AA536" s="98"/>
      <c r="AB536" s="98"/>
      <c r="AC536" s="98"/>
      <c r="AD536" s="98"/>
      <c r="AE536" s="98"/>
      <c r="AF536" s="98"/>
      <c r="AG536" s="98"/>
      <c r="AH536" s="98"/>
      <c r="AI536" s="98"/>
      <c r="AJ536" s="98"/>
    </row>
    <row r="537" spans="1:36" s="77" customFormat="1" ht="9" customHeight="1" x14ac:dyDescent="0.25">
      <c r="A537" s="83" t="s">
        <v>52</v>
      </c>
      <c r="B537" s="85">
        <f t="shared" si="29"/>
        <v>329654.37518600002</v>
      </c>
      <c r="C537" s="85">
        <v>324736.50520000001</v>
      </c>
      <c r="D537" s="85">
        <v>17.429986</v>
      </c>
      <c r="E537" s="85">
        <v>0</v>
      </c>
      <c r="F537" s="85">
        <v>2361.8200000000002</v>
      </c>
      <c r="G537" s="85">
        <v>28.14</v>
      </c>
      <c r="H537" s="85">
        <v>1.61</v>
      </c>
      <c r="I537" s="85">
        <v>2508.87</v>
      </c>
      <c r="J537" s="82"/>
      <c r="K537" s="82"/>
      <c r="L537" s="82"/>
      <c r="M537" s="82"/>
      <c r="N537" s="82"/>
      <c r="O537" s="82"/>
      <c r="P537" s="82"/>
      <c r="Q537" s="98"/>
      <c r="R537" s="98"/>
      <c r="S537" s="98"/>
      <c r="T537" s="98"/>
      <c r="U537" s="98"/>
      <c r="V537" s="98"/>
      <c r="W537" s="98"/>
      <c r="X537" s="98"/>
      <c r="Y537" s="98"/>
      <c r="Z537" s="98"/>
      <c r="AA537" s="98"/>
      <c r="AB537" s="98"/>
      <c r="AC537" s="98"/>
      <c r="AD537" s="98"/>
      <c r="AE537" s="98"/>
      <c r="AF537" s="98"/>
      <c r="AG537" s="98"/>
      <c r="AH537" s="98"/>
      <c r="AI537" s="98"/>
      <c r="AJ537" s="98"/>
    </row>
    <row r="538" spans="1:36" s="77" customFormat="1" ht="9" customHeight="1" x14ac:dyDescent="0.25">
      <c r="A538" s="76" t="s">
        <v>53</v>
      </c>
      <c r="B538" s="82">
        <f t="shared" si="29"/>
        <v>230385.96397000001</v>
      </c>
      <c r="C538" s="82">
        <v>184402.383</v>
      </c>
      <c r="D538" s="82">
        <v>29133.840970000001</v>
      </c>
      <c r="E538" s="82">
        <v>88.66</v>
      </c>
      <c r="F538" s="82">
        <v>10799.27</v>
      </c>
      <c r="G538" s="82">
        <v>3434.67</v>
      </c>
      <c r="H538" s="82">
        <v>2378</v>
      </c>
      <c r="I538" s="82">
        <v>149.13999999999999</v>
      </c>
      <c r="J538" s="82"/>
      <c r="K538" s="82"/>
      <c r="L538" s="82"/>
      <c r="M538" s="82"/>
      <c r="N538" s="82"/>
      <c r="O538" s="82"/>
      <c r="P538" s="82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  <c r="AC538" s="98"/>
      <c r="AD538" s="98"/>
      <c r="AE538" s="98"/>
      <c r="AF538" s="98"/>
      <c r="AG538" s="98"/>
      <c r="AH538" s="98"/>
      <c r="AI538" s="98"/>
      <c r="AJ538" s="98"/>
    </row>
    <row r="539" spans="1:36" s="77" customFormat="1" ht="9" customHeight="1" x14ac:dyDescent="0.25">
      <c r="A539" s="76" t="s">
        <v>54</v>
      </c>
      <c r="B539" s="82">
        <f t="shared" si="29"/>
        <v>7727.1832000000004</v>
      </c>
      <c r="C539" s="82">
        <v>6922.3932000000004</v>
      </c>
      <c r="D539" s="82">
        <v>0</v>
      </c>
      <c r="E539" s="82">
        <v>12.12</v>
      </c>
      <c r="F539" s="82">
        <v>792.67</v>
      </c>
      <c r="G539" s="82">
        <v>0</v>
      </c>
      <c r="H539" s="82">
        <v>0</v>
      </c>
      <c r="I539" s="82">
        <v>0</v>
      </c>
      <c r="J539" s="82"/>
      <c r="K539" s="82"/>
      <c r="L539" s="82"/>
      <c r="M539" s="82"/>
      <c r="N539" s="82"/>
      <c r="O539" s="82"/>
      <c r="P539" s="82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  <c r="AB539" s="98"/>
      <c r="AC539" s="98"/>
      <c r="AD539" s="98"/>
      <c r="AE539" s="98"/>
      <c r="AF539" s="98"/>
      <c r="AG539" s="98"/>
      <c r="AH539" s="98"/>
      <c r="AI539" s="98"/>
      <c r="AJ539" s="98"/>
    </row>
    <row r="540" spans="1:36" s="77" customFormat="1" ht="9" customHeight="1" x14ac:dyDescent="0.25">
      <c r="A540" s="76" t="s">
        <v>55</v>
      </c>
      <c r="B540" s="82">
        <f t="shared" si="29"/>
        <v>74947.37</v>
      </c>
      <c r="C540" s="82">
        <v>0</v>
      </c>
      <c r="D540" s="82">
        <v>0</v>
      </c>
      <c r="E540" s="82">
        <v>0</v>
      </c>
      <c r="F540" s="82">
        <v>0</v>
      </c>
      <c r="G540" s="82">
        <v>0</v>
      </c>
      <c r="H540" s="82">
        <v>37146.76</v>
      </c>
      <c r="I540" s="82">
        <v>37800.61</v>
      </c>
      <c r="J540" s="82"/>
      <c r="K540" s="82"/>
      <c r="L540" s="82"/>
      <c r="M540" s="82"/>
      <c r="N540" s="82"/>
      <c r="O540" s="82"/>
      <c r="P540" s="82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  <c r="AB540" s="98"/>
      <c r="AC540" s="98"/>
      <c r="AD540" s="98"/>
      <c r="AE540" s="98"/>
      <c r="AF540" s="98"/>
      <c r="AG540" s="98"/>
      <c r="AH540" s="98"/>
      <c r="AI540" s="98"/>
      <c r="AJ540" s="98"/>
    </row>
    <row r="541" spans="1:36" s="77" customFormat="1" ht="9" customHeight="1" x14ac:dyDescent="0.25">
      <c r="A541" s="83" t="s">
        <v>56</v>
      </c>
      <c r="B541" s="85">
        <f t="shared" si="29"/>
        <v>1255.0419999999999</v>
      </c>
      <c r="C541" s="85">
        <v>444.61200000000002</v>
      </c>
      <c r="D541" s="85">
        <v>0</v>
      </c>
      <c r="E541" s="85">
        <v>0</v>
      </c>
      <c r="F541" s="85">
        <v>490.38</v>
      </c>
      <c r="G541" s="85">
        <v>60.3</v>
      </c>
      <c r="H541" s="85">
        <v>172.08</v>
      </c>
      <c r="I541" s="85">
        <v>87.67</v>
      </c>
      <c r="J541" s="82"/>
      <c r="K541" s="82"/>
      <c r="L541" s="82"/>
      <c r="M541" s="82"/>
      <c r="N541" s="82"/>
      <c r="O541" s="82"/>
      <c r="P541" s="82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  <c r="AB541" s="98"/>
      <c r="AC541" s="98"/>
      <c r="AD541" s="98"/>
      <c r="AE541" s="98"/>
      <c r="AF541" s="98"/>
      <c r="AG541" s="98"/>
      <c r="AH541" s="98"/>
      <c r="AI541" s="98"/>
      <c r="AJ541" s="98"/>
    </row>
    <row r="542" spans="1:36" s="77" customFormat="1" ht="9" customHeight="1" x14ac:dyDescent="0.25">
      <c r="A542" s="76" t="s">
        <v>57</v>
      </c>
      <c r="B542" s="82">
        <f t="shared" si="29"/>
        <v>25497.824999999997</v>
      </c>
      <c r="C542" s="82">
        <v>16225.405000000001</v>
      </c>
      <c r="D542" s="82">
        <v>0</v>
      </c>
      <c r="E542" s="82">
        <v>0</v>
      </c>
      <c r="F542" s="82">
        <v>330.59</v>
      </c>
      <c r="G542" s="82">
        <v>0</v>
      </c>
      <c r="H542" s="82">
        <v>0</v>
      </c>
      <c r="I542" s="82">
        <v>8941.83</v>
      </c>
      <c r="J542" s="82"/>
      <c r="K542" s="82"/>
      <c r="L542" s="82"/>
      <c r="M542" s="82"/>
      <c r="N542" s="82"/>
      <c r="O542" s="82"/>
      <c r="P542" s="82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  <c r="AB542" s="98"/>
      <c r="AC542" s="98"/>
      <c r="AD542" s="98"/>
      <c r="AE542" s="98"/>
      <c r="AF542" s="98"/>
      <c r="AG542" s="98"/>
      <c r="AH542" s="98"/>
      <c r="AI542" s="98"/>
      <c r="AJ542" s="98"/>
    </row>
    <row r="543" spans="1:36" s="77" customFormat="1" ht="9" customHeight="1" x14ac:dyDescent="0.25">
      <c r="A543" s="76" t="s">
        <v>58</v>
      </c>
      <c r="B543" s="82">
        <f t="shared" si="29"/>
        <v>80386.34</v>
      </c>
      <c r="C543" s="82">
        <v>5079.6000000000004</v>
      </c>
      <c r="D543" s="82">
        <v>0</v>
      </c>
      <c r="E543" s="82">
        <v>0</v>
      </c>
      <c r="F543" s="82">
        <v>15417.4</v>
      </c>
      <c r="G543" s="82">
        <v>59889.34</v>
      </c>
      <c r="H543" s="82">
        <v>0</v>
      </c>
      <c r="I543" s="82">
        <v>0</v>
      </c>
      <c r="J543" s="82"/>
      <c r="K543" s="82"/>
      <c r="L543" s="82"/>
      <c r="M543" s="82"/>
      <c r="N543" s="82"/>
      <c r="O543" s="82"/>
      <c r="P543" s="82"/>
      <c r="Q543" s="98"/>
      <c r="R543" s="98"/>
      <c r="S543" s="98"/>
      <c r="T543" s="98"/>
      <c r="U543" s="98"/>
      <c r="V543" s="98"/>
      <c r="W543" s="98"/>
      <c r="X543" s="98"/>
      <c r="Y543" s="98"/>
      <c r="Z543" s="98"/>
      <c r="AA543" s="98"/>
      <c r="AB543" s="98"/>
      <c r="AC543" s="98"/>
      <c r="AD543" s="98"/>
      <c r="AE543" s="98"/>
      <c r="AF543" s="98"/>
      <c r="AG543" s="98"/>
      <c r="AH543" s="98"/>
      <c r="AI543" s="98"/>
      <c r="AJ543" s="98"/>
    </row>
    <row r="544" spans="1:36" s="77" customFormat="1" ht="9" customHeight="1" x14ac:dyDescent="0.25">
      <c r="A544" s="76" t="s">
        <v>59</v>
      </c>
      <c r="B544" s="82">
        <f t="shared" si="29"/>
        <v>62684.160000000003</v>
      </c>
      <c r="C544" s="82">
        <v>0</v>
      </c>
      <c r="D544" s="82">
        <v>0</v>
      </c>
      <c r="E544" s="82">
        <v>0</v>
      </c>
      <c r="F544" s="82">
        <v>0</v>
      </c>
      <c r="G544" s="82">
        <v>0</v>
      </c>
      <c r="H544" s="82">
        <v>24420.7</v>
      </c>
      <c r="I544" s="82">
        <v>38263.46</v>
      </c>
      <c r="J544" s="82"/>
      <c r="K544" s="82"/>
      <c r="L544" s="82"/>
      <c r="M544" s="82"/>
      <c r="N544" s="82"/>
      <c r="O544" s="82"/>
      <c r="P544" s="82"/>
      <c r="Q544" s="98"/>
      <c r="R544" s="98"/>
      <c r="S544" s="98"/>
      <c r="T544" s="98"/>
      <c r="U544" s="98"/>
      <c r="V544" s="98"/>
      <c r="W544" s="98"/>
      <c r="X544" s="98"/>
      <c r="Y544" s="98"/>
      <c r="Z544" s="98"/>
      <c r="AA544" s="98"/>
      <c r="AB544" s="98"/>
      <c r="AC544" s="98"/>
      <c r="AD544" s="98"/>
      <c r="AE544" s="98"/>
      <c r="AF544" s="98"/>
      <c r="AG544" s="98"/>
      <c r="AH544" s="98"/>
      <c r="AI544" s="98"/>
      <c r="AJ544" s="98"/>
    </row>
    <row r="545" spans="1:36" s="77" customFormat="1" ht="9" customHeight="1" x14ac:dyDescent="0.25">
      <c r="A545" s="83" t="s">
        <v>60</v>
      </c>
      <c r="B545" s="85">
        <f t="shared" si="29"/>
        <v>73901.7</v>
      </c>
      <c r="C545" s="85">
        <v>13261.95</v>
      </c>
      <c r="D545" s="85">
        <v>0</v>
      </c>
      <c r="E545" s="85">
        <v>69.55</v>
      </c>
      <c r="F545" s="85">
        <v>1477.8</v>
      </c>
      <c r="G545" s="85">
        <v>455</v>
      </c>
      <c r="H545" s="85">
        <v>0</v>
      </c>
      <c r="I545" s="85">
        <v>58637.4</v>
      </c>
      <c r="J545" s="82"/>
      <c r="K545" s="82"/>
      <c r="L545" s="82"/>
      <c r="M545" s="82"/>
      <c r="N545" s="82"/>
      <c r="O545" s="82"/>
      <c r="P545" s="82"/>
      <c r="Q545" s="98"/>
      <c r="R545" s="98"/>
      <c r="S545" s="98"/>
      <c r="T545" s="98"/>
      <c r="U545" s="98"/>
      <c r="V545" s="98"/>
      <c r="W545" s="98"/>
      <c r="X545" s="98"/>
      <c r="Y545" s="98"/>
      <c r="Z545" s="98"/>
      <c r="AA545" s="98"/>
      <c r="AB545" s="98"/>
      <c r="AC545" s="98"/>
      <c r="AD545" s="98"/>
      <c r="AE545" s="98"/>
      <c r="AF545" s="98"/>
      <c r="AG545" s="98"/>
      <c r="AH545" s="98"/>
      <c r="AI545" s="98"/>
      <c r="AJ545" s="98"/>
    </row>
    <row r="546" spans="1:36" s="77" customFormat="1" ht="9" customHeight="1" x14ac:dyDescent="0.25">
      <c r="A546" s="76" t="s">
        <v>61</v>
      </c>
      <c r="B546" s="82">
        <f t="shared" si="29"/>
        <v>19377.470549999998</v>
      </c>
      <c r="C546" s="82">
        <v>10872.68245</v>
      </c>
      <c r="D546" s="82">
        <v>7799.8280999999997</v>
      </c>
      <c r="E546" s="82">
        <v>100.71</v>
      </c>
      <c r="F546" s="82">
        <v>486.65</v>
      </c>
      <c r="G546" s="82">
        <v>117.6</v>
      </c>
      <c r="H546" s="82">
        <v>0</v>
      </c>
      <c r="I546" s="82">
        <v>0</v>
      </c>
      <c r="J546" s="82"/>
      <c r="K546" s="82"/>
      <c r="L546" s="82"/>
      <c r="M546" s="82"/>
      <c r="N546" s="82"/>
      <c r="O546" s="82"/>
      <c r="P546" s="82"/>
      <c r="Q546" s="98"/>
      <c r="R546" s="98"/>
      <c r="S546" s="98"/>
      <c r="T546" s="98"/>
      <c r="U546" s="98"/>
      <c r="V546" s="98"/>
      <c r="W546" s="98"/>
      <c r="X546" s="98"/>
      <c r="Y546" s="98"/>
      <c r="Z546" s="98"/>
      <c r="AA546" s="98"/>
      <c r="AB546" s="98"/>
      <c r="AC546" s="98"/>
      <c r="AD546" s="98"/>
      <c r="AE546" s="98"/>
      <c r="AF546" s="98"/>
      <c r="AG546" s="98"/>
      <c r="AH546" s="98"/>
      <c r="AI546" s="98"/>
      <c r="AJ546" s="98"/>
    </row>
    <row r="547" spans="1:36" s="77" customFormat="1" ht="9" customHeight="1" x14ac:dyDescent="0.25">
      <c r="A547" s="76" t="s">
        <v>62</v>
      </c>
      <c r="B547" s="82">
        <f t="shared" si="29"/>
        <v>261780.0025</v>
      </c>
      <c r="C547" s="82">
        <v>137191.2145</v>
      </c>
      <c r="D547" s="82">
        <v>512.18799999999999</v>
      </c>
      <c r="E547" s="82">
        <v>1244.48</v>
      </c>
      <c r="F547" s="82">
        <v>34148.51</v>
      </c>
      <c r="G547" s="82">
        <v>14538.59</v>
      </c>
      <c r="H547" s="82">
        <v>16524.97</v>
      </c>
      <c r="I547" s="82">
        <v>57620.05</v>
      </c>
      <c r="J547" s="82"/>
      <c r="K547" s="82"/>
      <c r="L547" s="82"/>
      <c r="M547" s="82"/>
      <c r="N547" s="82"/>
      <c r="O547" s="82"/>
      <c r="P547" s="82"/>
      <c r="Q547" s="98"/>
      <c r="R547" s="98"/>
      <c r="S547" s="98"/>
      <c r="T547" s="98"/>
      <c r="U547" s="98"/>
      <c r="V547" s="98"/>
      <c r="W547" s="98"/>
      <c r="X547" s="98"/>
      <c r="Y547" s="98"/>
      <c r="Z547" s="98"/>
      <c r="AA547" s="98"/>
      <c r="AB547" s="98"/>
      <c r="AC547" s="98"/>
      <c r="AD547" s="98"/>
      <c r="AE547" s="98"/>
      <c r="AF547" s="98"/>
      <c r="AG547" s="98"/>
      <c r="AH547" s="98"/>
      <c r="AI547" s="98"/>
      <c r="AJ547" s="98"/>
    </row>
    <row r="548" spans="1:36" s="77" customFormat="1" ht="9" customHeight="1" x14ac:dyDescent="0.25">
      <c r="A548" s="76" t="s">
        <v>63</v>
      </c>
      <c r="B548" s="82">
        <f t="shared" si="29"/>
        <v>1060.5</v>
      </c>
      <c r="C548" s="82">
        <v>0</v>
      </c>
      <c r="D548" s="82">
        <v>0</v>
      </c>
      <c r="E548" s="82">
        <v>0</v>
      </c>
      <c r="F548" s="82">
        <v>0</v>
      </c>
      <c r="G548" s="82">
        <v>0</v>
      </c>
      <c r="H548" s="82">
        <v>0</v>
      </c>
      <c r="I548" s="82">
        <v>1060.5</v>
      </c>
      <c r="J548" s="82"/>
      <c r="K548" s="82"/>
      <c r="L548" s="82"/>
      <c r="M548" s="82"/>
      <c r="N548" s="82"/>
      <c r="O548" s="82"/>
      <c r="P548" s="82"/>
      <c r="Q548" s="98"/>
      <c r="R548" s="98"/>
      <c r="S548" s="98"/>
      <c r="T548" s="98"/>
      <c r="U548" s="98"/>
      <c r="V548" s="98"/>
      <c r="W548" s="98"/>
      <c r="X548" s="98"/>
      <c r="Y548" s="98"/>
      <c r="Z548" s="98"/>
      <c r="AA548" s="98"/>
      <c r="AB548" s="98"/>
      <c r="AC548" s="98"/>
      <c r="AD548" s="98"/>
      <c r="AE548" s="98"/>
      <c r="AF548" s="98"/>
      <c r="AG548" s="98"/>
      <c r="AH548" s="98"/>
      <c r="AI548" s="98"/>
      <c r="AJ548" s="98"/>
    </row>
    <row r="549" spans="1:36" s="77" customFormat="1" ht="9" customHeight="1" x14ac:dyDescent="0.25">
      <c r="A549" s="83" t="s">
        <v>64</v>
      </c>
      <c r="B549" s="85">
        <f t="shared" si="29"/>
        <v>20546.13</v>
      </c>
      <c r="C549" s="85">
        <v>11604.1</v>
      </c>
      <c r="D549" s="85">
        <v>0</v>
      </c>
      <c r="E549" s="85">
        <v>1001.39</v>
      </c>
      <c r="F549" s="85">
        <v>4579.7700000000004</v>
      </c>
      <c r="G549" s="85">
        <v>3360.87</v>
      </c>
      <c r="H549" s="85">
        <v>0</v>
      </c>
      <c r="I549" s="85">
        <v>0</v>
      </c>
      <c r="J549" s="82"/>
      <c r="K549" s="82"/>
      <c r="L549" s="82"/>
      <c r="M549" s="82"/>
      <c r="N549" s="82"/>
      <c r="O549" s="82"/>
      <c r="P549" s="82"/>
      <c r="Q549" s="98"/>
      <c r="R549" s="98"/>
      <c r="S549" s="98"/>
      <c r="T549" s="98"/>
      <c r="U549" s="98"/>
      <c r="V549" s="98"/>
      <c r="W549" s="98"/>
      <c r="X549" s="98"/>
      <c r="Y549" s="98"/>
      <c r="Z549" s="98"/>
      <c r="AA549" s="98"/>
      <c r="AB549" s="98"/>
      <c r="AC549" s="98"/>
      <c r="AD549" s="98"/>
      <c r="AE549" s="98"/>
      <c r="AF549" s="98"/>
      <c r="AG549" s="98"/>
      <c r="AH549" s="98"/>
      <c r="AI549" s="98"/>
      <c r="AJ549" s="98"/>
    </row>
    <row r="550" spans="1:36" s="77" customFormat="1" ht="9" customHeight="1" x14ac:dyDescent="0.25">
      <c r="A550" s="75"/>
      <c r="B550" s="97"/>
      <c r="C550" s="97"/>
      <c r="D550" s="97"/>
      <c r="E550" s="97"/>
      <c r="F550" s="97"/>
      <c r="G550" s="97"/>
      <c r="H550" s="97"/>
      <c r="I550" s="97"/>
      <c r="J550" s="82"/>
      <c r="K550" s="82"/>
      <c r="L550" s="82"/>
      <c r="M550" s="82"/>
      <c r="N550" s="82"/>
      <c r="O550" s="82"/>
      <c r="P550" s="82"/>
      <c r="Q550" s="98"/>
      <c r="R550" s="98"/>
      <c r="S550" s="98"/>
      <c r="T550" s="98"/>
      <c r="U550" s="98"/>
      <c r="V550" s="98"/>
      <c r="W550" s="98"/>
      <c r="X550" s="98"/>
      <c r="Y550" s="98"/>
      <c r="Z550" s="98"/>
      <c r="AA550" s="98"/>
      <c r="AB550" s="98"/>
      <c r="AC550" s="98"/>
      <c r="AD550" s="98"/>
      <c r="AE550" s="98"/>
      <c r="AF550" s="98"/>
      <c r="AG550" s="98"/>
      <c r="AH550" s="98"/>
      <c r="AI550" s="98"/>
      <c r="AJ550" s="98"/>
    </row>
    <row r="551" spans="1:36" s="77" customFormat="1" ht="9" customHeight="1" x14ac:dyDescent="0.25">
      <c r="A551" s="75">
        <v>2010</v>
      </c>
      <c r="B551" s="97"/>
      <c r="C551" s="97"/>
      <c r="D551" s="97"/>
      <c r="E551" s="97"/>
      <c r="F551" s="97"/>
      <c r="G551" s="97"/>
      <c r="H551" s="97"/>
      <c r="I551" s="97"/>
      <c r="J551" s="82"/>
      <c r="K551" s="82"/>
      <c r="L551" s="82"/>
      <c r="M551" s="82"/>
      <c r="N551" s="82"/>
      <c r="O551" s="82"/>
      <c r="P551" s="82"/>
      <c r="Q551" s="98"/>
      <c r="R551" s="98"/>
      <c r="S551" s="98"/>
      <c r="T551" s="98"/>
      <c r="U551" s="98"/>
      <c r="V551" s="98"/>
      <c r="W551" s="98"/>
      <c r="X551" s="98"/>
      <c r="Y551" s="98"/>
      <c r="Z551" s="98"/>
      <c r="AA551" s="98"/>
      <c r="AB551" s="98"/>
      <c r="AC551" s="98"/>
      <c r="AD551" s="98"/>
      <c r="AE551" s="98"/>
      <c r="AF551" s="98"/>
      <c r="AG551" s="98"/>
      <c r="AH551" s="98"/>
      <c r="AI551" s="98"/>
      <c r="AJ551" s="98"/>
    </row>
    <row r="552" spans="1:36" s="77" customFormat="1" ht="9" customHeight="1" x14ac:dyDescent="0.25">
      <c r="A552" s="78" t="s">
        <v>33</v>
      </c>
      <c r="B552" s="97">
        <f>SUM(B554:B585)</f>
        <v>7521143.0690000011</v>
      </c>
      <c r="C552" s="97">
        <f t="shared" ref="C552:I552" si="30">SUM(C554:C585)</f>
        <v>6347619.6230000006</v>
      </c>
      <c r="D552" s="97">
        <f t="shared" si="30"/>
        <v>271652.02699999994</v>
      </c>
      <c r="E552" s="97">
        <f t="shared" si="30"/>
        <v>43743.406999999999</v>
      </c>
      <c r="F552" s="97">
        <f t="shared" si="30"/>
        <v>347148.40099999995</v>
      </c>
      <c r="G552" s="97">
        <f t="shared" si="30"/>
        <v>129524.394</v>
      </c>
      <c r="H552" s="97">
        <f t="shared" si="30"/>
        <v>136455.00599999999</v>
      </c>
      <c r="I552" s="97">
        <f t="shared" si="30"/>
        <v>245000.21100000001</v>
      </c>
      <c r="J552" s="82"/>
      <c r="K552" s="82"/>
      <c r="L552" s="82"/>
      <c r="M552" s="82"/>
      <c r="N552" s="82"/>
      <c r="O552" s="82"/>
      <c r="P552" s="82"/>
      <c r="Q552" s="98"/>
      <c r="R552" s="98"/>
      <c r="S552" s="98"/>
      <c r="T552" s="98"/>
      <c r="U552" s="98"/>
      <c r="V552" s="98"/>
      <c r="W552" s="98"/>
      <c r="X552" s="98"/>
      <c r="Y552" s="98"/>
      <c r="Z552" s="98"/>
      <c r="AA552" s="98"/>
      <c r="AB552" s="98"/>
      <c r="AC552" s="98"/>
      <c r="AD552" s="98"/>
      <c r="AE552" s="98"/>
      <c r="AF552" s="98"/>
      <c r="AG552" s="98"/>
      <c r="AH552" s="98"/>
      <c r="AI552" s="98"/>
      <c r="AJ552" s="98"/>
    </row>
    <row r="553" spans="1:36" s="77" customFormat="1" ht="3.95" customHeight="1" x14ac:dyDescent="0.25">
      <c r="A553" s="75"/>
      <c r="B553" s="97"/>
      <c r="C553" s="97"/>
      <c r="D553" s="97"/>
      <c r="E553" s="97"/>
      <c r="F553" s="97"/>
      <c r="G553" s="97"/>
      <c r="H553" s="97"/>
      <c r="I553" s="97"/>
      <c r="J553" s="82"/>
      <c r="K553" s="82"/>
      <c r="L553" s="82"/>
      <c r="M553" s="82"/>
      <c r="N553" s="82"/>
      <c r="O553" s="82"/>
      <c r="P553" s="82"/>
      <c r="Q553" s="98"/>
      <c r="R553" s="98"/>
      <c r="S553" s="98"/>
      <c r="T553" s="98"/>
      <c r="U553" s="98"/>
      <c r="V553" s="98"/>
      <c r="W553" s="98"/>
      <c r="X553" s="98"/>
      <c r="Y553" s="98"/>
      <c r="Z553" s="98"/>
      <c r="AA553" s="98"/>
      <c r="AB553" s="98"/>
      <c r="AC553" s="98"/>
      <c r="AD553" s="98"/>
      <c r="AE553" s="98"/>
      <c r="AF553" s="98"/>
      <c r="AG553" s="98"/>
      <c r="AH553" s="98"/>
      <c r="AI553" s="98"/>
      <c r="AJ553" s="98"/>
    </row>
    <row r="554" spans="1:36" s="77" customFormat="1" ht="9" customHeight="1" x14ac:dyDescent="0.25">
      <c r="A554" s="76" t="s">
        <v>34</v>
      </c>
      <c r="B554" s="82">
        <f t="shared" ref="B554:B585" si="31">SUM(C554:I554)</f>
        <v>4609.1000000000004</v>
      </c>
      <c r="C554" s="82">
        <v>11.2</v>
      </c>
      <c r="D554" s="82">
        <v>0</v>
      </c>
      <c r="E554" s="82">
        <v>15</v>
      </c>
      <c r="F554" s="82">
        <v>2328.5</v>
      </c>
      <c r="G554" s="82">
        <v>2254.4</v>
      </c>
      <c r="H554" s="82">
        <v>0</v>
      </c>
      <c r="I554" s="82">
        <v>0</v>
      </c>
      <c r="J554" s="82"/>
      <c r="K554" s="82"/>
      <c r="L554" s="82"/>
      <c r="M554" s="82"/>
      <c r="N554" s="82"/>
      <c r="O554" s="82"/>
      <c r="P554" s="82"/>
      <c r="Q554" s="98"/>
      <c r="R554" s="98"/>
      <c r="S554" s="98"/>
      <c r="T554" s="98"/>
      <c r="U554" s="98"/>
      <c r="V554" s="98"/>
      <c r="W554" s="98"/>
      <c r="X554" s="98"/>
      <c r="Y554" s="98"/>
      <c r="Z554" s="98"/>
      <c r="AA554" s="98"/>
      <c r="AB554" s="98"/>
      <c r="AC554" s="98"/>
      <c r="AD554" s="98"/>
      <c r="AE554" s="98"/>
      <c r="AF554" s="98"/>
      <c r="AG554" s="98"/>
      <c r="AH554" s="98"/>
      <c r="AI554" s="98"/>
      <c r="AJ554" s="98"/>
    </row>
    <row r="555" spans="1:36" s="77" customFormat="1" ht="9" customHeight="1" x14ac:dyDescent="0.25">
      <c r="A555" s="76" t="s">
        <v>35</v>
      </c>
      <c r="B555" s="82">
        <f t="shared" si="31"/>
        <v>915.6</v>
      </c>
      <c r="C555" s="82">
        <v>882</v>
      </c>
      <c r="D555" s="82">
        <v>0</v>
      </c>
      <c r="E555" s="82">
        <v>0</v>
      </c>
      <c r="F555" s="82">
        <v>33.6</v>
      </c>
      <c r="G555" s="82">
        <v>0</v>
      </c>
      <c r="H555" s="82">
        <v>0</v>
      </c>
      <c r="I555" s="82">
        <v>0</v>
      </c>
      <c r="J555" s="82"/>
      <c r="K555" s="82"/>
      <c r="L555" s="82"/>
      <c r="M555" s="82"/>
      <c r="N555" s="82"/>
      <c r="O555" s="82"/>
      <c r="P555" s="82"/>
      <c r="Q555" s="98"/>
      <c r="R555" s="98"/>
      <c r="S555" s="98"/>
      <c r="T555" s="98"/>
      <c r="U555" s="98"/>
      <c r="V555" s="98"/>
      <c r="W555" s="98"/>
      <c r="X555" s="98"/>
      <c r="Y555" s="98"/>
      <c r="Z555" s="98"/>
      <c r="AA555" s="98"/>
      <c r="AB555" s="98"/>
      <c r="AC555" s="98"/>
      <c r="AD555" s="98"/>
      <c r="AE555" s="98"/>
      <c r="AF555" s="98"/>
      <c r="AG555" s="98"/>
      <c r="AH555" s="98"/>
      <c r="AI555" s="98"/>
      <c r="AJ555" s="98"/>
    </row>
    <row r="556" spans="1:36" s="77" customFormat="1" ht="9" customHeight="1" x14ac:dyDescent="0.25">
      <c r="A556" s="76" t="s">
        <v>87</v>
      </c>
      <c r="B556" s="82">
        <f t="shared" si="31"/>
        <v>1297.068</v>
      </c>
      <c r="C556" s="82">
        <v>0</v>
      </c>
      <c r="D556" s="82">
        <v>0</v>
      </c>
      <c r="E556" s="82">
        <v>0</v>
      </c>
      <c r="F556" s="82">
        <v>0</v>
      </c>
      <c r="G556" s="82">
        <v>0</v>
      </c>
      <c r="H556" s="82">
        <v>0</v>
      </c>
      <c r="I556" s="82">
        <v>1297.068</v>
      </c>
      <c r="J556" s="82"/>
      <c r="K556" s="82"/>
      <c r="L556" s="82"/>
      <c r="M556" s="82"/>
      <c r="N556" s="82"/>
      <c r="O556" s="82"/>
      <c r="P556" s="82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  <c r="AB556" s="98"/>
      <c r="AC556" s="98"/>
      <c r="AD556" s="98"/>
      <c r="AE556" s="98"/>
      <c r="AF556" s="98"/>
      <c r="AG556" s="98"/>
      <c r="AH556" s="98"/>
      <c r="AI556" s="98"/>
      <c r="AJ556" s="98"/>
    </row>
    <row r="557" spans="1:36" s="77" customFormat="1" ht="9" customHeight="1" x14ac:dyDescent="0.25">
      <c r="A557" s="83" t="s">
        <v>37</v>
      </c>
      <c r="B557" s="85">
        <f t="shared" si="31"/>
        <v>47876.322</v>
      </c>
      <c r="C557" s="85">
        <v>0</v>
      </c>
      <c r="D557" s="85">
        <v>0</v>
      </c>
      <c r="E557" s="85">
        <v>0</v>
      </c>
      <c r="F557" s="85">
        <v>0</v>
      </c>
      <c r="G557" s="85">
        <v>0</v>
      </c>
      <c r="H557" s="85">
        <v>5242.1090000000004</v>
      </c>
      <c r="I557" s="85">
        <v>42634.213000000003</v>
      </c>
      <c r="J557" s="82"/>
      <c r="K557" s="82"/>
      <c r="L557" s="82"/>
      <c r="M557" s="82"/>
      <c r="N557" s="82"/>
      <c r="O557" s="82"/>
      <c r="P557" s="82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  <c r="AB557" s="98"/>
      <c r="AC557" s="98"/>
      <c r="AD557" s="98"/>
      <c r="AE557" s="98"/>
      <c r="AF557" s="98"/>
      <c r="AG557" s="98"/>
      <c r="AH557" s="98"/>
      <c r="AI557" s="98"/>
      <c r="AJ557" s="98"/>
    </row>
    <row r="558" spans="1:36" s="77" customFormat="1" ht="9" customHeight="1" x14ac:dyDescent="0.25">
      <c r="A558" s="76" t="s">
        <v>38</v>
      </c>
      <c r="B558" s="82">
        <f t="shared" si="31"/>
        <v>11</v>
      </c>
      <c r="C558" s="82">
        <v>0</v>
      </c>
      <c r="D558" s="82">
        <v>0</v>
      </c>
      <c r="E558" s="82">
        <v>0</v>
      </c>
      <c r="F558" s="82">
        <v>0</v>
      </c>
      <c r="G558" s="82">
        <v>11</v>
      </c>
      <c r="H558" s="82">
        <v>0</v>
      </c>
      <c r="I558" s="82">
        <v>0</v>
      </c>
      <c r="J558" s="82"/>
      <c r="K558" s="82"/>
      <c r="L558" s="82"/>
      <c r="M558" s="82"/>
      <c r="N558" s="82"/>
      <c r="O558" s="82"/>
      <c r="P558" s="82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  <c r="AB558" s="98"/>
      <c r="AC558" s="98"/>
      <c r="AD558" s="98"/>
      <c r="AE558" s="98"/>
      <c r="AF558" s="98"/>
      <c r="AG558" s="98"/>
      <c r="AH558" s="98"/>
      <c r="AI558" s="98"/>
      <c r="AJ558" s="98"/>
    </row>
    <row r="559" spans="1:36" s="77" customFormat="1" ht="9" customHeight="1" x14ac:dyDescent="0.25">
      <c r="A559" s="76" t="s">
        <v>39</v>
      </c>
      <c r="B559" s="82">
        <f t="shared" si="31"/>
        <v>4596.7029999999995</v>
      </c>
      <c r="C559" s="82">
        <v>0.86</v>
      </c>
      <c r="D559" s="82">
        <v>0</v>
      </c>
      <c r="E559" s="82">
        <v>0</v>
      </c>
      <c r="F559" s="82">
        <v>1737.9269999999999</v>
      </c>
      <c r="G559" s="82">
        <v>10.375</v>
      </c>
      <c r="H559" s="82">
        <v>193.905</v>
      </c>
      <c r="I559" s="82">
        <v>2653.636</v>
      </c>
      <c r="J559" s="82"/>
      <c r="K559" s="82"/>
      <c r="L559" s="82"/>
      <c r="M559" s="82"/>
      <c r="N559" s="82"/>
      <c r="O559" s="82"/>
      <c r="P559" s="82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  <c r="AB559" s="98"/>
      <c r="AC559" s="98"/>
      <c r="AD559" s="98"/>
      <c r="AE559" s="98"/>
      <c r="AF559" s="98"/>
      <c r="AG559" s="98"/>
      <c r="AH559" s="98"/>
      <c r="AI559" s="98"/>
      <c r="AJ559" s="98"/>
    </row>
    <row r="560" spans="1:36" s="77" customFormat="1" ht="9" customHeight="1" x14ac:dyDescent="0.25">
      <c r="A560" s="76" t="s">
        <v>40</v>
      </c>
      <c r="B560" s="82">
        <f t="shared" si="31"/>
        <v>128567.49999999997</v>
      </c>
      <c r="C560" s="82">
        <v>92267.4</v>
      </c>
      <c r="D560" s="82">
        <v>0</v>
      </c>
      <c r="E560" s="82">
        <v>2735.7</v>
      </c>
      <c r="F560" s="82">
        <v>5557.65</v>
      </c>
      <c r="G560" s="82">
        <v>98.7</v>
      </c>
      <c r="H560" s="82">
        <v>9271.9</v>
      </c>
      <c r="I560" s="82">
        <v>18636.150000000001</v>
      </c>
      <c r="J560" s="82"/>
      <c r="K560" s="82"/>
      <c r="L560" s="82"/>
      <c r="M560" s="82"/>
      <c r="N560" s="82"/>
      <c r="O560" s="82"/>
      <c r="P560" s="82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  <c r="AB560" s="98"/>
      <c r="AC560" s="98"/>
      <c r="AD560" s="98"/>
      <c r="AE560" s="98"/>
      <c r="AF560" s="98"/>
      <c r="AG560" s="98"/>
      <c r="AH560" s="98"/>
      <c r="AI560" s="98"/>
      <c r="AJ560" s="98"/>
    </row>
    <row r="561" spans="1:36" s="77" customFormat="1" ht="9" customHeight="1" x14ac:dyDescent="0.25">
      <c r="A561" s="83" t="s">
        <v>41</v>
      </c>
      <c r="B561" s="85">
        <f t="shared" si="31"/>
        <v>3032291.5100000002</v>
      </c>
      <c r="C561" s="85">
        <v>2972739.54</v>
      </c>
      <c r="D561" s="85">
        <v>0</v>
      </c>
      <c r="E561" s="85">
        <v>0</v>
      </c>
      <c r="F561" s="85">
        <v>59551.97</v>
      </c>
      <c r="G561" s="85">
        <v>0</v>
      </c>
      <c r="H561" s="85">
        <v>0</v>
      </c>
      <c r="I561" s="85">
        <v>0</v>
      </c>
      <c r="J561" s="82"/>
      <c r="K561" s="82"/>
      <c r="L561" s="82"/>
      <c r="M561" s="82"/>
      <c r="N561" s="82"/>
      <c r="O561" s="82"/>
      <c r="P561" s="82"/>
      <c r="Q561" s="98"/>
      <c r="R561" s="98"/>
      <c r="S561" s="98"/>
      <c r="T561" s="98"/>
      <c r="U561" s="98"/>
      <c r="V561" s="98"/>
      <c r="W561" s="98"/>
      <c r="X561" s="98"/>
      <c r="Y561" s="98"/>
      <c r="Z561" s="98"/>
      <c r="AA561" s="98"/>
      <c r="AB561" s="98"/>
      <c r="AC561" s="98"/>
      <c r="AD561" s="98"/>
      <c r="AE561" s="98"/>
      <c r="AF561" s="98"/>
      <c r="AG561" s="98"/>
      <c r="AH561" s="98"/>
      <c r="AI561" s="98"/>
      <c r="AJ561" s="98"/>
    </row>
    <row r="562" spans="1:36" s="77" customFormat="1" ht="9" customHeight="1" x14ac:dyDescent="0.25">
      <c r="A562" s="76" t="s">
        <v>88</v>
      </c>
      <c r="B562" s="82">
        <f t="shared" si="31"/>
        <v>484.65899999999999</v>
      </c>
      <c r="C562" s="82">
        <v>20.585999999999999</v>
      </c>
      <c r="D562" s="82">
        <v>464.07299999999998</v>
      </c>
      <c r="E562" s="82">
        <v>0</v>
      </c>
      <c r="F562" s="82">
        <v>0</v>
      </c>
      <c r="G562" s="82">
        <v>0</v>
      </c>
      <c r="H562" s="82">
        <v>0</v>
      </c>
      <c r="I562" s="82">
        <v>0</v>
      </c>
      <c r="J562" s="82"/>
      <c r="K562" s="82"/>
      <c r="L562" s="82"/>
      <c r="M562" s="82"/>
      <c r="N562" s="82"/>
      <c r="O562" s="82"/>
      <c r="P562" s="82"/>
      <c r="Q562" s="98"/>
      <c r="R562" s="98"/>
      <c r="S562" s="98"/>
      <c r="T562" s="98"/>
      <c r="U562" s="98"/>
      <c r="V562" s="98"/>
      <c r="W562" s="98"/>
      <c r="X562" s="98"/>
      <c r="Y562" s="98"/>
      <c r="Z562" s="98"/>
      <c r="AA562" s="98"/>
      <c r="AB562" s="98"/>
      <c r="AC562" s="98"/>
      <c r="AD562" s="98"/>
      <c r="AE562" s="98"/>
      <c r="AF562" s="98"/>
      <c r="AG562" s="98"/>
      <c r="AH562" s="98"/>
      <c r="AI562" s="98"/>
      <c r="AJ562" s="98"/>
    </row>
    <row r="563" spans="1:36" s="77" customFormat="1" ht="9" customHeight="1" x14ac:dyDescent="0.25">
      <c r="A563" s="76" t="s">
        <v>42</v>
      </c>
      <c r="B563" s="82">
        <f t="shared" si="31"/>
        <v>1693215.814</v>
      </c>
      <c r="C563" s="82">
        <v>1557043.13</v>
      </c>
      <c r="D563" s="82">
        <v>0</v>
      </c>
      <c r="E563" s="82">
        <v>17517.672999999999</v>
      </c>
      <c r="F563" s="82">
        <v>117293.22199999999</v>
      </c>
      <c r="G563" s="82">
        <v>1361.789</v>
      </c>
      <c r="H563" s="82">
        <v>0</v>
      </c>
      <c r="I563" s="82">
        <v>0</v>
      </c>
      <c r="J563" s="82"/>
      <c r="K563" s="82"/>
      <c r="L563" s="82"/>
      <c r="M563" s="82"/>
      <c r="N563" s="82"/>
      <c r="O563" s="82"/>
      <c r="P563" s="82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  <c r="AD563" s="98"/>
      <c r="AE563" s="98"/>
      <c r="AF563" s="98"/>
      <c r="AG563" s="98"/>
      <c r="AH563" s="98"/>
      <c r="AI563" s="98"/>
      <c r="AJ563" s="98"/>
    </row>
    <row r="564" spans="1:36" s="77" customFormat="1" ht="9" customHeight="1" x14ac:dyDescent="0.25">
      <c r="A564" s="76" t="s">
        <v>43</v>
      </c>
      <c r="B564" s="82">
        <f t="shared" si="31"/>
        <v>25867.757999999998</v>
      </c>
      <c r="C564" s="82">
        <v>113.959</v>
      </c>
      <c r="D564" s="82">
        <v>0</v>
      </c>
      <c r="E564" s="82">
        <v>6.75</v>
      </c>
      <c r="F564" s="82">
        <v>25671.861000000001</v>
      </c>
      <c r="G564" s="82">
        <v>75.188000000000002</v>
      </c>
      <c r="H564" s="82">
        <v>0</v>
      </c>
      <c r="I564" s="82">
        <v>0</v>
      </c>
      <c r="J564" s="82"/>
      <c r="K564" s="82"/>
      <c r="L564" s="82"/>
      <c r="M564" s="82"/>
      <c r="N564" s="82"/>
      <c r="O564" s="82"/>
      <c r="P564" s="82"/>
      <c r="Q564" s="98"/>
      <c r="R564" s="98"/>
      <c r="S564" s="98"/>
      <c r="T564" s="98"/>
      <c r="U564" s="98"/>
      <c r="V564" s="98"/>
      <c r="W564" s="98"/>
      <c r="X564" s="98"/>
      <c r="Y564" s="98"/>
      <c r="Z564" s="98"/>
      <c r="AA564" s="98"/>
      <c r="AB564" s="98"/>
      <c r="AC564" s="98"/>
      <c r="AD564" s="98"/>
      <c r="AE564" s="98"/>
      <c r="AF564" s="98"/>
      <c r="AG564" s="98"/>
      <c r="AH564" s="98"/>
      <c r="AI564" s="98"/>
      <c r="AJ564" s="98"/>
    </row>
    <row r="565" spans="1:36" s="77" customFormat="1" ht="9" customHeight="1" x14ac:dyDescent="0.25">
      <c r="A565" s="83" t="s">
        <v>44</v>
      </c>
      <c r="B565" s="85">
        <f t="shared" si="31"/>
        <v>240269.63800000001</v>
      </c>
      <c r="C565" s="85">
        <v>220791.837</v>
      </c>
      <c r="D565" s="85">
        <v>3285.1790000000001</v>
      </c>
      <c r="E565" s="85">
        <v>0</v>
      </c>
      <c r="F565" s="85">
        <v>2257.1840000000002</v>
      </c>
      <c r="G565" s="85">
        <v>11544.368</v>
      </c>
      <c r="H565" s="85">
        <v>948.90200000000004</v>
      </c>
      <c r="I565" s="85">
        <v>1442.1679999999999</v>
      </c>
      <c r="J565" s="82"/>
      <c r="K565" s="82"/>
      <c r="L565" s="82"/>
      <c r="M565" s="82"/>
      <c r="N565" s="82"/>
      <c r="O565" s="82"/>
      <c r="P565" s="82"/>
      <c r="Q565" s="98"/>
      <c r="R565" s="98"/>
      <c r="S565" s="98"/>
      <c r="T565" s="98"/>
      <c r="U565" s="98"/>
      <c r="V565" s="98"/>
      <c r="W565" s="98"/>
      <c r="X565" s="98"/>
      <c r="Y565" s="98"/>
      <c r="Z565" s="98"/>
      <c r="AA565" s="98"/>
      <c r="AB565" s="98"/>
      <c r="AC565" s="98"/>
      <c r="AD565" s="98"/>
      <c r="AE565" s="98"/>
      <c r="AF565" s="98"/>
      <c r="AG565" s="98"/>
      <c r="AH565" s="98"/>
      <c r="AI565" s="98"/>
      <c r="AJ565" s="98"/>
    </row>
    <row r="566" spans="1:36" s="77" customFormat="1" ht="9" customHeight="1" x14ac:dyDescent="0.25">
      <c r="A566" s="76" t="s">
        <v>45</v>
      </c>
      <c r="B566" s="82">
        <f t="shared" si="31"/>
        <v>116192.826</v>
      </c>
      <c r="C566" s="82">
        <v>98116.763999999996</v>
      </c>
      <c r="D566" s="82">
        <v>4266.8639999999996</v>
      </c>
      <c r="E566" s="82">
        <v>1322.9449999999999</v>
      </c>
      <c r="F566" s="82">
        <v>11721.763999999999</v>
      </c>
      <c r="G566" s="82">
        <v>764.48900000000003</v>
      </c>
      <c r="H566" s="82">
        <v>0</v>
      </c>
      <c r="I566" s="82">
        <v>0</v>
      </c>
      <c r="J566" s="82"/>
      <c r="K566" s="82"/>
      <c r="L566" s="82"/>
      <c r="M566" s="82"/>
      <c r="N566" s="82"/>
      <c r="O566" s="82"/>
      <c r="P566" s="82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  <c r="AB566" s="98"/>
      <c r="AC566" s="98"/>
      <c r="AD566" s="98"/>
      <c r="AE566" s="98"/>
      <c r="AF566" s="98"/>
      <c r="AG566" s="98"/>
      <c r="AH566" s="98"/>
      <c r="AI566" s="98"/>
      <c r="AJ566" s="98"/>
    </row>
    <row r="567" spans="1:36" s="77" customFormat="1" ht="9" customHeight="1" x14ac:dyDescent="0.25">
      <c r="A567" s="76" t="s">
        <v>46</v>
      </c>
      <c r="B567" s="82">
        <f t="shared" si="31"/>
        <v>190645.28399999999</v>
      </c>
      <c r="C567" s="82">
        <v>169823.196</v>
      </c>
      <c r="D567" s="82">
        <v>612.52300000000002</v>
      </c>
      <c r="E567" s="82">
        <v>57.82</v>
      </c>
      <c r="F567" s="82">
        <v>17441.133999999998</v>
      </c>
      <c r="G567" s="82">
        <v>402.11</v>
      </c>
      <c r="H567" s="82">
        <v>92.42</v>
      </c>
      <c r="I567" s="82">
        <v>2216.0810000000001</v>
      </c>
      <c r="J567" s="82"/>
      <c r="K567" s="82"/>
      <c r="L567" s="82"/>
      <c r="M567" s="82"/>
      <c r="N567" s="82"/>
      <c r="O567" s="82"/>
      <c r="P567" s="82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  <c r="AD567" s="98"/>
      <c r="AE567" s="98"/>
      <c r="AF567" s="98"/>
      <c r="AG567" s="98"/>
      <c r="AH567" s="98"/>
      <c r="AI567" s="98"/>
      <c r="AJ567" s="98"/>
    </row>
    <row r="568" spans="1:36" s="77" customFormat="1" ht="9" customHeight="1" x14ac:dyDescent="0.25">
      <c r="A568" s="76" t="s">
        <v>47</v>
      </c>
      <c r="B568" s="82">
        <f t="shared" si="31"/>
        <v>340527.33599999995</v>
      </c>
      <c r="C568" s="82">
        <v>152126.75599999999</v>
      </c>
      <c r="D568" s="82">
        <v>175602.92199999999</v>
      </c>
      <c r="E568" s="82">
        <v>2269.4699999999998</v>
      </c>
      <c r="F568" s="82">
        <v>9409.2540000000008</v>
      </c>
      <c r="G568" s="82">
        <v>1118.934</v>
      </c>
      <c r="H568" s="82">
        <v>0</v>
      </c>
      <c r="I568" s="82">
        <v>0</v>
      </c>
      <c r="J568" s="82"/>
      <c r="K568" s="82"/>
      <c r="L568" s="82"/>
      <c r="M568" s="82"/>
      <c r="N568" s="82"/>
      <c r="O568" s="82"/>
      <c r="P568" s="82"/>
      <c r="Q568" s="98"/>
      <c r="R568" s="98"/>
      <c r="S568" s="98"/>
      <c r="T568" s="98"/>
      <c r="U568" s="98"/>
      <c r="V568" s="98"/>
      <c r="W568" s="98"/>
      <c r="X568" s="98"/>
      <c r="Y568" s="98"/>
      <c r="Z568" s="98"/>
      <c r="AA568" s="98"/>
      <c r="AB568" s="98"/>
      <c r="AC568" s="98"/>
      <c r="AD568" s="98"/>
      <c r="AE568" s="98"/>
      <c r="AF568" s="98"/>
      <c r="AG568" s="98"/>
      <c r="AH568" s="98"/>
      <c r="AI568" s="98"/>
      <c r="AJ568" s="98"/>
    </row>
    <row r="569" spans="1:36" s="77" customFormat="1" ht="9" customHeight="1" x14ac:dyDescent="0.25">
      <c r="A569" s="83" t="s">
        <v>48</v>
      </c>
      <c r="B569" s="85">
        <f t="shared" si="31"/>
        <v>533532.30799999996</v>
      </c>
      <c r="C569" s="85">
        <v>455469.29599999997</v>
      </c>
      <c r="D569" s="85">
        <v>50391.711000000003</v>
      </c>
      <c r="E569" s="85">
        <v>4626.0309999999999</v>
      </c>
      <c r="F569" s="85">
        <v>19821.307000000001</v>
      </c>
      <c r="G569" s="85">
        <v>2954.4259999999999</v>
      </c>
      <c r="H569" s="85">
        <v>117.72</v>
      </c>
      <c r="I569" s="85">
        <v>151.81700000000001</v>
      </c>
      <c r="J569" s="82"/>
      <c r="K569" s="82"/>
      <c r="L569" s="82"/>
      <c r="M569" s="82"/>
      <c r="N569" s="82"/>
      <c r="O569" s="82"/>
      <c r="P569" s="82"/>
      <c r="Q569" s="98"/>
      <c r="R569" s="98"/>
      <c r="S569" s="98"/>
      <c r="T569" s="98"/>
      <c r="U569" s="98"/>
      <c r="V569" s="98"/>
      <c r="W569" s="98"/>
      <c r="X569" s="98"/>
      <c r="Y569" s="98"/>
      <c r="Z569" s="98"/>
      <c r="AA569" s="98"/>
      <c r="AB569" s="98"/>
      <c r="AC569" s="98"/>
      <c r="AD569" s="98"/>
      <c r="AE569" s="98"/>
      <c r="AF569" s="98"/>
      <c r="AG569" s="98"/>
      <c r="AH569" s="98"/>
      <c r="AI569" s="98"/>
      <c r="AJ569" s="98"/>
    </row>
    <row r="570" spans="1:36" s="77" customFormat="1" ht="9" customHeight="1" x14ac:dyDescent="0.25">
      <c r="A570" s="76" t="s">
        <v>49</v>
      </c>
      <c r="B570" s="82">
        <f t="shared" si="31"/>
        <v>1705.277</v>
      </c>
      <c r="C570" s="82">
        <v>1232.434</v>
      </c>
      <c r="D570" s="82">
        <v>356.99799999999999</v>
      </c>
      <c r="E570" s="82">
        <v>0</v>
      </c>
      <c r="F570" s="82">
        <v>0</v>
      </c>
      <c r="G570" s="82">
        <v>0</v>
      </c>
      <c r="H570" s="82">
        <v>0</v>
      </c>
      <c r="I570" s="82">
        <v>115.845</v>
      </c>
      <c r="J570" s="82"/>
      <c r="K570" s="82"/>
      <c r="L570" s="82"/>
      <c r="M570" s="82"/>
      <c r="N570" s="82"/>
      <c r="O570" s="82"/>
      <c r="P570" s="82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  <c r="AD570" s="98"/>
      <c r="AE570" s="98"/>
      <c r="AF570" s="98"/>
      <c r="AG570" s="98"/>
      <c r="AH570" s="98"/>
      <c r="AI570" s="98"/>
      <c r="AJ570" s="98"/>
    </row>
    <row r="571" spans="1:36" s="77" customFormat="1" ht="9" customHeight="1" x14ac:dyDescent="0.25">
      <c r="A571" s="76" t="s">
        <v>50</v>
      </c>
      <c r="B571" s="82">
        <f t="shared" si="31"/>
        <v>12189.843999999999</v>
      </c>
      <c r="C571" s="82">
        <v>9230.4349999999995</v>
      </c>
      <c r="D571" s="82">
        <v>0</v>
      </c>
      <c r="E571" s="82">
        <v>0</v>
      </c>
      <c r="F571" s="82">
        <v>1133.8989999999999</v>
      </c>
      <c r="G571" s="82">
        <v>0</v>
      </c>
      <c r="H571" s="82">
        <v>0</v>
      </c>
      <c r="I571" s="82">
        <v>1825.51</v>
      </c>
      <c r="J571" s="82"/>
      <c r="K571" s="82"/>
      <c r="L571" s="82"/>
      <c r="M571" s="82"/>
      <c r="N571" s="82"/>
      <c r="O571" s="82"/>
      <c r="P571" s="82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  <c r="AC571" s="98"/>
      <c r="AD571" s="98"/>
      <c r="AE571" s="98"/>
      <c r="AF571" s="98"/>
      <c r="AG571" s="98"/>
      <c r="AH571" s="98"/>
      <c r="AI571" s="98"/>
      <c r="AJ571" s="98"/>
    </row>
    <row r="572" spans="1:36" s="77" customFormat="1" ht="9" customHeight="1" x14ac:dyDescent="0.25">
      <c r="A572" s="76" t="s">
        <v>51</v>
      </c>
      <c r="B572" s="82">
        <f t="shared" si="31"/>
        <v>16485.12</v>
      </c>
      <c r="C572" s="82">
        <v>13202.42</v>
      </c>
      <c r="D572" s="82">
        <v>0</v>
      </c>
      <c r="E572" s="82">
        <v>27.5</v>
      </c>
      <c r="F572" s="82">
        <v>1316.1</v>
      </c>
      <c r="G572" s="82">
        <v>0</v>
      </c>
      <c r="H572" s="82">
        <v>0</v>
      </c>
      <c r="I572" s="82">
        <v>1939.1</v>
      </c>
      <c r="J572" s="82"/>
      <c r="K572" s="82"/>
      <c r="L572" s="82"/>
      <c r="M572" s="82"/>
      <c r="N572" s="82"/>
      <c r="O572" s="82"/>
      <c r="P572" s="82"/>
      <c r="Q572" s="98"/>
      <c r="R572" s="98"/>
      <c r="S572" s="98"/>
      <c r="T572" s="98"/>
      <c r="U572" s="98"/>
      <c r="V572" s="98"/>
      <c r="W572" s="98"/>
      <c r="X572" s="98"/>
      <c r="Y572" s="98"/>
      <c r="Z572" s="98"/>
      <c r="AA572" s="98"/>
      <c r="AB572" s="98"/>
      <c r="AC572" s="98"/>
      <c r="AD572" s="98"/>
      <c r="AE572" s="98"/>
      <c r="AF572" s="98"/>
      <c r="AG572" s="98"/>
      <c r="AH572" s="98"/>
      <c r="AI572" s="98"/>
      <c r="AJ572" s="98"/>
    </row>
    <row r="573" spans="1:36" s="77" customFormat="1" ht="9" customHeight="1" x14ac:dyDescent="0.25">
      <c r="A573" s="83" t="s">
        <v>52</v>
      </c>
      <c r="B573" s="85">
        <f t="shared" si="31"/>
        <v>241499.05099999998</v>
      </c>
      <c r="C573" s="85">
        <v>237552.326</v>
      </c>
      <c r="D573" s="85">
        <v>0</v>
      </c>
      <c r="E573" s="85">
        <v>0</v>
      </c>
      <c r="F573" s="85">
        <v>3761.99</v>
      </c>
      <c r="G573" s="85">
        <v>147.023</v>
      </c>
      <c r="H573" s="85">
        <v>0</v>
      </c>
      <c r="I573" s="85">
        <v>37.712000000000003</v>
      </c>
      <c r="J573" s="82"/>
      <c r="K573" s="82"/>
      <c r="L573" s="82"/>
      <c r="M573" s="82"/>
      <c r="N573" s="82"/>
      <c r="O573" s="82"/>
      <c r="P573" s="82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  <c r="AD573" s="98"/>
      <c r="AE573" s="98"/>
      <c r="AF573" s="98"/>
      <c r="AG573" s="98"/>
      <c r="AH573" s="98"/>
      <c r="AI573" s="98"/>
      <c r="AJ573" s="98"/>
    </row>
    <row r="574" spans="1:36" s="77" customFormat="1" ht="9" customHeight="1" x14ac:dyDescent="0.25">
      <c r="A574" s="76" t="s">
        <v>53</v>
      </c>
      <c r="B574" s="82">
        <f t="shared" si="31"/>
        <v>206190.386</v>
      </c>
      <c r="C574" s="82">
        <v>169068.01</v>
      </c>
      <c r="D574" s="82">
        <v>25732.433000000001</v>
      </c>
      <c r="E574" s="82">
        <v>497.36200000000002</v>
      </c>
      <c r="F574" s="82">
        <v>7651.518</v>
      </c>
      <c r="G574" s="82">
        <v>2465.6170000000002</v>
      </c>
      <c r="H574" s="82">
        <v>708.09100000000001</v>
      </c>
      <c r="I574" s="82">
        <v>67.355000000000004</v>
      </c>
      <c r="J574" s="82"/>
      <c r="K574" s="82"/>
      <c r="L574" s="82"/>
      <c r="M574" s="82"/>
      <c r="N574" s="82"/>
      <c r="O574" s="82"/>
      <c r="P574" s="82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  <c r="AC574" s="98"/>
      <c r="AD574" s="98"/>
      <c r="AE574" s="98"/>
      <c r="AF574" s="98"/>
      <c r="AG574" s="98"/>
      <c r="AH574" s="98"/>
      <c r="AI574" s="98"/>
      <c r="AJ574" s="98"/>
    </row>
    <row r="575" spans="1:36" s="77" customFormat="1" ht="9" customHeight="1" x14ac:dyDescent="0.25">
      <c r="A575" s="76" t="s">
        <v>54</v>
      </c>
      <c r="B575" s="82">
        <f t="shared" si="31"/>
        <v>21300.402999999998</v>
      </c>
      <c r="C575" s="82">
        <v>21128.763999999999</v>
      </c>
      <c r="D575" s="82">
        <v>0</v>
      </c>
      <c r="E575" s="82">
        <v>0</v>
      </c>
      <c r="F575" s="82">
        <v>171.63900000000001</v>
      </c>
      <c r="G575" s="82">
        <v>0</v>
      </c>
      <c r="H575" s="82">
        <v>0</v>
      </c>
      <c r="I575" s="82">
        <v>0</v>
      </c>
      <c r="J575" s="82"/>
      <c r="K575" s="82"/>
      <c r="L575" s="82"/>
      <c r="M575" s="82"/>
      <c r="N575" s="82"/>
      <c r="O575" s="82"/>
      <c r="P575" s="82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  <c r="AD575" s="98"/>
      <c r="AE575" s="98"/>
      <c r="AF575" s="98"/>
      <c r="AG575" s="98"/>
      <c r="AH575" s="98"/>
      <c r="AI575" s="98"/>
      <c r="AJ575" s="98"/>
    </row>
    <row r="576" spans="1:36" s="77" customFormat="1" ht="9" customHeight="1" x14ac:dyDescent="0.25">
      <c r="A576" s="76" t="s">
        <v>55</v>
      </c>
      <c r="B576" s="82">
        <f t="shared" si="31"/>
        <v>105295.023</v>
      </c>
      <c r="C576" s="82">
        <v>0</v>
      </c>
      <c r="D576" s="82">
        <v>0</v>
      </c>
      <c r="E576" s="82">
        <v>0</v>
      </c>
      <c r="F576" s="82">
        <v>0</v>
      </c>
      <c r="G576" s="82">
        <v>0</v>
      </c>
      <c r="H576" s="82">
        <v>47515.4</v>
      </c>
      <c r="I576" s="82">
        <v>57779.623</v>
      </c>
      <c r="J576" s="82"/>
      <c r="K576" s="82"/>
      <c r="L576" s="82"/>
      <c r="M576" s="82"/>
      <c r="N576" s="82"/>
      <c r="O576" s="82"/>
      <c r="P576" s="82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  <c r="AB576" s="98"/>
      <c r="AC576" s="98"/>
      <c r="AD576" s="98"/>
      <c r="AE576" s="98"/>
      <c r="AF576" s="98"/>
      <c r="AG576" s="98"/>
      <c r="AH576" s="98"/>
      <c r="AI576" s="98"/>
      <c r="AJ576" s="98"/>
    </row>
    <row r="577" spans="1:36" s="77" customFormat="1" ht="9" customHeight="1" x14ac:dyDescent="0.25">
      <c r="A577" s="83" t="s">
        <v>56</v>
      </c>
      <c r="B577" s="85">
        <f t="shared" si="31"/>
        <v>1866.1320000000001</v>
      </c>
      <c r="C577" s="85">
        <v>288.59899999999999</v>
      </c>
      <c r="D577" s="85">
        <v>0</v>
      </c>
      <c r="E577" s="85">
        <v>0</v>
      </c>
      <c r="F577" s="85">
        <v>663.00300000000004</v>
      </c>
      <c r="G577" s="85">
        <v>179.77699999999999</v>
      </c>
      <c r="H577" s="85">
        <v>661.20100000000002</v>
      </c>
      <c r="I577" s="85">
        <v>73.552000000000007</v>
      </c>
      <c r="J577" s="82"/>
      <c r="K577" s="82"/>
      <c r="L577" s="82"/>
      <c r="M577" s="82"/>
      <c r="N577" s="82"/>
      <c r="O577" s="82"/>
      <c r="P577" s="82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  <c r="AC577" s="98"/>
      <c r="AD577" s="98"/>
      <c r="AE577" s="98"/>
      <c r="AF577" s="98"/>
      <c r="AG577" s="98"/>
      <c r="AH577" s="98"/>
      <c r="AI577" s="98"/>
      <c r="AJ577" s="98"/>
    </row>
    <row r="578" spans="1:36" s="77" customFormat="1" ht="9" customHeight="1" x14ac:dyDescent="0.25">
      <c r="A578" s="76" t="s">
        <v>57</v>
      </c>
      <c r="B578" s="82">
        <f t="shared" si="31"/>
        <v>33675.529000000002</v>
      </c>
      <c r="C578" s="82">
        <v>25371.794000000002</v>
      </c>
      <c r="D578" s="82">
        <v>0</v>
      </c>
      <c r="E578" s="82">
        <v>0</v>
      </c>
      <c r="F578" s="82">
        <v>1009.831</v>
      </c>
      <c r="G578" s="82">
        <v>0</v>
      </c>
      <c r="H578" s="82">
        <v>0</v>
      </c>
      <c r="I578" s="82">
        <v>7293.9040000000005</v>
      </c>
      <c r="J578" s="82"/>
      <c r="K578" s="82"/>
      <c r="L578" s="82"/>
      <c r="M578" s="82"/>
      <c r="N578" s="82"/>
      <c r="O578" s="82"/>
      <c r="P578" s="82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  <c r="AB578" s="98"/>
      <c r="AC578" s="98"/>
      <c r="AD578" s="98"/>
      <c r="AE578" s="98"/>
      <c r="AF578" s="98"/>
      <c r="AG578" s="98"/>
      <c r="AH578" s="98"/>
      <c r="AI578" s="98"/>
      <c r="AJ578" s="98"/>
    </row>
    <row r="579" spans="1:36" s="77" customFormat="1" ht="9" customHeight="1" x14ac:dyDescent="0.25">
      <c r="A579" s="76" t="s">
        <v>58</v>
      </c>
      <c r="B579" s="82">
        <f t="shared" si="31"/>
        <v>85562.18</v>
      </c>
      <c r="C579" s="82">
        <v>6803.51</v>
      </c>
      <c r="D579" s="82">
        <v>0</v>
      </c>
      <c r="E579" s="82">
        <v>0</v>
      </c>
      <c r="F579" s="82">
        <v>14264.39</v>
      </c>
      <c r="G579" s="82">
        <v>64494.28</v>
      </c>
      <c r="H579" s="82">
        <v>0</v>
      </c>
      <c r="I579" s="82">
        <v>0</v>
      </c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  <c r="AA579" s="98"/>
      <c r="AB579" s="98"/>
      <c r="AC579" s="98"/>
      <c r="AD579" s="98"/>
      <c r="AE579" s="98"/>
      <c r="AF579" s="98"/>
      <c r="AG579" s="98"/>
      <c r="AH579" s="98"/>
      <c r="AI579" s="98"/>
      <c r="AJ579" s="98"/>
    </row>
    <row r="580" spans="1:36" s="77" customFormat="1" ht="9" customHeight="1" x14ac:dyDescent="0.25">
      <c r="A580" s="76" t="s">
        <v>59</v>
      </c>
      <c r="B580" s="82">
        <f t="shared" si="31"/>
        <v>56250.9</v>
      </c>
      <c r="C580" s="82">
        <v>0</v>
      </c>
      <c r="D580" s="82">
        <v>0</v>
      </c>
      <c r="E580" s="82">
        <v>0</v>
      </c>
      <c r="F580" s="82">
        <v>0</v>
      </c>
      <c r="G580" s="82">
        <v>0</v>
      </c>
      <c r="H580" s="82">
        <v>23361</v>
      </c>
      <c r="I580" s="82">
        <v>32889.9</v>
      </c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  <c r="AA580" s="98"/>
      <c r="AB580" s="98"/>
      <c r="AC580" s="98"/>
      <c r="AD580" s="98"/>
      <c r="AE580" s="98"/>
      <c r="AF580" s="98"/>
      <c r="AG580" s="98"/>
      <c r="AH580" s="98"/>
      <c r="AI580" s="98"/>
      <c r="AJ580" s="98"/>
    </row>
    <row r="581" spans="1:36" s="77" customFormat="1" ht="9" customHeight="1" x14ac:dyDescent="0.25">
      <c r="A581" s="83" t="s">
        <v>60</v>
      </c>
      <c r="B581" s="85">
        <f t="shared" si="31"/>
        <v>71490.25</v>
      </c>
      <c r="C581" s="85">
        <v>16756.349999999999</v>
      </c>
      <c r="D581" s="85">
        <v>0</v>
      </c>
      <c r="E581" s="85">
        <v>0</v>
      </c>
      <c r="F581" s="85">
        <v>1569.6</v>
      </c>
      <c r="G581" s="85">
        <v>0</v>
      </c>
      <c r="H581" s="85">
        <v>0</v>
      </c>
      <c r="I581" s="85">
        <v>53164.3</v>
      </c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  <c r="AA581" s="98"/>
      <c r="AB581" s="98"/>
      <c r="AC581" s="98"/>
      <c r="AD581" s="98"/>
      <c r="AE581" s="98"/>
      <c r="AF581" s="98"/>
      <c r="AG581" s="98"/>
      <c r="AH581" s="98"/>
      <c r="AI581" s="98"/>
      <c r="AJ581" s="98"/>
    </row>
    <row r="582" spans="1:36" s="77" customFormat="1" ht="9" customHeight="1" x14ac:dyDescent="0.25">
      <c r="A582" s="76" t="s">
        <v>61</v>
      </c>
      <c r="B582" s="82">
        <f t="shared" si="31"/>
        <v>30629.185000000001</v>
      </c>
      <c r="C582" s="82">
        <v>17213.607</v>
      </c>
      <c r="D582" s="82">
        <v>10742.523999999999</v>
      </c>
      <c r="E582" s="82">
        <v>2048.04</v>
      </c>
      <c r="F582" s="82">
        <v>574.26800000000003</v>
      </c>
      <c r="G582" s="82">
        <v>50.746000000000002</v>
      </c>
      <c r="H582" s="82">
        <v>0</v>
      </c>
      <c r="I582" s="82">
        <v>0</v>
      </c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  <c r="AB582" s="98"/>
      <c r="AC582" s="98"/>
      <c r="AD582" s="98"/>
      <c r="AE582" s="98"/>
      <c r="AF582" s="98"/>
      <c r="AG582" s="98"/>
      <c r="AH582" s="98"/>
      <c r="AI582" s="98"/>
      <c r="AJ582" s="98"/>
    </row>
    <row r="583" spans="1:36" s="77" customFormat="1" ht="9" customHeight="1" x14ac:dyDescent="0.25">
      <c r="A583" s="76" t="s">
        <v>62</v>
      </c>
      <c r="B583" s="82">
        <f t="shared" si="31"/>
        <v>255648.49999999997</v>
      </c>
      <c r="C583" s="82">
        <v>99525.3</v>
      </c>
      <c r="D583" s="82">
        <v>196.8</v>
      </c>
      <c r="E583" s="82">
        <v>11786.15</v>
      </c>
      <c r="F583" s="82">
        <v>36443.550000000003</v>
      </c>
      <c r="G583" s="82">
        <v>40489.5</v>
      </c>
      <c r="H583" s="82">
        <v>47137.05</v>
      </c>
      <c r="I583" s="82">
        <v>20070.150000000001</v>
      </c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  <c r="AB583" s="98"/>
      <c r="AC583" s="98"/>
      <c r="AD583" s="98"/>
      <c r="AE583" s="98"/>
      <c r="AF583" s="98"/>
      <c r="AG583" s="98"/>
      <c r="AH583" s="98"/>
      <c r="AI583" s="98"/>
      <c r="AJ583" s="98"/>
    </row>
    <row r="584" spans="1:36" s="77" customFormat="1" ht="9" customHeight="1" x14ac:dyDescent="0.25">
      <c r="A584" s="76" t="s">
        <v>63</v>
      </c>
      <c r="B584" s="82">
        <f t="shared" si="31"/>
        <v>1917.4349999999999</v>
      </c>
      <c r="C584" s="82">
        <v>0</v>
      </c>
      <c r="D584" s="82">
        <v>0</v>
      </c>
      <c r="E584" s="82">
        <v>0</v>
      </c>
      <c r="F584" s="82">
        <v>0</v>
      </c>
      <c r="G584" s="82">
        <v>0</v>
      </c>
      <c r="H584" s="82">
        <v>1205.308</v>
      </c>
      <c r="I584" s="82">
        <v>712.12699999999995</v>
      </c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  <c r="AB584" s="98"/>
      <c r="AC584" s="98"/>
      <c r="AD584" s="98"/>
      <c r="AE584" s="98"/>
      <c r="AF584" s="98"/>
      <c r="AG584" s="98"/>
      <c r="AH584" s="98"/>
      <c r="AI584" s="98"/>
      <c r="AJ584" s="98"/>
    </row>
    <row r="585" spans="1:36" s="77" customFormat="1" ht="9" customHeight="1" x14ac:dyDescent="0.25">
      <c r="A585" s="83" t="s">
        <v>64</v>
      </c>
      <c r="B585" s="85">
        <f t="shared" si="31"/>
        <v>18537.428</v>
      </c>
      <c r="C585" s="85">
        <v>10839.55</v>
      </c>
      <c r="D585" s="85">
        <v>0</v>
      </c>
      <c r="E585" s="85">
        <v>832.96600000000001</v>
      </c>
      <c r="F585" s="85">
        <v>5763.24</v>
      </c>
      <c r="G585" s="85">
        <v>1101.672</v>
      </c>
      <c r="H585" s="85">
        <v>0</v>
      </c>
      <c r="I585" s="85">
        <v>0</v>
      </c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  <c r="AA585" s="98"/>
      <c r="AB585" s="98"/>
      <c r="AC585" s="98"/>
      <c r="AD585" s="98"/>
      <c r="AE585" s="98"/>
      <c r="AF585" s="98"/>
      <c r="AG585" s="98"/>
      <c r="AH585" s="98"/>
      <c r="AI585" s="98"/>
      <c r="AJ585" s="98"/>
    </row>
    <row r="586" spans="1:36" s="77" customFormat="1" ht="9" customHeight="1" x14ac:dyDescent="0.25">
      <c r="A586" s="78"/>
      <c r="B586" s="82"/>
      <c r="C586" s="82"/>
      <c r="D586" s="82"/>
      <c r="E586" s="82"/>
      <c r="F586" s="82"/>
      <c r="G586" s="82"/>
      <c r="H586" s="82"/>
      <c r="I586" s="82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  <c r="AA586" s="98"/>
      <c r="AB586" s="98"/>
      <c r="AC586" s="98"/>
      <c r="AD586" s="98"/>
      <c r="AE586" s="98"/>
      <c r="AF586" s="98"/>
      <c r="AG586" s="98"/>
      <c r="AH586" s="98"/>
      <c r="AI586" s="98"/>
      <c r="AJ586" s="98"/>
    </row>
    <row r="587" spans="1:36" s="77" customFormat="1" ht="9" customHeight="1" x14ac:dyDescent="0.25">
      <c r="A587" s="75">
        <v>2011</v>
      </c>
      <c r="B587" s="97"/>
      <c r="C587" s="97"/>
      <c r="D587" s="97"/>
      <c r="E587" s="97"/>
      <c r="F587" s="97"/>
      <c r="G587" s="97"/>
      <c r="H587" s="97"/>
      <c r="I587" s="97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  <c r="AA587" s="98"/>
      <c r="AB587" s="98"/>
      <c r="AC587" s="98"/>
      <c r="AD587" s="98"/>
      <c r="AE587" s="98"/>
      <c r="AF587" s="98"/>
      <c r="AG587" s="98"/>
      <c r="AH587" s="98"/>
      <c r="AI587" s="98"/>
      <c r="AJ587" s="98"/>
    </row>
    <row r="588" spans="1:36" s="80" customFormat="1" ht="9" customHeight="1" x14ac:dyDescent="0.25">
      <c r="A588" s="78" t="s">
        <v>33</v>
      </c>
      <c r="B588" s="97">
        <f>SUM(B590:B621)+1</f>
        <v>6369180.4889999991</v>
      </c>
      <c r="C588" s="97">
        <f t="shared" ref="C588:I588" si="32">SUM(C590:C621)</f>
        <v>5396598.4910000004</v>
      </c>
      <c r="D588" s="97">
        <f t="shared" si="32"/>
        <v>145768.65100000004</v>
      </c>
      <c r="E588" s="97">
        <f t="shared" si="32"/>
        <v>22164.983000000004</v>
      </c>
      <c r="F588" s="97">
        <f t="shared" si="32"/>
        <v>349059.67800000007</v>
      </c>
      <c r="G588" s="97">
        <f t="shared" si="32"/>
        <v>140966.08800000002</v>
      </c>
      <c r="H588" s="97">
        <f t="shared" si="32"/>
        <v>50874.767</v>
      </c>
      <c r="I588" s="97">
        <f t="shared" si="32"/>
        <v>263746.83100000001</v>
      </c>
      <c r="J588" s="311"/>
      <c r="K588" s="311"/>
      <c r="L588" s="311"/>
      <c r="M588" s="311"/>
      <c r="N588" s="311"/>
      <c r="O588" s="311"/>
      <c r="P588" s="311"/>
      <c r="Q588" s="311"/>
      <c r="R588" s="311"/>
      <c r="S588" s="311"/>
      <c r="T588" s="311"/>
      <c r="U588" s="311"/>
      <c r="V588" s="311"/>
      <c r="W588" s="311"/>
      <c r="X588" s="311"/>
      <c r="Y588" s="311"/>
      <c r="Z588" s="311"/>
      <c r="AA588" s="311"/>
      <c r="AB588" s="311"/>
      <c r="AC588" s="311"/>
      <c r="AD588" s="311"/>
      <c r="AE588" s="311"/>
      <c r="AF588" s="311"/>
      <c r="AG588" s="311"/>
      <c r="AH588" s="311"/>
      <c r="AI588" s="311"/>
      <c r="AJ588" s="311"/>
    </row>
    <row r="589" spans="1:36" s="80" customFormat="1" ht="3.95" customHeight="1" x14ac:dyDescent="0.25">
      <c r="A589" s="75"/>
      <c r="B589" s="97"/>
      <c r="C589" s="97"/>
      <c r="D589" s="97"/>
      <c r="E589" s="97"/>
      <c r="F589" s="97"/>
      <c r="G589" s="97"/>
      <c r="H589" s="97"/>
      <c r="I589" s="97"/>
      <c r="J589" s="311"/>
      <c r="K589" s="311"/>
      <c r="L589" s="311"/>
      <c r="M589" s="311"/>
      <c r="N589" s="311"/>
      <c r="O589" s="311"/>
      <c r="P589" s="311"/>
      <c r="Q589" s="311"/>
      <c r="R589" s="311"/>
      <c r="S589" s="311"/>
      <c r="T589" s="311"/>
      <c r="U589" s="311"/>
      <c r="V589" s="311"/>
      <c r="W589" s="311"/>
      <c r="X589" s="311"/>
      <c r="Y589" s="311"/>
      <c r="Z589" s="311"/>
      <c r="AA589" s="311"/>
      <c r="AB589" s="311"/>
      <c r="AC589" s="311"/>
      <c r="AD589" s="311"/>
      <c r="AE589" s="311"/>
      <c r="AF589" s="311"/>
      <c r="AG589" s="311"/>
      <c r="AH589" s="311"/>
      <c r="AI589" s="311"/>
      <c r="AJ589" s="311"/>
    </row>
    <row r="590" spans="1:36" s="77" customFormat="1" ht="9" customHeight="1" x14ac:dyDescent="0.25">
      <c r="A590" s="76" t="s">
        <v>34</v>
      </c>
      <c r="B590" s="82">
        <f t="shared" ref="B590:B621" si="33">SUM(C590:I590)</f>
        <v>3397.1</v>
      </c>
      <c r="C590" s="82">
        <v>4</v>
      </c>
      <c r="D590" s="82">
        <v>0</v>
      </c>
      <c r="E590" s="82">
        <v>0</v>
      </c>
      <c r="F590" s="82">
        <v>1507.5</v>
      </c>
      <c r="G590" s="82">
        <v>1885.6</v>
      </c>
      <c r="H590" s="82">
        <v>0</v>
      </c>
      <c r="I590" s="82">
        <v>0</v>
      </c>
      <c r="J590" s="82"/>
      <c r="K590" s="82"/>
      <c r="L590" s="82"/>
      <c r="M590" s="82"/>
      <c r="N590" s="82"/>
      <c r="O590" s="82"/>
      <c r="P590" s="82"/>
      <c r="Q590" s="98"/>
      <c r="R590" s="98"/>
      <c r="S590" s="98"/>
      <c r="T590" s="98"/>
      <c r="U590" s="98"/>
      <c r="V590" s="98"/>
      <c r="W590" s="98"/>
      <c r="X590" s="98"/>
      <c r="Y590" s="98"/>
      <c r="Z590" s="98"/>
      <c r="AA590" s="98"/>
      <c r="AB590" s="98"/>
      <c r="AC590" s="98"/>
      <c r="AD590" s="98"/>
      <c r="AE590" s="98"/>
      <c r="AF590" s="98"/>
      <c r="AG590" s="98"/>
      <c r="AH590" s="98"/>
      <c r="AI590" s="98"/>
      <c r="AJ590" s="98"/>
    </row>
    <row r="591" spans="1:36" s="77" customFormat="1" ht="9" customHeight="1" x14ac:dyDescent="0.25">
      <c r="A591" s="76" t="s">
        <v>35</v>
      </c>
      <c r="B591" s="82">
        <f t="shared" si="33"/>
        <v>8.8000000000000007</v>
      </c>
      <c r="C591" s="82">
        <v>0</v>
      </c>
      <c r="D591" s="82">
        <v>0</v>
      </c>
      <c r="E591" s="82">
        <v>0</v>
      </c>
      <c r="F591" s="82">
        <v>0</v>
      </c>
      <c r="G591" s="82">
        <v>8.8000000000000007</v>
      </c>
      <c r="H591" s="82">
        <v>0</v>
      </c>
      <c r="I591" s="82">
        <v>0</v>
      </c>
      <c r="J591" s="82"/>
      <c r="K591" s="82"/>
      <c r="L591" s="82"/>
      <c r="M591" s="82"/>
      <c r="N591" s="82"/>
      <c r="O591" s="82"/>
      <c r="P591" s="82"/>
      <c r="Q591" s="98"/>
      <c r="R591" s="98"/>
      <c r="S591" s="98"/>
      <c r="T591" s="98"/>
      <c r="U591" s="98"/>
      <c r="V591" s="98"/>
      <c r="W591" s="98"/>
      <c r="X591" s="98"/>
      <c r="Y591" s="98"/>
      <c r="Z591" s="98"/>
      <c r="AA591" s="98"/>
      <c r="AB591" s="98"/>
      <c r="AC591" s="98"/>
      <c r="AD591" s="98"/>
      <c r="AE591" s="98"/>
      <c r="AF591" s="98"/>
      <c r="AG591" s="98"/>
      <c r="AH591" s="98"/>
      <c r="AI591" s="98"/>
      <c r="AJ591" s="98"/>
    </row>
    <row r="592" spans="1:36" s="77" customFormat="1" ht="9" customHeight="1" x14ac:dyDescent="0.25">
      <c r="A592" s="76" t="s">
        <v>87</v>
      </c>
      <c r="B592" s="82">
        <f t="shared" si="33"/>
        <v>1996.0909999999999</v>
      </c>
      <c r="C592" s="82">
        <v>0</v>
      </c>
      <c r="D592" s="82">
        <v>0</v>
      </c>
      <c r="E592" s="82">
        <v>0</v>
      </c>
      <c r="F592" s="82">
        <v>0</v>
      </c>
      <c r="G592" s="82">
        <v>0</v>
      </c>
      <c r="H592" s="82">
        <v>0</v>
      </c>
      <c r="I592" s="82">
        <v>1996.0909999999999</v>
      </c>
      <c r="J592" s="82"/>
      <c r="K592" s="82"/>
      <c r="L592" s="82"/>
      <c r="M592" s="82"/>
      <c r="N592" s="82"/>
      <c r="O592" s="82"/>
      <c r="P592" s="82"/>
      <c r="Q592" s="98"/>
      <c r="R592" s="98"/>
      <c r="S592" s="98"/>
      <c r="T592" s="98"/>
      <c r="U592" s="98"/>
      <c r="V592" s="98"/>
      <c r="W592" s="98"/>
      <c r="X592" s="98"/>
      <c r="Y592" s="98"/>
      <c r="Z592" s="98"/>
      <c r="AA592" s="98"/>
      <c r="AB592" s="98"/>
      <c r="AC592" s="98"/>
      <c r="AD592" s="98"/>
      <c r="AE592" s="98"/>
      <c r="AF592" s="98"/>
      <c r="AG592" s="98"/>
      <c r="AH592" s="98"/>
      <c r="AI592" s="98"/>
      <c r="AJ592" s="98"/>
    </row>
    <row r="593" spans="1:36" s="77" customFormat="1" ht="9" customHeight="1" x14ac:dyDescent="0.25">
      <c r="A593" s="83" t="s">
        <v>37</v>
      </c>
      <c r="B593" s="85">
        <f t="shared" si="33"/>
        <v>96747.951000000001</v>
      </c>
      <c r="C593" s="85">
        <v>0</v>
      </c>
      <c r="D593" s="85">
        <v>0</v>
      </c>
      <c r="E593" s="85">
        <v>0</v>
      </c>
      <c r="F593" s="85">
        <v>0</v>
      </c>
      <c r="G593" s="85">
        <v>0</v>
      </c>
      <c r="H593" s="85">
        <v>11134.409</v>
      </c>
      <c r="I593" s="85">
        <v>85613.542000000001</v>
      </c>
      <c r="J593" s="82"/>
      <c r="K593" s="82"/>
      <c r="L593" s="82"/>
      <c r="M593" s="82"/>
      <c r="N593" s="82"/>
      <c r="O593" s="82"/>
      <c r="P593" s="82"/>
      <c r="Q593" s="98"/>
      <c r="R593" s="98"/>
      <c r="S593" s="98"/>
      <c r="T593" s="98"/>
      <c r="U593" s="98"/>
      <c r="V593" s="98"/>
      <c r="W593" s="98"/>
      <c r="X593" s="98"/>
      <c r="Y593" s="98"/>
      <c r="Z593" s="98"/>
      <c r="AA593" s="98"/>
      <c r="AB593" s="98"/>
      <c r="AC593" s="98"/>
      <c r="AD593" s="98"/>
      <c r="AE593" s="98"/>
      <c r="AF593" s="98"/>
      <c r="AG593" s="98"/>
      <c r="AH593" s="98"/>
      <c r="AI593" s="98"/>
      <c r="AJ593" s="98"/>
    </row>
    <row r="594" spans="1:36" s="77" customFormat="1" ht="9" customHeight="1" x14ac:dyDescent="0.25">
      <c r="A594" s="76" t="s">
        <v>38</v>
      </c>
      <c r="B594" s="82">
        <f t="shared" si="33"/>
        <v>568.56899999999996</v>
      </c>
      <c r="C594" s="82">
        <v>0</v>
      </c>
      <c r="D594" s="82">
        <v>0</v>
      </c>
      <c r="E594" s="82">
        <v>197.75</v>
      </c>
      <c r="F594" s="82">
        <v>0</v>
      </c>
      <c r="G594" s="82">
        <v>370.81900000000002</v>
      </c>
      <c r="H594" s="82">
        <v>0</v>
      </c>
      <c r="I594" s="82">
        <v>0</v>
      </c>
      <c r="J594" s="82"/>
      <c r="K594" s="82"/>
      <c r="L594" s="82"/>
      <c r="M594" s="82"/>
      <c r="N594" s="82"/>
      <c r="O594" s="82"/>
      <c r="P594" s="82"/>
      <c r="Q594" s="98"/>
      <c r="R594" s="98"/>
      <c r="S594" s="98"/>
      <c r="T594" s="98"/>
      <c r="U594" s="98"/>
      <c r="V594" s="98"/>
      <c r="W594" s="98"/>
      <c r="X594" s="98"/>
      <c r="Y594" s="98"/>
      <c r="Z594" s="98"/>
      <c r="AA594" s="98"/>
      <c r="AB594" s="98"/>
      <c r="AC594" s="98"/>
      <c r="AD594" s="98"/>
      <c r="AE594" s="98"/>
      <c r="AF594" s="98"/>
      <c r="AG594" s="98"/>
      <c r="AH594" s="98"/>
      <c r="AI594" s="98"/>
      <c r="AJ594" s="98"/>
    </row>
    <row r="595" spans="1:36" s="77" customFormat="1" ht="9" customHeight="1" x14ac:dyDescent="0.25">
      <c r="A595" s="76" t="s">
        <v>39</v>
      </c>
      <c r="B595" s="82">
        <f t="shared" si="33"/>
        <v>1731.9820000000002</v>
      </c>
      <c r="C595" s="82">
        <v>7.7770000000000001</v>
      </c>
      <c r="D595" s="82">
        <v>0</v>
      </c>
      <c r="E595" s="82">
        <v>0</v>
      </c>
      <c r="F595" s="82">
        <v>1109.7380000000001</v>
      </c>
      <c r="G595" s="82">
        <v>1.43</v>
      </c>
      <c r="H595" s="82">
        <v>49.259</v>
      </c>
      <c r="I595" s="82">
        <v>563.77800000000002</v>
      </c>
      <c r="J595" s="82"/>
      <c r="K595" s="82"/>
      <c r="L595" s="82"/>
      <c r="M595" s="82"/>
      <c r="N595" s="82"/>
      <c r="O595" s="82"/>
      <c r="P595" s="82"/>
      <c r="Q595" s="98"/>
      <c r="R595" s="98"/>
      <c r="S595" s="98"/>
      <c r="T595" s="98"/>
      <c r="U595" s="98"/>
      <c r="V595" s="98"/>
      <c r="W595" s="98"/>
      <c r="X595" s="98"/>
      <c r="Y595" s="98"/>
      <c r="Z595" s="98"/>
      <c r="AA595" s="98"/>
      <c r="AB595" s="98"/>
      <c r="AC595" s="98"/>
      <c r="AD595" s="98"/>
      <c r="AE595" s="98"/>
      <c r="AF595" s="98"/>
      <c r="AG595" s="98"/>
      <c r="AH595" s="98"/>
      <c r="AI595" s="98"/>
      <c r="AJ595" s="98"/>
    </row>
    <row r="596" spans="1:36" s="77" customFormat="1" ht="9" customHeight="1" x14ac:dyDescent="0.25">
      <c r="A596" s="76" t="s">
        <v>40</v>
      </c>
      <c r="B596" s="82">
        <f t="shared" si="33"/>
        <v>119942.7</v>
      </c>
      <c r="C596" s="82">
        <v>100025.4</v>
      </c>
      <c r="D596" s="82">
        <v>0</v>
      </c>
      <c r="E596" s="82">
        <v>2687.3</v>
      </c>
      <c r="F596" s="82">
        <v>4383.75</v>
      </c>
      <c r="G596" s="82">
        <v>138.94999999999999</v>
      </c>
      <c r="H596" s="82">
        <v>1073.5999999999999</v>
      </c>
      <c r="I596" s="82">
        <v>11633.7</v>
      </c>
      <c r="J596" s="82"/>
      <c r="K596" s="82"/>
      <c r="L596" s="82"/>
      <c r="M596" s="82"/>
      <c r="N596" s="82"/>
      <c r="O596" s="82"/>
      <c r="P596" s="82"/>
      <c r="Q596" s="98"/>
      <c r="R596" s="98"/>
      <c r="S596" s="98"/>
      <c r="T596" s="98"/>
      <c r="U596" s="98"/>
      <c r="V596" s="98"/>
      <c r="W596" s="98"/>
      <c r="X596" s="98"/>
      <c r="Y596" s="98"/>
      <c r="Z596" s="98"/>
      <c r="AA596" s="98"/>
      <c r="AB596" s="98"/>
      <c r="AC596" s="98"/>
      <c r="AD596" s="98"/>
      <c r="AE596" s="98"/>
      <c r="AF596" s="98"/>
      <c r="AG596" s="98"/>
      <c r="AH596" s="98"/>
      <c r="AI596" s="98"/>
      <c r="AJ596" s="98"/>
    </row>
    <row r="597" spans="1:36" s="77" customFormat="1" ht="9" customHeight="1" x14ac:dyDescent="0.25">
      <c r="A597" s="83" t="s">
        <v>41</v>
      </c>
      <c r="B597" s="85">
        <f t="shared" si="33"/>
        <v>2218048.7200000002</v>
      </c>
      <c r="C597" s="85">
        <v>2157791.37</v>
      </c>
      <c r="D597" s="85">
        <v>0</v>
      </c>
      <c r="E597" s="85">
        <v>0</v>
      </c>
      <c r="F597" s="85">
        <v>60257.35</v>
      </c>
      <c r="G597" s="85">
        <v>0</v>
      </c>
      <c r="H597" s="85">
        <v>0</v>
      </c>
      <c r="I597" s="85">
        <v>0</v>
      </c>
      <c r="J597" s="82"/>
      <c r="K597" s="82"/>
      <c r="L597" s="82"/>
      <c r="M597" s="82"/>
      <c r="N597" s="82"/>
      <c r="O597" s="82"/>
      <c r="P597" s="82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  <c r="AB597" s="98"/>
      <c r="AC597" s="98"/>
      <c r="AD597" s="98"/>
      <c r="AE597" s="98"/>
      <c r="AF597" s="98"/>
      <c r="AG597" s="98"/>
      <c r="AH597" s="98"/>
      <c r="AI597" s="98"/>
      <c r="AJ597" s="98"/>
    </row>
    <row r="598" spans="1:36" s="77" customFormat="1" ht="9" customHeight="1" x14ac:dyDescent="0.25">
      <c r="A598" s="76" t="s">
        <v>88</v>
      </c>
      <c r="B598" s="82">
        <f t="shared" si="33"/>
        <v>22.26</v>
      </c>
      <c r="C598" s="82">
        <v>0</v>
      </c>
      <c r="D598" s="82">
        <v>22.26</v>
      </c>
      <c r="E598" s="82">
        <v>0</v>
      </c>
      <c r="F598" s="82">
        <v>0</v>
      </c>
      <c r="G598" s="82">
        <v>0</v>
      </c>
      <c r="H598" s="82">
        <v>0</v>
      </c>
      <c r="I598" s="82">
        <v>0</v>
      </c>
      <c r="J598" s="82"/>
      <c r="K598" s="82"/>
      <c r="L598" s="82"/>
      <c r="M598" s="82"/>
      <c r="N598" s="82"/>
      <c r="O598" s="82"/>
      <c r="P598" s="82"/>
      <c r="Q598" s="98"/>
      <c r="R598" s="98"/>
      <c r="S598" s="98"/>
      <c r="T598" s="98"/>
      <c r="U598" s="98"/>
      <c r="V598" s="98"/>
      <c r="W598" s="98"/>
      <c r="X598" s="98"/>
      <c r="Y598" s="98"/>
      <c r="Z598" s="98"/>
      <c r="AA598" s="98"/>
      <c r="AB598" s="98"/>
      <c r="AC598" s="98"/>
      <c r="AD598" s="98"/>
      <c r="AE598" s="98"/>
      <c r="AF598" s="98"/>
      <c r="AG598" s="98"/>
      <c r="AH598" s="98"/>
      <c r="AI598" s="98"/>
      <c r="AJ598" s="98"/>
    </row>
    <row r="599" spans="1:36" s="77" customFormat="1" ht="9" customHeight="1" x14ac:dyDescent="0.25">
      <c r="A599" s="76" t="s">
        <v>42</v>
      </c>
      <c r="B599" s="82">
        <f t="shared" si="33"/>
        <v>1642358.3299999998</v>
      </c>
      <c r="C599" s="82">
        <v>1508510.3359999999</v>
      </c>
      <c r="D599" s="82">
        <v>0</v>
      </c>
      <c r="E599" s="82">
        <v>10324.135</v>
      </c>
      <c r="F599" s="82">
        <v>120398.88499999999</v>
      </c>
      <c r="G599" s="82">
        <v>3124.9740000000002</v>
      </c>
      <c r="H599" s="82">
        <v>0</v>
      </c>
      <c r="I599" s="82">
        <v>0</v>
      </c>
      <c r="J599" s="82"/>
      <c r="K599" s="82"/>
      <c r="L599" s="82"/>
      <c r="M599" s="82"/>
      <c r="N599" s="82"/>
      <c r="O599" s="82"/>
      <c r="P599" s="82"/>
      <c r="Q599" s="98"/>
      <c r="R599" s="98"/>
      <c r="S599" s="98"/>
      <c r="T599" s="98"/>
      <c r="U599" s="98"/>
      <c r="V599" s="98"/>
      <c r="W599" s="98"/>
      <c r="X599" s="98"/>
      <c r="Y599" s="98"/>
      <c r="Z599" s="98"/>
      <c r="AA599" s="98"/>
      <c r="AB599" s="98"/>
      <c r="AC599" s="98"/>
      <c r="AD599" s="98"/>
      <c r="AE599" s="98"/>
      <c r="AF599" s="98"/>
      <c r="AG599" s="98"/>
      <c r="AH599" s="98"/>
      <c r="AI599" s="98"/>
      <c r="AJ599" s="98"/>
    </row>
    <row r="600" spans="1:36" s="77" customFormat="1" ht="9" customHeight="1" x14ac:dyDescent="0.25">
      <c r="A600" s="76" t="s">
        <v>43</v>
      </c>
      <c r="B600" s="82">
        <f t="shared" si="33"/>
        <v>34502.255000000005</v>
      </c>
      <c r="C600" s="82">
        <v>5600.223</v>
      </c>
      <c r="D600" s="82">
        <v>0</v>
      </c>
      <c r="E600" s="82">
        <v>0</v>
      </c>
      <c r="F600" s="82">
        <v>28516.471000000001</v>
      </c>
      <c r="G600" s="82">
        <v>385.56099999999998</v>
      </c>
      <c r="H600" s="82">
        <v>0</v>
      </c>
      <c r="I600" s="82">
        <v>0</v>
      </c>
      <c r="J600" s="82"/>
      <c r="K600" s="82"/>
      <c r="L600" s="82"/>
      <c r="M600" s="82"/>
      <c r="N600" s="82"/>
      <c r="O600" s="82"/>
      <c r="P600" s="82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  <c r="AB600" s="98"/>
      <c r="AC600" s="98"/>
      <c r="AD600" s="98"/>
      <c r="AE600" s="98"/>
      <c r="AF600" s="98"/>
      <c r="AG600" s="98"/>
      <c r="AH600" s="98"/>
      <c r="AI600" s="98"/>
      <c r="AJ600" s="98"/>
    </row>
    <row r="601" spans="1:36" s="77" customFormat="1" ht="9" customHeight="1" x14ac:dyDescent="0.25">
      <c r="A601" s="83" t="s">
        <v>44</v>
      </c>
      <c r="B601" s="85">
        <f t="shared" si="33"/>
        <v>113224.71900000001</v>
      </c>
      <c r="C601" s="85">
        <v>109952.93700000001</v>
      </c>
      <c r="D601" s="85">
        <v>312.80599999999998</v>
      </c>
      <c r="E601" s="85" t="s">
        <v>123</v>
      </c>
      <c r="F601" s="85">
        <v>2661.5810000000001</v>
      </c>
      <c r="G601" s="85">
        <v>22.524000000000001</v>
      </c>
      <c r="H601" s="85">
        <v>0</v>
      </c>
      <c r="I601" s="85">
        <v>274.87099999999998</v>
      </c>
      <c r="J601" s="82"/>
      <c r="K601" s="82"/>
      <c r="L601" s="82"/>
      <c r="M601" s="82"/>
      <c r="N601" s="82"/>
      <c r="O601" s="82"/>
      <c r="P601" s="82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  <c r="AB601" s="98"/>
      <c r="AC601" s="98"/>
      <c r="AD601" s="98"/>
      <c r="AE601" s="98"/>
      <c r="AF601" s="98"/>
      <c r="AG601" s="98"/>
      <c r="AH601" s="98"/>
      <c r="AI601" s="98"/>
      <c r="AJ601" s="98"/>
    </row>
    <row r="602" spans="1:36" s="77" customFormat="1" ht="9" customHeight="1" x14ac:dyDescent="0.25">
      <c r="A602" s="76" t="s">
        <v>45</v>
      </c>
      <c r="B602" s="82">
        <f t="shared" si="33"/>
        <v>111896.47199999999</v>
      </c>
      <c r="C602" s="82">
        <v>87036.489000000001</v>
      </c>
      <c r="D602" s="82">
        <v>3951.6849999999999</v>
      </c>
      <c r="E602" s="82">
        <v>2425.0439999999999</v>
      </c>
      <c r="F602" s="82">
        <v>17761.341</v>
      </c>
      <c r="G602" s="82">
        <v>721.91300000000001</v>
      </c>
      <c r="H602" s="82">
        <v>0</v>
      </c>
      <c r="I602" s="82">
        <v>0</v>
      </c>
      <c r="J602" s="82"/>
      <c r="K602" s="82"/>
      <c r="L602" s="82"/>
      <c r="M602" s="82"/>
      <c r="N602" s="82"/>
      <c r="O602" s="82"/>
      <c r="P602" s="82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  <c r="AB602" s="98"/>
      <c r="AC602" s="98"/>
      <c r="AD602" s="98"/>
      <c r="AE602" s="98"/>
      <c r="AF602" s="98"/>
      <c r="AG602" s="98"/>
      <c r="AH602" s="98"/>
      <c r="AI602" s="98"/>
      <c r="AJ602" s="98"/>
    </row>
    <row r="603" spans="1:36" s="77" customFormat="1" ht="9" customHeight="1" x14ac:dyDescent="0.25">
      <c r="A603" s="76" t="s">
        <v>46</v>
      </c>
      <c r="B603" s="82">
        <f t="shared" si="33"/>
        <v>233099.514</v>
      </c>
      <c r="C603" s="82">
        <v>212988.45699999999</v>
      </c>
      <c r="D603" s="82">
        <v>3599.0259999999998</v>
      </c>
      <c r="E603" s="82">
        <v>22.773</v>
      </c>
      <c r="F603" s="82">
        <v>10274.813</v>
      </c>
      <c r="G603" s="82">
        <v>1372.623</v>
      </c>
      <c r="H603" s="82">
        <v>204.38499999999999</v>
      </c>
      <c r="I603" s="82">
        <v>4637.4369999999999</v>
      </c>
      <c r="J603" s="82"/>
      <c r="K603" s="82"/>
      <c r="L603" s="82"/>
      <c r="M603" s="82"/>
      <c r="N603" s="82"/>
      <c r="O603" s="82"/>
      <c r="P603" s="82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  <c r="AB603" s="98"/>
      <c r="AC603" s="98"/>
      <c r="AD603" s="98"/>
      <c r="AE603" s="98"/>
      <c r="AF603" s="98"/>
      <c r="AG603" s="98"/>
      <c r="AH603" s="98"/>
      <c r="AI603" s="98"/>
      <c r="AJ603" s="98"/>
    </row>
    <row r="604" spans="1:36" s="77" customFormat="1" ht="9" customHeight="1" x14ac:dyDescent="0.25">
      <c r="A604" s="76" t="s">
        <v>47</v>
      </c>
      <c r="B604" s="82">
        <f t="shared" si="33"/>
        <v>152784.25399999999</v>
      </c>
      <c r="C604" s="82">
        <v>76664.808999999994</v>
      </c>
      <c r="D604" s="82">
        <v>51278.578000000001</v>
      </c>
      <c r="E604" s="82">
        <v>1338.377</v>
      </c>
      <c r="F604" s="82">
        <v>21070.884999999998</v>
      </c>
      <c r="G604" s="82">
        <v>2431.605</v>
      </c>
      <c r="H604" s="82">
        <v>0</v>
      </c>
      <c r="I604" s="82">
        <v>0</v>
      </c>
      <c r="J604" s="82"/>
      <c r="K604" s="82"/>
      <c r="L604" s="82"/>
      <c r="M604" s="82"/>
      <c r="N604" s="82"/>
      <c r="O604" s="82"/>
      <c r="P604" s="82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  <c r="AB604" s="98"/>
      <c r="AC604" s="98"/>
      <c r="AD604" s="98"/>
      <c r="AE604" s="98"/>
      <c r="AF604" s="98"/>
      <c r="AG604" s="98"/>
      <c r="AH604" s="98"/>
      <c r="AI604" s="98"/>
      <c r="AJ604" s="98"/>
    </row>
    <row r="605" spans="1:36" s="77" customFormat="1" ht="9" customHeight="1" x14ac:dyDescent="0.25">
      <c r="A605" s="83" t="s">
        <v>48</v>
      </c>
      <c r="B605" s="85">
        <f t="shared" si="33"/>
        <v>567030.25600000005</v>
      </c>
      <c r="C605" s="85">
        <v>495306.94199999998</v>
      </c>
      <c r="D605" s="85">
        <v>43465.133000000002</v>
      </c>
      <c r="E605" s="85">
        <v>2700.7310000000002</v>
      </c>
      <c r="F605" s="85">
        <v>22945.579000000002</v>
      </c>
      <c r="G605" s="85">
        <v>2435.2530000000002</v>
      </c>
      <c r="H605" s="85">
        <v>53.392000000000003</v>
      </c>
      <c r="I605" s="85">
        <v>123.226</v>
      </c>
      <c r="J605" s="82"/>
      <c r="K605" s="82"/>
      <c r="L605" s="82"/>
      <c r="M605" s="82"/>
      <c r="N605" s="82"/>
      <c r="O605" s="82"/>
      <c r="P605" s="82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  <c r="AC605" s="98"/>
      <c r="AD605" s="98"/>
      <c r="AE605" s="98"/>
      <c r="AF605" s="98"/>
      <c r="AG605" s="98"/>
      <c r="AH605" s="98"/>
      <c r="AI605" s="98"/>
      <c r="AJ605" s="98"/>
    </row>
    <row r="606" spans="1:36" s="77" customFormat="1" ht="9" customHeight="1" x14ac:dyDescent="0.25">
      <c r="A606" s="76" t="s">
        <v>49</v>
      </c>
      <c r="B606" s="82">
        <f t="shared" si="33"/>
        <v>1165.2849999999999</v>
      </c>
      <c r="C606" s="82">
        <v>1015.777</v>
      </c>
      <c r="D606" s="82">
        <v>0</v>
      </c>
      <c r="E606" s="82">
        <v>0</v>
      </c>
      <c r="F606" s="82">
        <v>26.533000000000001</v>
      </c>
      <c r="G606" s="82">
        <v>0</v>
      </c>
      <c r="H606" s="82">
        <v>0</v>
      </c>
      <c r="I606" s="82">
        <v>122.97499999999999</v>
      </c>
      <c r="J606" s="82"/>
      <c r="K606" s="82"/>
      <c r="L606" s="82"/>
      <c r="M606" s="82"/>
      <c r="N606" s="82"/>
      <c r="O606" s="82"/>
      <c r="P606" s="82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  <c r="AB606" s="98"/>
      <c r="AC606" s="98"/>
      <c r="AD606" s="98"/>
      <c r="AE606" s="98"/>
      <c r="AF606" s="98"/>
      <c r="AG606" s="98"/>
      <c r="AH606" s="98"/>
      <c r="AI606" s="98"/>
      <c r="AJ606" s="98"/>
    </row>
    <row r="607" spans="1:36" s="77" customFormat="1" ht="9" customHeight="1" x14ac:dyDescent="0.25">
      <c r="A607" s="76" t="s">
        <v>50</v>
      </c>
      <c r="B607" s="82">
        <f t="shared" si="33"/>
        <v>12098.953000000001</v>
      </c>
      <c r="C607" s="82">
        <v>10853.922</v>
      </c>
      <c r="D607" s="82">
        <v>0</v>
      </c>
      <c r="E607" s="82">
        <v>0</v>
      </c>
      <c r="F607" s="82">
        <v>1245.0309999999999</v>
      </c>
      <c r="G607" s="82">
        <v>0</v>
      </c>
      <c r="H607" s="82">
        <v>0</v>
      </c>
      <c r="I607" s="82">
        <v>0</v>
      </c>
      <c r="J607" s="82"/>
      <c r="K607" s="82"/>
      <c r="L607" s="82"/>
      <c r="M607" s="82"/>
      <c r="N607" s="82"/>
      <c r="O607" s="82"/>
      <c r="P607" s="82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  <c r="AB607" s="98"/>
      <c r="AC607" s="98"/>
      <c r="AD607" s="98"/>
      <c r="AE607" s="98"/>
      <c r="AF607" s="98"/>
      <c r="AG607" s="98"/>
      <c r="AH607" s="98"/>
      <c r="AI607" s="98"/>
      <c r="AJ607" s="98"/>
    </row>
    <row r="608" spans="1:36" s="77" customFormat="1" ht="9" customHeight="1" x14ac:dyDescent="0.25">
      <c r="A608" s="76" t="s">
        <v>51</v>
      </c>
      <c r="B608" s="82">
        <f t="shared" si="33"/>
        <v>14302.77</v>
      </c>
      <c r="C608" s="82">
        <v>7882.42</v>
      </c>
      <c r="D608" s="82">
        <v>0</v>
      </c>
      <c r="E608" s="82">
        <v>410.4</v>
      </c>
      <c r="F608" s="82">
        <v>1038.1500000000001</v>
      </c>
      <c r="G608" s="82">
        <v>0</v>
      </c>
      <c r="H608" s="82">
        <v>0</v>
      </c>
      <c r="I608" s="82">
        <v>4971.8</v>
      </c>
      <c r="J608" s="82"/>
      <c r="K608" s="82"/>
      <c r="L608" s="82"/>
      <c r="M608" s="82"/>
      <c r="N608" s="82"/>
      <c r="O608" s="82"/>
      <c r="P608" s="82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  <c r="AB608" s="98"/>
      <c r="AC608" s="98"/>
      <c r="AD608" s="98"/>
      <c r="AE608" s="98"/>
      <c r="AF608" s="98"/>
      <c r="AG608" s="98"/>
      <c r="AH608" s="98"/>
      <c r="AI608" s="98"/>
      <c r="AJ608" s="98"/>
    </row>
    <row r="609" spans="1:36" s="77" customFormat="1" ht="9" customHeight="1" x14ac:dyDescent="0.25">
      <c r="A609" s="83" t="s">
        <v>52</v>
      </c>
      <c r="B609" s="85">
        <f t="shared" si="33"/>
        <v>273540.973</v>
      </c>
      <c r="C609" s="85">
        <v>267661.853</v>
      </c>
      <c r="D609" s="85">
        <v>0</v>
      </c>
      <c r="E609" s="85">
        <v>0</v>
      </c>
      <c r="F609" s="85">
        <v>4849.8530000000001</v>
      </c>
      <c r="G609" s="85">
        <v>151.27600000000001</v>
      </c>
      <c r="H609" s="85">
        <v>0</v>
      </c>
      <c r="I609" s="85">
        <v>877.99099999999999</v>
      </c>
      <c r="J609" s="82"/>
      <c r="K609" s="82"/>
      <c r="L609" s="82"/>
      <c r="M609" s="82"/>
      <c r="N609" s="82"/>
      <c r="O609" s="82"/>
      <c r="P609" s="82"/>
      <c r="Q609" s="98"/>
      <c r="R609" s="98"/>
      <c r="S609" s="98"/>
      <c r="T609" s="98"/>
      <c r="U609" s="98"/>
      <c r="V609" s="98"/>
      <c r="W609" s="98"/>
      <c r="X609" s="98"/>
      <c r="Y609" s="98"/>
      <c r="Z609" s="98"/>
      <c r="AA609" s="98"/>
      <c r="AB609" s="98"/>
      <c r="AC609" s="98"/>
      <c r="AD609" s="98"/>
      <c r="AE609" s="98"/>
      <c r="AF609" s="98"/>
      <c r="AG609" s="98"/>
      <c r="AH609" s="98"/>
      <c r="AI609" s="98"/>
      <c r="AJ609" s="98"/>
    </row>
    <row r="610" spans="1:36" s="77" customFormat="1" ht="9" customHeight="1" x14ac:dyDescent="0.25">
      <c r="A610" s="76" t="s">
        <v>53</v>
      </c>
      <c r="B610" s="82">
        <f t="shared" si="33"/>
        <v>223994.03499999995</v>
      </c>
      <c r="C610" s="82">
        <v>179770.91</v>
      </c>
      <c r="D610" s="82">
        <v>33924.803</v>
      </c>
      <c r="E610" s="82">
        <v>260.822</v>
      </c>
      <c r="F610" s="82">
        <v>7009.9570000000003</v>
      </c>
      <c r="G610" s="82">
        <v>1810.7729999999999</v>
      </c>
      <c r="H610" s="82">
        <v>1201.5740000000001</v>
      </c>
      <c r="I610" s="82">
        <v>15.196</v>
      </c>
      <c r="J610" s="82"/>
      <c r="K610" s="82"/>
      <c r="L610" s="82"/>
      <c r="M610" s="82"/>
      <c r="N610" s="82"/>
      <c r="O610" s="82"/>
      <c r="P610" s="82"/>
      <c r="Q610" s="98"/>
      <c r="R610" s="98"/>
      <c r="S610" s="98"/>
      <c r="T610" s="98"/>
      <c r="U610" s="98"/>
      <c r="V610" s="98"/>
      <c r="W610" s="98"/>
      <c r="X610" s="98"/>
      <c r="Y610" s="98"/>
      <c r="Z610" s="98"/>
      <c r="AA610" s="98"/>
      <c r="AB610" s="98"/>
      <c r="AC610" s="98"/>
      <c r="AD610" s="98"/>
      <c r="AE610" s="98"/>
      <c r="AF610" s="98"/>
      <c r="AG610" s="98"/>
      <c r="AH610" s="98"/>
      <c r="AI610" s="98"/>
      <c r="AJ610" s="98"/>
    </row>
    <row r="611" spans="1:36" s="77" customFormat="1" ht="9" customHeight="1" x14ac:dyDescent="0.25">
      <c r="A611" s="76" t="s">
        <v>54</v>
      </c>
      <c r="B611" s="82">
        <f t="shared" si="33"/>
        <v>16733.571</v>
      </c>
      <c r="C611" s="82">
        <v>15774.138000000001</v>
      </c>
      <c r="D611" s="82">
        <v>0</v>
      </c>
      <c r="E611" s="82">
        <v>0</v>
      </c>
      <c r="F611" s="82">
        <v>959.43299999999999</v>
      </c>
      <c r="G611" s="82">
        <v>0</v>
      </c>
      <c r="H611" s="82">
        <v>0</v>
      </c>
      <c r="I611" s="82">
        <v>0</v>
      </c>
      <c r="J611" s="82"/>
      <c r="K611" s="82"/>
      <c r="L611" s="82"/>
      <c r="M611" s="82"/>
      <c r="N611" s="82"/>
      <c r="O611" s="82"/>
      <c r="P611" s="82"/>
      <c r="Q611" s="98"/>
      <c r="R611" s="98"/>
      <c r="S611" s="98"/>
      <c r="T611" s="98"/>
      <c r="U611" s="98"/>
      <c r="V611" s="98"/>
      <c r="W611" s="98"/>
      <c r="X611" s="98"/>
      <c r="Y611" s="98"/>
      <c r="Z611" s="98"/>
      <c r="AA611" s="98"/>
      <c r="AB611" s="98"/>
      <c r="AC611" s="98"/>
      <c r="AD611" s="98"/>
      <c r="AE611" s="98"/>
      <c r="AF611" s="98"/>
      <c r="AG611" s="98"/>
      <c r="AH611" s="98"/>
      <c r="AI611" s="98"/>
      <c r="AJ611" s="98"/>
    </row>
    <row r="612" spans="1:36" s="77" customFormat="1" ht="9" customHeight="1" x14ac:dyDescent="0.25">
      <c r="A612" s="76" t="s">
        <v>55</v>
      </c>
      <c r="B612" s="82">
        <f t="shared" si="33"/>
        <v>59440.028999999995</v>
      </c>
      <c r="C612" s="82">
        <v>0</v>
      </c>
      <c r="D612" s="82">
        <v>0</v>
      </c>
      <c r="E612" s="82">
        <v>0</v>
      </c>
      <c r="F612" s="82">
        <v>0</v>
      </c>
      <c r="G612" s="82">
        <v>0</v>
      </c>
      <c r="H612" s="82">
        <v>20035.151999999998</v>
      </c>
      <c r="I612" s="82">
        <v>39404.877</v>
      </c>
      <c r="J612" s="82"/>
      <c r="K612" s="82"/>
      <c r="L612" s="82"/>
      <c r="M612" s="82"/>
      <c r="N612" s="82"/>
      <c r="O612" s="82"/>
      <c r="P612" s="82"/>
      <c r="Q612" s="98"/>
      <c r="R612" s="98"/>
      <c r="S612" s="98"/>
      <c r="T612" s="98"/>
      <c r="U612" s="98"/>
      <c r="V612" s="98"/>
      <c r="W612" s="98"/>
      <c r="X612" s="98"/>
      <c r="Y612" s="98"/>
      <c r="Z612" s="98"/>
      <c r="AA612" s="98"/>
      <c r="AB612" s="98"/>
      <c r="AC612" s="98"/>
      <c r="AD612" s="98"/>
      <c r="AE612" s="98"/>
      <c r="AF612" s="98"/>
      <c r="AG612" s="98"/>
      <c r="AH612" s="98"/>
      <c r="AI612" s="98"/>
      <c r="AJ612" s="98"/>
    </row>
    <row r="613" spans="1:36" s="77" customFormat="1" ht="9" customHeight="1" x14ac:dyDescent="0.25">
      <c r="A613" s="83" t="s">
        <v>56</v>
      </c>
      <c r="B613" s="85">
        <f t="shared" si="33"/>
        <v>2125.1249999999995</v>
      </c>
      <c r="C613" s="85">
        <v>775.81799999999998</v>
      </c>
      <c r="D613" s="85">
        <v>0</v>
      </c>
      <c r="E613" s="85">
        <v>0</v>
      </c>
      <c r="F613" s="85">
        <v>720.96699999999998</v>
      </c>
      <c r="G613" s="85">
        <v>190.83600000000001</v>
      </c>
      <c r="H613" s="85">
        <v>386.51600000000002</v>
      </c>
      <c r="I613" s="85">
        <v>50.988</v>
      </c>
      <c r="J613" s="82"/>
      <c r="K613" s="82"/>
      <c r="L613" s="82"/>
      <c r="M613" s="82"/>
      <c r="N613" s="82"/>
      <c r="O613" s="82"/>
      <c r="P613" s="82"/>
      <c r="Q613" s="98"/>
      <c r="R613" s="98"/>
      <c r="S613" s="98"/>
      <c r="T613" s="98"/>
      <c r="U613" s="98"/>
      <c r="V613" s="98"/>
      <c r="W613" s="98"/>
      <c r="X613" s="98"/>
      <c r="Y613" s="98"/>
      <c r="Z613" s="98"/>
      <c r="AA613" s="98"/>
      <c r="AB613" s="98"/>
      <c r="AC613" s="98"/>
      <c r="AD613" s="98"/>
      <c r="AE613" s="98"/>
      <c r="AF613" s="98"/>
      <c r="AG613" s="98"/>
      <c r="AH613" s="98"/>
      <c r="AI613" s="98"/>
      <c r="AJ613" s="98"/>
    </row>
    <row r="614" spans="1:36" s="77" customFormat="1" ht="9" customHeight="1" x14ac:dyDescent="0.25">
      <c r="A614" s="76" t="s">
        <v>57</v>
      </c>
      <c r="B614" s="82">
        <f t="shared" si="33"/>
        <v>24926.788999999997</v>
      </c>
      <c r="C614" s="82">
        <v>11634.227999999999</v>
      </c>
      <c r="D614" s="82">
        <v>0</v>
      </c>
      <c r="E614" s="82">
        <v>0</v>
      </c>
      <c r="F614" s="82">
        <v>118.749</v>
      </c>
      <c r="G614" s="82">
        <v>0</v>
      </c>
      <c r="H614" s="82">
        <v>0</v>
      </c>
      <c r="I614" s="82">
        <v>13173.812</v>
      </c>
      <c r="J614" s="82"/>
      <c r="K614" s="82"/>
      <c r="L614" s="82"/>
      <c r="M614" s="82"/>
      <c r="N614" s="82"/>
      <c r="O614" s="82"/>
      <c r="P614" s="82"/>
      <c r="Q614" s="98"/>
      <c r="R614" s="98"/>
      <c r="S614" s="98"/>
      <c r="T614" s="98"/>
      <c r="U614" s="98"/>
      <c r="V614" s="98"/>
      <c r="W614" s="98"/>
      <c r="X614" s="98"/>
      <c r="Y614" s="98"/>
      <c r="Z614" s="98"/>
      <c r="AA614" s="98"/>
      <c r="AB614" s="98"/>
      <c r="AC614" s="98"/>
      <c r="AD614" s="98"/>
      <c r="AE614" s="98"/>
      <c r="AF614" s="98"/>
      <c r="AG614" s="98"/>
      <c r="AH614" s="98"/>
      <c r="AI614" s="98"/>
      <c r="AJ614" s="98"/>
    </row>
    <row r="615" spans="1:36" s="77" customFormat="1" ht="9" customHeight="1" x14ac:dyDescent="0.25">
      <c r="A615" s="76" t="s">
        <v>58</v>
      </c>
      <c r="B615" s="82">
        <f t="shared" si="33"/>
        <v>121770.591</v>
      </c>
      <c r="C615" s="82">
        <v>14315.84</v>
      </c>
      <c r="D615" s="82">
        <v>0</v>
      </c>
      <c r="E615" s="82">
        <v>0</v>
      </c>
      <c r="F615" s="82">
        <v>19162.591</v>
      </c>
      <c r="G615" s="82">
        <v>88292.160000000003</v>
      </c>
      <c r="H615" s="82">
        <v>0</v>
      </c>
      <c r="I615" s="82">
        <v>0</v>
      </c>
      <c r="J615" s="82"/>
      <c r="K615" s="82"/>
      <c r="L615" s="82"/>
      <c r="M615" s="82"/>
      <c r="N615" s="82"/>
      <c r="O615" s="82"/>
      <c r="P615" s="82"/>
      <c r="Q615" s="98"/>
      <c r="R615" s="98"/>
      <c r="S615" s="98"/>
      <c r="T615" s="98"/>
      <c r="U615" s="98"/>
      <c r="V615" s="98"/>
      <c r="W615" s="98"/>
      <c r="X615" s="98"/>
      <c r="Y615" s="98"/>
      <c r="Z615" s="98"/>
      <c r="AA615" s="98"/>
      <c r="AB615" s="98"/>
      <c r="AC615" s="98"/>
      <c r="AD615" s="98"/>
      <c r="AE615" s="98"/>
      <c r="AF615" s="98"/>
      <c r="AG615" s="98"/>
      <c r="AH615" s="98"/>
      <c r="AI615" s="98"/>
      <c r="AJ615" s="98"/>
    </row>
    <row r="616" spans="1:36" s="77" customFormat="1" ht="9" customHeight="1" x14ac:dyDescent="0.25">
      <c r="A616" s="76" t="s">
        <v>59</v>
      </c>
      <c r="B616" s="82">
        <f t="shared" si="33"/>
        <v>8876.119999999999</v>
      </c>
      <c r="C616" s="82">
        <v>0</v>
      </c>
      <c r="D616" s="82">
        <v>0</v>
      </c>
      <c r="E616" s="82">
        <v>0</v>
      </c>
      <c r="F616" s="82">
        <v>0</v>
      </c>
      <c r="G616" s="82">
        <v>0</v>
      </c>
      <c r="H616" s="82">
        <v>656.88</v>
      </c>
      <c r="I616" s="82">
        <v>8219.24</v>
      </c>
      <c r="J616" s="199"/>
      <c r="K616" s="82"/>
      <c r="L616" s="82"/>
      <c r="M616" s="82"/>
      <c r="N616" s="82"/>
      <c r="O616" s="82"/>
      <c r="P616" s="82"/>
      <c r="Q616" s="98"/>
      <c r="R616" s="98"/>
      <c r="S616" s="98"/>
      <c r="T616" s="98"/>
      <c r="U616" s="98"/>
      <c r="V616" s="98"/>
      <c r="W616" s="98"/>
      <c r="X616" s="98"/>
      <c r="Y616" s="98"/>
      <c r="Z616" s="98"/>
      <c r="AA616" s="98"/>
      <c r="AB616" s="98"/>
      <c r="AC616" s="98"/>
      <c r="AD616" s="98"/>
      <c r="AE616" s="98"/>
      <c r="AF616" s="98"/>
      <c r="AG616" s="98"/>
      <c r="AH616" s="98"/>
      <c r="AI616" s="98"/>
      <c r="AJ616" s="98"/>
    </row>
    <row r="617" spans="1:36" s="77" customFormat="1" ht="9" customHeight="1" x14ac:dyDescent="0.25">
      <c r="A617" s="83" t="s">
        <v>60</v>
      </c>
      <c r="B617" s="85">
        <f t="shared" si="33"/>
        <v>83120.277999999991</v>
      </c>
      <c r="C617" s="85">
        <v>23565.198</v>
      </c>
      <c r="D617" s="85">
        <v>0</v>
      </c>
      <c r="E617" s="85">
        <v>0</v>
      </c>
      <c r="F617" s="85">
        <v>1160.384</v>
      </c>
      <c r="G617" s="85">
        <v>2810.4789999999998</v>
      </c>
      <c r="H617" s="85">
        <v>0</v>
      </c>
      <c r="I617" s="85">
        <v>55584.216999999997</v>
      </c>
      <c r="J617" s="199"/>
      <c r="K617" s="82"/>
      <c r="L617" s="82"/>
      <c r="M617" s="82"/>
      <c r="N617" s="82"/>
      <c r="O617" s="82"/>
      <c r="P617" s="82"/>
      <c r="Q617" s="98"/>
      <c r="R617" s="98"/>
      <c r="S617" s="98"/>
      <c r="T617" s="98"/>
      <c r="U617" s="98"/>
      <c r="V617" s="98"/>
      <c r="W617" s="98"/>
      <c r="X617" s="98"/>
      <c r="Y617" s="98"/>
      <c r="Z617" s="98"/>
      <c r="AA617" s="98"/>
      <c r="AB617" s="98"/>
      <c r="AC617" s="98"/>
      <c r="AD617" s="98"/>
      <c r="AE617" s="98"/>
      <c r="AF617" s="98"/>
      <c r="AG617" s="98"/>
      <c r="AH617" s="98"/>
      <c r="AI617" s="98"/>
      <c r="AJ617" s="98"/>
    </row>
    <row r="618" spans="1:36" s="77" customFormat="1" ht="9" customHeight="1" x14ac:dyDescent="0.25">
      <c r="A618" s="76" t="s">
        <v>61</v>
      </c>
      <c r="B618" s="82">
        <f t="shared" si="33"/>
        <v>19486.351999999999</v>
      </c>
      <c r="C618" s="82">
        <v>10008.413</v>
      </c>
      <c r="D618" s="82">
        <v>8411.66</v>
      </c>
      <c r="E618" s="82">
        <v>70.087999999999994</v>
      </c>
      <c r="F618" s="82">
        <v>946.50300000000004</v>
      </c>
      <c r="G618" s="82">
        <v>49.688000000000002</v>
      </c>
      <c r="H618" s="82">
        <v>0</v>
      </c>
      <c r="I618" s="82">
        <v>0</v>
      </c>
      <c r="J618" s="82"/>
      <c r="K618" s="82"/>
      <c r="L618" s="82"/>
      <c r="M618" s="82"/>
      <c r="N618" s="82"/>
      <c r="O618" s="82"/>
      <c r="P618" s="82"/>
      <c r="Q618" s="98"/>
      <c r="R618" s="98"/>
      <c r="S618" s="98"/>
      <c r="T618" s="98"/>
      <c r="U618" s="98"/>
      <c r="V618" s="98"/>
      <c r="W618" s="98"/>
      <c r="X618" s="98"/>
      <c r="Y618" s="98"/>
      <c r="Z618" s="98"/>
      <c r="AA618" s="98"/>
      <c r="AB618" s="98"/>
      <c r="AC618" s="98"/>
      <c r="AD618" s="98"/>
      <c r="AE618" s="98"/>
      <c r="AF618" s="98"/>
      <c r="AG618" s="98"/>
      <c r="AH618" s="98"/>
      <c r="AI618" s="98"/>
      <c r="AJ618" s="98"/>
    </row>
    <row r="619" spans="1:36" s="77" customFormat="1" ht="9" customHeight="1" x14ac:dyDescent="0.25">
      <c r="A619" s="76" t="s">
        <v>62</v>
      </c>
      <c r="B619" s="82">
        <f t="shared" si="33"/>
        <v>191259.3</v>
      </c>
      <c r="C619" s="82">
        <v>86996.73</v>
      </c>
      <c r="D619" s="82">
        <v>802.7</v>
      </c>
      <c r="E619" s="82">
        <v>1219.95</v>
      </c>
      <c r="F619" s="82">
        <v>17634.849999999999</v>
      </c>
      <c r="G619" s="82">
        <v>33003.46</v>
      </c>
      <c r="H619" s="82">
        <v>16079.6</v>
      </c>
      <c r="I619" s="82">
        <v>35522.01</v>
      </c>
      <c r="J619" s="82"/>
      <c r="K619" s="82"/>
      <c r="L619" s="82"/>
      <c r="M619" s="82"/>
      <c r="N619" s="82"/>
      <c r="O619" s="82"/>
      <c r="P619" s="82"/>
      <c r="Q619" s="98"/>
      <c r="R619" s="98"/>
      <c r="S619" s="98"/>
      <c r="T619" s="98"/>
      <c r="U619" s="98"/>
      <c r="V619" s="98"/>
      <c r="W619" s="98"/>
      <c r="X619" s="98"/>
      <c r="Y619" s="98"/>
      <c r="Z619" s="98"/>
      <c r="AA619" s="98"/>
      <c r="AB619" s="98"/>
      <c r="AC619" s="98"/>
      <c r="AD619" s="98"/>
      <c r="AE619" s="98"/>
      <c r="AF619" s="98"/>
      <c r="AG619" s="98"/>
      <c r="AH619" s="98"/>
      <c r="AI619" s="98"/>
      <c r="AJ619" s="98"/>
    </row>
    <row r="620" spans="1:36" s="77" customFormat="1" ht="9" customHeight="1" x14ac:dyDescent="0.25">
      <c r="A620" s="76" t="s">
        <v>63</v>
      </c>
      <c r="B620" s="82">
        <f t="shared" si="33"/>
        <v>961.08</v>
      </c>
      <c r="C620" s="82">
        <v>0</v>
      </c>
      <c r="D620" s="82">
        <v>0</v>
      </c>
      <c r="E620" s="82">
        <v>0</v>
      </c>
      <c r="F620" s="82">
        <v>0</v>
      </c>
      <c r="G620" s="82">
        <v>0</v>
      </c>
      <c r="H620" s="82">
        <v>0</v>
      </c>
      <c r="I620" s="82">
        <v>961.08</v>
      </c>
      <c r="J620" s="82"/>
      <c r="K620" s="82"/>
      <c r="L620" s="82"/>
      <c r="M620" s="82"/>
      <c r="N620" s="82"/>
      <c r="O620" s="82"/>
      <c r="P620" s="82"/>
      <c r="Q620" s="98"/>
      <c r="R620" s="98"/>
      <c r="S620" s="98"/>
      <c r="T620" s="98"/>
      <c r="U620" s="98"/>
      <c r="V620" s="98"/>
      <c r="W620" s="98"/>
      <c r="X620" s="98"/>
      <c r="Y620" s="98"/>
      <c r="Z620" s="98"/>
      <c r="AA620" s="98"/>
      <c r="AB620" s="98"/>
      <c r="AC620" s="98"/>
      <c r="AD620" s="98"/>
      <c r="AE620" s="98"/>
      <c r="AF620" s="98"/>
      <c r="AG620" s="98"/>
      <c r="AH620" s="98"/>
      <c r="AI620" s="98"/>
      <c r="AJ620" s="98"/>
    </row>
    <row r="621" spans="1:36" s="77" customFormat="1" ht="9" customHeight="1" x14ac:dyDescent="0.25">
      <c r="A621" s="83" t="s">
        <v>64</v>
      </c>
      <c r="B621" s="85">
        <f t="shared" si="33"/>
        <v>18018.264999999999</v>
      </c>
      <c r="C621" s="85">
        <v>12454.504000000001</v>
      </c>
      <c r="D621" s="85">
        <v>0</v>
      </c>
      <c r="E621" s="85">
        <v>507.613</v>
      </c>
      <c r="F621" s="85">
        <v>3298.7840000000001</v>
      </c>
      <c r="G621" s="85">
        <v>1757.364</v>
      </c>
      <c r="H621" s="85">
        <v>0</v>
      </c>
      <c r="I621" s="85">
        <v>0</v>
      </c>
      <c r="J621" s="82"/>
      <c r="K621" s="82"/>
      <c r="L621" s="82"/>
      <c r="M621" s="82"/>
      <c r="N621" s="82"/>
      <c r="O621" s="82"/>
      <c r="P621" s="82"/>
      <c r="Q621" s="98"/>
      <c r="R621" s="98"/>
      <c r="S621" s="98"/>
      <c r="T621" s="98"/>
      <c r="U621" s="98"/>
      <c r="V621" s="98"/>
      <c r="W621" s="98"/>
      <c r="X621" s="98"/>
      <c r="Y621" s="98"/>
      <c r="Z621" s="98"/>
      <c r="AA621" s="98"/>
      <c r="AB621" s="98"/>
      <c r="AC621" s="98"/>
      <c r="AD621" s="98"/>
      <c r="AE621" s="98"/>
      <c r="AF621" s="98"/>
      <c r="AG621" s="98"/>
      <c r="AH621" s="98"/>
      <c r="AI621" s="98"/>
      <c r="AJ621" s="98"/>
    </row>
    <row r="622" spans="1:36" s="77" customFormat="1" ht="9" customHeight="1" x14ac:dyDescent="0.25">
      <c r="A622" s="78"/>
      <c r="B622" s="82"/>
      <c r="C622" s="82"/>
      <c r="D622" s="82"/>
      <c r="E622" s="82"/>
      <c r="F622" s="82"/>
      <c r="G622" s="82"/>
      <c r="H622" s="82"/>
      <c r="I622" s="82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  <c r="AA622" s="98"/>
      <c r="AB622" s="98"/>
      <c r="AC622" s="98"/>
      <c r="AD622" s="98"/>
      <c r="AE622" s="98"/>
      <c r="AF622" s="98"/>
      <c r="AG622" s="98"/>
      <c r="AH622" s="98"/>
      <c r="AI622" s="98"/>
      <c r="AJ622" s="98"/>
    </row>
    <row r="623" spans="1:36" s="77" customFormat="1" ht="9" customHeight="1" x14ac:dyDescent="0.25">
      <c r="A623" s="75">
        <v>2012</v>
      </c>
      <c r="B623" s="97"/>
      <c r="C623" s="97"/>
      <c r="D623" s="97"/>
      <c r="E623" s="97"/>
      <c r="F623" s="97"/>
      <c r="G623" s="97"/>
      <c r="H623" s="97"/>
      <c r="I623" s="97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  <c r="AA623" s="98"/>
      <c r="AB623" s="98"/>
      <c r="AC623" s="98"/>
      <c r="AD623" s="98"/>
      <c r="AE623" s="98"/>
      <c r="AF623" s="98"/>
      <c r="AG623" s="98"/>
      <c r="AH623" s="98"/>
      <c r="AI623" s="98"/>
      <c r="AJ623" s="98"/>
    </row>
    <row r="624" spans="1:36" s="80" customFormat="1" ht="9" customHeight="1" x14ac:dyDescent="0.25">
      <c r="A624" s="78" t="s">
        <v>33</v>
      </c>
      <c r="B624" s="97">
        <f t="shared" ref="B624:I624" si="34">SUM(B626:B657)</f>
        <v>7113523.5300000003</v>
      </c>
      <c r="C624" s="97">
        <f t="shared" si="34"/>
        <v>6163777.3999999994</v>
      </c>
      <c r="D624" s="97">
        <f t="shared" si="34"/>
        <v>137200.4</v>
      </c>
      <c r="E624" s="97">
        <f t="shared" si="34"/>
        <v>37558.29</v>
      </c>
      <c r="F624" s="97">
        <f t="shared" si="34"/>
        <v>335197.00999999995</v>
      </c>
      <c r="G624" s="97">
        <f t="shared" si="34"/>
        <v>130409.59999999999</v>
      </c>
      <c r="H624" s="97">
        <f t="shared" si="34"/>
        <v>59253.919999999998</v>
      </c>
      <c r="I624" s="97">
        <f t="shared" si="34"/>
        <v>250126.90999999997</v>
      </c>
      <c r="J624" s="311"/>
      <c r="K624" s="311"/>
      <c r="L624" s="311"/>
      <c r="M624" s="311"/>
      <c r="N624" s="311"/>
      <c r="O624" s="311"/>
      <c r="P624" s="311"/>
      <c r="Q624" s="311"/>
      <c r="R624" s="311"/>
      <c r="S624" s="311"/>
      <c r="T624" s="311"/>
      <c r="U624" s="311"/>
      <c r="V624" s="311"/>
      <c r="W624" s="311"/>
      <c r="X624" s="311"/>
      <c r="Y624" s="311"/>
      <c r="Z624" s="311"/>
      <c r="AA624" s="311"/>
      <c r="AB624" s="311"/>
      <c r="AC624" s="311"/>
      <c r="AD624" s="311"/>
      <c r="AE624" s="311"/>
      <c r="AF624" s="311"/>
      <c r="AG624" s="311"/>
      <c r="AH624" s="311"/>
      <c r="AI624" s="311"/>
      <c r="AJ624" s="311"/>
    </row>
    <row r="625" spans="1:36" s="80" customFormat="1" ht="3.95" customHeight="1" x14ac:dyDescent="0.25">
      <c r="A625" s="75"/>
      <c r="B625" s="97"/>
      <c r="C625" s="97"/>
      <c r="D625" s="97"/>
      <c r="E625" s="97"/>
      <c r="F625" s="97"/>
      <c r="G625" s="97"/>
      <c r="H625" s="97"/>
      <c r="I625" s="97"/>
      <c r="J625" s="311"/>
      <c r="K625" s="311"/>
      <c r="L625" s="311"/>
      <c r="M625" s="311"/>
      <c r="N625" s="311"/>
      <c r="O625" s="311"/>
      <c r="P625" s="311"/>
      <c r="Q625" s="311"/>
      <c r="R625" s="311"/>
      <c r="S625" s="311"/>
      <c r="T625" s="311"/>
      <c r="U625" s="311"/>
      <c r="V625" s="311"/>
      <c r="W625" s="311"/>
      <c r="X625" s="311"/>
      <c r="Y625" s="311"/>
      <c r="Z625" s="311"/>
      <c r="AA625" s="311"/>
      <c r="AB625" s="311"/>
      <c r="AC625" s="311"/>
      <c r="AD625" s="311"/>
      <c r="AE625" s="311"/>
      <c r="AF625" s="311"/>
      <c r="AG625" s="311"/>
      <c r="AH625" s="311"/>
      <c r="AI625" s="311"/>
      <c r="AJ625" s="311"/>
    </row>
    <row r="626" spans="1:36" s="77" customFormat="1" ht="9" customHeight="1" x14ac:dyDescent="0.25">
      <c r="A626" s="76" t="s">
        <v>34</v>
      </c>
      <c r="B626" s="82">
        <f t="shared" ref="B626:B657" si="35">SUM(C626:I626)</f>
        <v>2068.5</v>
      </c>
      <c r="C626" s="82">
        <v>3.2</v>
      </c>
      <c r="D626" s="82">
        <v>0</v>
      </c>
      <c r="E626" s="82">
        <v>31.5</v>
      </c>
      <c r="F626" s="82">
        <v>1117</v>
      </c>
      <c r="G626" s="82">
        <v>916.8</v>
      </c>
      <c r="H626" s="82">
        <v>0</v>
      </c>
      <c r="I626" s="82">
        <v>0</v>
      </c>
      <c r="J626" s="82"/>
      <c r="K626" s="82"/>
      <c r="L626" s="82"/>
      <c r="M626" s="82"/>
      <c r="N626" s="82"/>
      <c r="O626" s="82"/>
      <c r="P626" s="82"/>
      <c r="Q626" s="98"/>
      <c r="R626" s="98"/>
      <c r="S626" s="98"/>
      <c r="T626" s="98"/>
      <c r="U626" s="98"/>
      <c r="V626" s="98"/>
      <c r="W626" s="98"/>
      <c r="X626" s="98"/>
      <c r="Y626" s="98"/>
      <c r="Z626" s="98"/>
      <c r="AA626" s="98"/>
      <c r="AB626" s="98"/>
      <c r="AC626" s="98"/>
      <c r="AD626" s="98"/>
      <c r="AE626" s="98"/>
      <c r="AF626" s="98"/>
      <c r="AG626" s="98"/>
      <c r="AH626" s="98"/>
      <c r="AI626" s="98"/>
      <c r="AJ626" s="98"/>
    </row>
    <row r="627" spans="1:36" s="77" customFormat="1" ht="9" customHeight="1" x14ac:dyDescent="0.25">
      <c r="A627" s="76" t="s">
        <v>35</v>
      </c>
      <c r="B627" s="82">
        <f t="shared" si="35"/>
        <v>0</v>
      </c>
      <c r="C627" s="82">
        <v>0</v>
      </c>
      <c r="D627" s="82">
        <v>0</v>
      </c>
      <c r="E627" s="82">
        <v>0</v>
      </c>
      <c r="F627" s="82">
        <v>0</v>
      </c>
      <c r="G627" s="82">
        <v>0</v>
      </c>
      <c r="H627" s="82">
        <v>0</v>
      </c>
      <c r="I627" s="82">
        <v>0</v>
      </c>
      <c r="J627" s="82"/>
      <c r="K627" s="82"/>
      <c r="L627" s="82"/>
      <c r="M627" s="82"/>
      <c r="N627" s="82"/>
      <c r="O627" s="82"/>
      <c r="P627" s="82"/>
      <c r="Q627" s="98"/>
      <c r="R627" s="98"/>
      <c r="S627" s="98"/>
      <c r="T627" s="98"/>
      <c r="U627" s="98"/>
      <c r="V627" s="98"/>
      <c r="W627" s="98"/>
      <c r="X627" s="98"/>
      <c r="Y627" s="98"/>
      <c r="Z627" s="98"/>
      <c r="AA627" s="98"/>
      <c r="AB627" s="98"/>
      <c r="AC627" s="98"/>
      <c r="AD627" s="98"/>
      <c r="AE627" s="98"/>
      <c r="AF627" s="98"/>
      <c r="AG627" s="98"/>
      <c r="AH627" s="98"/>
      <c r="AI627" s="98"/>
      <c r="AJ627" s="98"/>
    </row>
    <row r="628" spans="1:36" s="77" customFormat="1" ht="9" customHeight="1" x14ac:dyDescent="0.25">
      <c r="A628" s="76" t="s">
        <v>87</v>
      </c>
      <c r="B628" s="82">
        <f t="shared" si="35"/>
        <v>1279.3499999999999</v>
      </c>
      <c r="C628" s="82">
        <v>0</v>
      </c>
      <c r="D628" s="82">
        <v>0</v>
      </c>
      <c r="E628" s="82">
        <v>0</v>
      </c>
      <c r="F628" s="82">
        <v>0</v>
      </c>
      <c r="G628" s="82">
        <v>0</v>
      </c>
      <c r="H628" s="82">
        <v>0</v>
      </c>
      <c r="I628" s="82">
        <v>1279.3499999999999</v>
      </c>
      <c r="J628" s="82"/>
      <c r="K628" s="82"/>
      <c r="L628" s="82"/>
      <c r="M628" s="82"/>
      <c r="N628" s="82"/>
      <c r="O628" s="82"/>
      <c r="P628" s="82"/>
      <c r="Q628" s="98"/>
      <c r="R628" s="98"/>
      <c r="S628" s="98"/>
      <c r="T628" s="98"/>
      <c r="U628" s="98"/>
      <c r="V628" s="98"/>
      <c r="W628" s="98"/>
      <c r="X628" s="98"/>
      <c r="Y628" s="98"/>
      <c r="Z628" s="98"/>
      <c r="AA628" s="98"/>
      <c r="AB628" s="98"/>
      <c r="AC628" s="98"/>
      <c r="AD628" s="98"/>
      <c r="AE628" s="98"/>
      <c r="AF628" s="98"/>
      <c r="AG628" s="98"/>
      <c r="AH628" s="98"/>
      <c r="AI628" s="98"/>
      <c r="AJ628" s="98"/>
    </row>
    <row r="629" spans="1:36" s="77" customFormat="1" ht="9" customHeight="1" x14ac:dyDescent="0.25">
      <c r="A629" s="83" t="s">
        <v>37</v>
      </c>
      <c r="B629" s="85">
        <f t="shared" si="35"/>
        <v>102927.89</v>
      </c>
      <c r="C629" s="85">
        <v>0</v>
      </c>
      <c r="D629" s="85">
        <v>0</v>
      </c>
      <c r="E629" s="85">
        <v>0</v>
      </c>
      <c r="F629" s="85">
        <v>0</v>
      </c>
      <c r="G629" s="85">
        <v>0</v>
      </c>
      <c r="H629" s="85">
        <v>24255.37</v>
      </c>
      <c r="I629" s="85">
        <v>78672.52</v>
      </c>
      <c r="J629" s="82"/>
      <c r="K629" s="82"/>
      <c r="L629" s="82"/>
      <c r="M629" s="82"/>
      <c r="N629" s="82"/>
      <c r="O629" s="82"/>
      <c r="P629" s="82"/>
      <c r="Q629" s="98"/>
      <c r="R629" s="98"/>
      <c r="S629" s="98"/>
      <c r="T629" s="98"/>
      <c r="U629" s="98"/>
      <c r="V629" s="98"/>
      <c r="W629" s="98"/>
      <c r="X629" s="98"/>
      <c r="Y629" s="98"/>
      <c r="Z629" s="98"/>
      <c r="AA629" s="98"/>
      <c r="AB629" s="98"/>
      <c r="AC629" s="98"/>
      <c r="AD629" s="98"/>
      <c r="AE629" s="98"/>
      <c r="AF629" s="98"/>
      <c r="AG629" s="98"/>
      <c r="AH629" s="98"/>
      <c r="AI629" s="98"/>
      <c r="AJ629" s="98"/>
    </row>
    <row r="630" spans="1:36" s="77" customFormat="1" ht="9" customHeight="1" x14ac:dyDescent="0.25">
      <c r="A630" s="76" t="s">
        <v>38</v>
      </c>
      <c r="B630" s="82">
        <f t="shared" si="35"/>
        <v>93.95</v>
      </c>
      <c r="C630" s="82">
        <v>10.02</v>
      </c>
      <c r="D630" s="82">
        <v>0</v>
      </c>
      <c r="E630" s="82">
        <v>0</v>
      </c>
      <c r="F630" s="82">
        <v>0</v>
      </c>
      <c r="G630" s="82">
        <v>83.93</v>
      </c>
      <c r="H630" s="82">
        <v>0</v>
      </c>
      <c r="I630" s="82">
        <v>0</v>
      </c>
      <c r="J630" s="82"/>
      <c r="K630" s="82"/>
      <c r="L630" s="82"/>
      <c r="M630" s="82"/>
      <c r="N630" s="82"/>
      <c r="O630" s="82"/>
      <c r="P630" s="82"/>
      <c r="Q630" s="98"/>
      <c r="R630" s="98"/>
      <c r="S630" s="98"/>
      <c r="T630" s="98"/>
      <c r="U630" s="98"/>
      <c r="V630" s="98"/>
      <c r="W630" s="98"/>
      <c r="X630" s="98"/>
      <c r="Y630" s="98"/>
      <c r="Z630" s="98"/>
      <c r="AA630" s="98"/>
      <c r="AB630" s="98"/>
      <c r="AC630" s="98"/>
      <c r="AD630" s="98"/>
      <c r="AE630" s="98"/>
      <c r="AF630" s="98"/>
      <c r="AG630" s="98"/>
      <c r="AH630" s="98"/>
      <c r="AI630" s="98"/>
      <c r="AJ630" s="98"/>
    </row>
    <row r="631" spans="1:36" s="77" customFormat="1" ht="9" customHeight="1" x14ac:dyDescent="0.25">
      <c r="A631" s="76" t="s">
        <v>39</v>
      </c>
      <c r="B631" s="82">
        <f t="shared" si="35"/>
        <v>2003.58</v>
      </c>
      <c r="C631" s="82">
        <v>1084.2</v>
      </c>
      <c r="D631" s="82">
        <v>0</v>
      </c>
      <c r="E631" s="82">
        <v>6.06</v>
      </c>
      <c r="F631" s="82">
        <v>138.66</v>
      </c>
      <c r="G631" s="82">
        <v>7.55</v>
      </c>
      <c r="H631" s="82">
        <v>296.55</v>
      </c>
      <c r="I631" s="82">
        <v>470.56</v>
      </c>
      <c r="J631" s="82"/>
      <c r="K631" s="82"/>
      <c r="L631" s="82"/>
      <c r="M631" s="82"/>
      <c r="N631" s="82"/>
      <c r="O631" s="82"/>
      <c r="P631" s="82"/>
      <c r="Q631" s="98"/>
      <c r="R631" s="98"/>
      <c r="S631" s="98"/>
      <c r="T631" s="98"/>
      <c r="U631" s="98"/>
      <c r="V631" s="98"/>
      <c r="W631" s="98"/>
      <c r="X631" s="98"/>
      <c r="Y631" s="98"/>
      <c r="Z631" s="98"/>
      <c r="AA631" s="98"/>
      <c r="AB631" s="98"/>
      <c r="AC631" s="98"/>
      <c r="AD631" s="98"/>
      <c r="AE631" s="98"/>
      <c r="AF631" s="98"/>
      <c r="AG631" s="98"/>
      <c r="AH631" s="98"/>
      <c r="AI631" s="98"/>
      <c r="AJ631" s="98"/>
    </row>
    <row r="632" spans="1:36" s="77" customFormat="1" ht="9" customHeight="1" x14ac:dyDescent="0.25">
      <c r="A632" s="76" t="s">
        <v>40</v>
      </c>
      <c r="B632" s="82">
        <f t="shared" si="35"/>
        <v>104360.84999999999</v>
      </c>
      <c r="C632" s="82">
        <v>88168.2</v>
      </c>
      <c r="D632" s="82">
        <v>0</v>
      </c>
      <c r="E632" s="82">
        <v>623.15</v>
      </c>
      <c r="F632" s="82">
        <v>3001.25</v>
      </c>
      <c r="G632" s="82">
        <v>217.35</v>
      </c>
      <c r="H632" s="82">
        <v>1575.2</v>
      </c>
      <c r="I632" s="82">
        <v>10775.7</v>
      </c>
      <c r="J632" s="82"/>
      <c r="K632" s="82"/>
      <c r="L632" s="82"/>
      <c r="M632" s="82"/>
      <c r="N632" s="82"/>
      <c r="O632" s="82"/>
      <c r="P632" s="82"/>
      <c r="Q632" s="98"/>
      <c r="R632" s="98"/>
      <c r="S632" s="98"/>
      <c r="T632" s="98"/>
      <c r="U632" s="98"/>
      <c r="V632" s="98"/>
      <c r="W632" s="98"/>
      <c r="X632" s="98"/>
      <c r="Y632" s="98"/>
      <c r="Z632" s="98"/>
      <c r="AA632" s="98"/>
      <c r="AB632" s="98"/>
      <c r="AC632" s="98"/>
      <c r="AD632" s="98"/>
      <c r="AE632" s="98"/>
      <c r="AF632" s="98"/>
      <c r="AG632" s="98"/>
      <c r="AH632" s="98"/>
      <c r="AI632" s="98"/>
      <c r="AJ632" s="98"/>
    </row>
    <row r="633" spans="1:36" s="77" customFormat="1" ht="9" customHeight="1" x14ac:dyDescent="0.25">
      <c r="A633" s="83" t="s">
        <v>41</v>
      </c>
      <c r="B633" s="85">
        <f t="shared" si="35"/>
        <v>2463419.9499999997</v>
      </c>
      <c r="C633" s="85">
        <v>2407223.0499999998</v>
      </c>
      <c r="D633" s="85">
        <v>0</v>
      </c>
      <c r="E633" s="85">
        <v>0</v>
      </c>
      <c r="F633" s="85">
        <v>56196.9</v>
      </c>
      <c r="G633" s="85">
        <v>0</v>
      </c>
      <c r="H633" s="85">
        <v>0</v>
      </c>
      <c r="I633" s="85">
        <v>0</v>
      </c>
      <c r="J633" s="82"/>
      <c r="K633" s="82"/>
      <c r="L633" s="82"/>
      <c r="M633" s="82"/>
      <c r="N633" s="82"/>
      <c r="O633" s="82"/>
      <c r="P633" s="82"/>
      <c r="Q633" s="98"/>
      <c r="R633" s="98"/>
      <c r="S633" s="98"/>
      <c r="T633" s="98"/>
      <c r="U633" s="98"/>
      <c r="V633" s="98"/>
      <c r="W633" s="98"/>
      <c r="X633" s="98"/>
      <c r="Y633" s="98"/>
      <c r="Z633" s="98"/>
      <c r="AA633" s="98"/>
      <c r="AB633" s="98"/>
      <c r="AC633" s="98"/>
      <c r="AD633" s="98"/>
      <c r="AE633" s="98"/>
      <c r="AF633" s="98"/>
      <c r="AG633" s="98"/>
      <c r="AH633" s="98"/>
      <c r="AI633" s="98"/>
      <c r="AJ633" s="98"/>
    </row>
    <row r="634" spans="1:36" s="77" customFormat="1" ht="9" customHeight="1" x14ac:dyDescent="0.25">
      <c r="A634" s="76" t="s">
        <v>88</v>
      </c>
      <c r="B634" s="82">
        <f t="shared" si="35"/>
        <v>404.03</v>
      </c>
      <c r="C634" s="82">
        <v>185.28</v>
      </c>
      <c r="D634" s="82">
        <v>218.75</v>
      </c>
      <c r="E634" s="82">
        <v>0</v>
      </c>
      <c r="F634" s="82">
        <v>0</v>
      </c>
      <c r="G634" s="82">
        <v>0</v>
      </c>
      <c r="H634" s="82">
        <v>0</v>
      </c>
      <c r="I634" s="82">
        <v>0</v>
      </c>
      <c r="J634" s="82"/>
      <c r="K634" s="82"/>
      <c r="L634" s="82"/>
      <c r="M634" s="82"/>
      <c r="N634" s="82"/>
      <c r="O634" s="82"/>
      <c r="P634" s="82"/>
      <c r="Q634" s="98"/>
      <c r="R634" s="98"/>
      <c r="S634" s="98"/>
      <c r="T634" s="98"/>
      <c r="U634" s="98"/>
      <c r="V634" s="98"/>
      <c r="W634" s="98"/>
      <c r="X634" s="98"/>
      <c r="Y634" s="98"/>
      <c r="Z634" s="98"/>
      <c r="AA634" s="98"/>
      <c r="AB634" s="98"/>
      <c r="AC634" s="98"/>
      <c r="AD634" s="98"/>
      <c r="AE634" s="98"/>
      <c r="AF634" s="98"/>
      <c r="AG634" s="98"/>
      <c r="AH634" s="98"/>
      <c r="AI634" s="98"/>
      <c r="AJ634" s="98"/>
    </row>
    <row r="635" spans="1:36" s="77" customFormat="1" ht="9" customHeight="1" x14ac:dyDescent="0.25">
      <c r="A635" s="76" t="s">
        <v>42</v>
      </c>
      <c r="B635" s="82">
        <f t="shared" si="35"/>
        <v>2030788.35</v>
      </c>
      <c r="C635" s="82">
        <v>1878491.54</v>
      </c>
      <c r="D635" s="82">
        <v>0</v>
      </c>
      <c r="E635" s="82">
        <v>28377.5</v>
      </c>
      <c r="F635" s="82">
        <v>118439.31</v>
      </c>
      <c r="G635" s="82">
        <v>5480</v>
      </c>
      <c r="H635" s="82">
        <v>0</v>
      </c>
      <c r="I635" s="82">
        <v>0</v>
      </c>
      <c r="J635" s="82"/>
      <c r="K635" s="82"/>
      <c r="L635" s="82"/>
      <c r="M635" s="82"/>
      <c r="N635" s="82"/>
      <c r="O635" s="82"/>
      <c r="P635" s="82"/>
      <c r="Q635" s="98"/>
      <c r="R635" s="98"/>
      <c r="S635" s="98"/>
      <c r="T635" s="98"/>
      <c r="U635" s="98"/>
      <c r="V635" s="98"/>
      <c r="W635" s="98"/>
      <c r="X635" s="98"/>
      <c r="Y635" s="98"/>
      <c r="Z635" s="98"/>
      <c r="AA635" s="98"/>
      <c r="AB635" s="98"/>
      <c r="AC635" s="98"/>
      <c r="AD635" s="98"/>
      <c r="AE635" s="98"/>
      <c r="AF635" s="98"/>
      <c r="AG635" s="98"/>
      <c r="AH635" s="98"/>
      <c r="AI635" s="98"/>
      <c r="AJ635" s="98"/>
    </row>
    <row r="636" spans="1:36" s="77" customFormat="1" ht="9" customHeight="1" x14ac:dyDescent="0.25">
      <c r="A636" s="76" t="s">
        <v>43</v>
      </c>
      <c r="B636" s="82">
        <f t="shared" si="35"/>
        <v>36646.909999999996</v>
      </c>
      <c r="C636" s="82">
        <v>6136.47</v>
      </c>
      <c r="D636" s="82">
        <v>0</v>
      </c>
      <c r="E636" s="82">
        <v>0</v>
      </c>
      <c r="F636" s="82">
        <v>30273.13</v>
      </c>
      <c r="G636" s="82">
        <v>237.31</v>
      </c>
      <c r="H636" s="82">
        <v>0</v>
      </c>
      <c r="I636" s="82">
        <v>0</v>
      </c>
      <c r="J636" s="82"/>
      <c r="K636" s="82"/>
      <c r="L636" s="82"/>
      <c r="M636" s="82"/>
      <c r="N636" s="82"/>
      <c r="O636" s="82"/>
      <c r="P636" s="82"/>
      <c r="Q636" s="98"/>
      <c r="R636" s="98"/>
      <c r="S636" s="98"/>
      <c r="T636" s="98"/>
      <c r="U636" s="98"/>
      <c r="V636" s="98"/>
      <c r="W636" s="98"/>
      <c r="X636" s="98"/>
      <c r="Y636" s="98"/>
      <c r="Z636" s="98"/>
      <c r="AA636" s="98"/>
      <c r="AB636" s="98"/>
      <c r="AC636" s="98"/>
      <c r="AD636" s="98"/>
      <c r="AE636" s="98"/>
      <c r="AF636" s="98"/>
      <c r="AG636" s="98"/>
      <c r="AH636" s="98"/>
      <c r="AI636" s="98"/>
      <c r="AJ636" s="98"/>
    </row>
    <row r="637" spans="1:36" s="77" customFormat="1" ht="9" customHeight="1" x14ac:dyDescent="0.25">
      <c r="A637" s="83" t="s">
        <v>44</v>
      </c>
      <c r="B637" s="85">
        <f t="shared" si="35"/>
        <v>77438.010000000009</v>
      </c>
      <c r="C637" s="85">
        <v>75434.98</v>
      </c>
      <c r="D637" s="85">
        <v>223.64</v>
      </c>
      <c r="E637" s="85">
        <v>0</v>
      </c>
      <c r="F637" s="85">
        <v>1074.6600000000001</v>
      </c>
      <c r="G637" s="85">
        <v>23.6</v>
      </c>
      <c r="H637" s="85">
        <v>0</v>
      </c>
      <c r="I637" s="85">
        <v>681.13</v>
      </c>
      <c r="J637" s="82"/>
      <c r="K637" s="82"/>
      <c r="L637" s="82"/>
      <c r="M637" s="82"/>
      <c r="N637" s="82"/>
      <c r="O637" s="82"/>
      <c r="P637" s="82"/>
      <c r="Q637" s="98"/>
      <c r="R637" s="98"/>
      <c r="S637" s="98"/>
      <c r="T637" s="98"/>
      <c r="U637" s="98"/>
      <c r="V637" s="98"/>
      <c r="W637" s="98"/>
      <c r="X637" s="98"/>
      <c r="Y637" s="98"/>
      <c r="Z637" s="98"/>
      <c r="AA637" s="98"/>
      <c r="AB637" s="98"/>
      <c r="AC637" s="98"/>
      <c r="AD637" s="98"/>
      <c r="AE637" s="98"/>
      <c r="AF637" s="98"/>
      <c r="AG637" s="98"/>
      <c r="AH637" s="98"/>
      <c r="AI637" s="98"/>
      <c r="AJ637" s="98"/>
    </row>
    <row r="638" spans="1:36" s="77" customFormat="1" ht="9" customHeight="1" x14ac:dyDescent="0.25">
      <c r="A638" s="76" t="s">
        <v>45</v>
      </c>
      <c r="B638" s="82">
        <f t="shared" si="35"/>
        <v>90306.37</v>
      </c>
      <c r="C638" s="82">
        <v>73770.3</v>
      </c>
      <c r="D638" s="82">
        <v>2983.24</v>
      </c>
      <c r="E638" s="82">
        <v>1071.97</v>
      </c>
      <c r="F638" s="82">
        <v>11949.68</v>
      </c>
      <c r="G638" s="82">
        <v>463.43</v>
      </c>
      <c r="H638" s="82">
        <v>67.75</v>
      </c>
      <c r="I638" s="82">
        <v>0</v>
      </c>
      <c r="J638" s="82"/>
      <c r="K638" s="82"/>
      <c r="L638" s="82"/>
      <c r="M638" s="82"/>
      <c r="N638" s="82"/>
      <c r="O638" s="82"/>
      <c r="P638" s="82"/>
      <c r="Q638" s="98"/>
      <c r="R638" s="98"/>
      <c r="S638" s="98"/>
      <c r="T638" s="98"/>
      <c r="U638" s="98"/>
      <c r="V638" s="98"/>
      <c r="W638" s="98"/>
      <c r="X638" s="98"/>
      <c r="Y638" s="98"/>
      <c r="Z638" s="98"/>
      <c r="AA638" s="98"/>
      <c r="AB638" s="98"/>
      <c r="AC638" s="98"/>
      <c r="AD638" s="98"/>
      <c r="AE638" s="98"/>
      <c r="AF638" s="98"/>
      <c r="AG638" s="98"/>
      <c r="AH638" s="98"/>
      <c r="AI638" s="98"/>
      <c r="AJ638" s="98"/>
    </row>
    <row r="639" spans="1:36" s="77" customFormat="1" ht="9" customHeight="1" x14ac:dyDescent="0.25">
      <c r="A639" s="76" t="s">
        <v>46</v>
      </c>
      <c r="B639" s="82">
        <f t="shared" si="35"/>
        <v>147298.02000000002</v>
      </c>
      <c r="C639" s="82">
        <v>139383.70000000001</v>
      </c>
      <c r="D639" s="82">
        <v>1635.74</v>
      </c>
      <c r="E639" s="82">
        <v>0</v>
      </c>
      <c r="F639" s="82">
        <v>4115.66</v>
      </c>
      <c r="G639" s="82">
        <v>220.78</v>
      </c>
      <c r="H639" s="82">
        <v>132.51</v>
      </c>
      <c r="I639" s="82">
        <v>1809.63</v>
      </c>
      <c r="J639" s="82"/>
      <c r="K639" s="82"/>
      <c r="L639" s="82"/>
      <c r="M639" s="82"/>
      <c r="N639" s="82"/>
      <c r="O639" s="82"/>
      <c r="P639" s="82"/>
      <c r="Q639" s="98"/>
      <c r="R639" s="98"/>
      <c r="S639" s="98"/>
      <c r="T639" s="98"/>
      <c r="U639" s="98"/>
      <c r="V639" s="98"/>
      <c r="W639" s="98"/>
      <c r="X639" s="98"/>
      <c r="Y639" s="98"/>
      <c r="Z639" s="98"/>
      <c r="AA639" s="98"/>
      <c r="AB639" s="98"/>
      <c r="AC639" s="98"/>
      <c r="AD639" s="98"/>
      <c r="AE639" s="98"/>
      <c r="AF639" s="98"/>
      <c r="AG639" s="98"/>
      <c r="AH639" s="98"/>
      <c r="AI639" s="98"/>
      <c r="AJ639" s="98"/>
    </row>
    <row r="640" spans="1:36" s="77" customFormat="1" ht="9" customHeight="1" x14ac:dyDescent="0.25">
      <c r="A640" s="76" t="s">
        <v>47</v>
      </c>
      <c r="B640" s="82">
        <f t="shared" si="35"/>
        <v>157170.71000000002</v>
      </c>
      <c r="C640" s="82">
        <v>84916.89</v>
      </c>
      <c r="D640" s="82">
        <v>45995.46</v>
      </c>
      <c r="E640" s="82">
        <v>1045.72</v>
      </c>
      <c r="F640" s="82">
        <v>23429.41</v>
      </c>
      <c r="G640" s="82">
        <v>1783.23</v>
      </c>
      <c r="H640" s="82">
        <v>0</v>
      </c>
      <c r="I640" s="82">
        <v>0</v>
      </c>
      <c r="J640" s="82"/>
      <c r="K640" s="82"/>
      <c r="L640" s="82"/>
      <c r="M640" s="82"/>
      <c r="N640" s="82"/>
      <c r="O640" s="82"/>
      <c r="P640" s="82"/>
      <c r="Q640" s="98"/>
      <c r="R640" s="98"/>
      <c r="S640" s="98"/>
      <c r="T640" s="98"/>
      <c r="U640" s="98"/>
      <c r="V640" s="98"/>
      <c r="W640" s="98"/>
      <c r="X640" s="98"/>
      <c r="Y640" s="98"/>
      <c r="Z640" s="98"/>
      <c r="AA640" s="98"/>
      <c r="AB640" s="98"/>
      <c r="AC640" s="98"/>
      <c r="AD640" s="98"/>
      <c r="AE640" s="98"/>
      <c r="AF640" s="98"/>
      <c r="AG640" s="98"/>
      <c r="AH640" s="98"/>
      <c r="AI640" s="98"/>
      <c r="AJ640" s="98"/>
    </row>
    <row r="641" spans="1:36" s="77" customFormat="1" ht="9" customHeight="1" x14ac:dyDescent="0.25">
      <c r="A641" s="83" t="s">
        <v>48</v>
      </c>
      <c r="B641" s="85">
        <f t="shared" si="35"/>
        <v>593893.55999999994</v>
      </c>
      <c r="C641" s="85">
        <v>516392.35</v>
      </c>
      <c r="D641" s="85">
        <v>46467.46</v>
      </c>
      <c r="E641" s="85">
        <v>4292.6499999999996</v>
      </c>
      <c r="F641" s="85">
        <v>23135.46</v>
      </c>
      <c r="G641" s="85">
        <v>3303.71</v>
      </c>
      <c r="H641" s="85">
        <v>117.06</v>
      </c>
      <c r="I641" s="85">
        <v>184.87</v>
      </c>
      <c r="J641" s="82"/>
      <c r="K641" s="82"/>
      <c r="L641" s="82"/>
      <c r="M641" s="82"/>
      <c r="N641" s="82"/>
      <c r="O641" s="82"/>
      <c r="P641" s="82"/>
      <c r="Q641" s="98"/>
      <c r="R641" s="98"/>
      <c r="S641" s="98"/>
      <c r="T641" s="98"/>
      <c r="U641" s="98"/>
      <c r="V641" s="98"/>
      <c r="W641" s="98"/>
      <c r="X641" s="98"/>
      <c r="Y641" s="98"/>
      <c r="Z641" s="98"/>
      <c r="AA641" s="98"/>
      <c r="AB641" s="98"/>
      <c r="AC641" s="98"/>
      <c r="AD641" s="98"/>
      <c r="AE641" s="98"/>
      <c r="AF641" s="98"/>
      <c r="AG641" s="98"/>
      <c r="AH641" s="98"/>
      <c r="AI641" s="98"/>
      <c r="AJ641" s="98"/>
    </row>
    <row r="642" spans="1:36" s="77" customFormat="1" ht="9" customHeight="1" x14ac:dyDescent="0.25">
      <c r="A642" s="76" t="s">
        <v>49</v>
      </c>
      <c r="B642" s="82">
        <f t="shared" si="35"/>
        <v>2747.17</v>
      </c>
      <c r="C642" s="82">
        <v>1616.75</v>
      </c>
      <c r="D642" s="82">
        <v>0</v>
      </c>
      <c r="E642" s="82">
        <v>0</v>
      </c>
      <c r="F642" s="82">
        <v>0</v>
      </c>
      <c r="G642" s="82">
        <v>0</v>
      </c>
      <c r="H642" s="82">
        <v>0</v>
      </c>
      <c r="I642" s="82">
        <v>1130.42</v>
      </c>
      <c r="J642" s="82"/>
      <c r="K642" s="82"/>
      <c r="L642" s="82"/>
      <c r="M642" s="82"/>
      <c r="N642" s="82"/>
      <c r="O642" s="82"/>
      <c r="P642" s="82"/>
      <c r="Q642" s="98"/>
      <c r="R642" s="98"/>
      <c r="S642" s="98"/>
      <c r="T642" s="98"/>
      <c r="U642" s="98"/>
      <c r="V642" s="98"/>
      <c r="W642" s="98"/>
      <c r="X642" s="98"/>
      <c r="Y642" s="98"/>
      <c r="Z642" s="98"/>
      <c r="AA642" s="98"/>
      <c r="AB642" s="98"/>
      <c r="AC642" s="98"/>
      <c r="AD642" s="98"/>
      <c r="AE642" s="98"/>
      <c r="AF642" s="98"/>
      <c r="AG642" s="98"/>
      <c r="AH642" s="98"/>
      <c r="AI642" s="98"/>
      <c r="AJ642" s="98"/>
    </row>
    <row r="643" spans="1:36" s="77" customFormat="1" ht="9" customHeight="1" x14ac:dyDescent="0.25">
      <c r="A643" s="76" t="s">
        <v>50</v>
      </c>
      <c r="B643" s="82">
        <f t="shared" si="35"/>
        <v>10790.07</v>
      </c>
      <c r="C643" s="82">
        <v>8328.6</v>
      </c>
      <c r="D643" s="82">
        <v>0</v>
      </c>
      <c r="E643" s="82">
        <v>0</v>
      </c>
      <c r="F643" s="82">
        <v>1501.29</v>
      </c>
      <c r="G643" s="82">
        <v>0</v>
      </c>
      <c r="H643" s="82">
        <v>0</v>
      </c>
      <c r="I643" s="82">
        <v>960.18</v>
      </c>
      <c r="J643" s="82"/>
      <c r="K643" s="82"/>
      <c r="L643" s="82"/>
      <c r="M643" s="82"/>
      <c r="N643" s="82"/>
      <c r="O643" s="82"/>
      <c r="P643" s="82"/>
      <c r="Q643" s="98"/>
      <c r="R643" s="98"/>
      <c r="S643" s="98"/>
      <c r="T643" s="98"/>
      <c r="U643" s="98"/>
      <c r="V643" s="98"/>
      <c r="W643" s="98"/>
      <c r="X643" s="98"/>
      <c r="Y643" s="98"/>
      <c r="Z643" s="98"/>
      <c r="AA643" s="98"/>
      <c r="AB643" s="98"/>
      <c r="AC643" s="98"/>
      <c r="AD643" s="98"/>
      <c r="AE643" s="98"/>
      <c r="AF643" s="98"/>
      <c r="AG643" s="98"/>
      <c r="AH643" s="98"/>
      <c r="AI643" s="98"/>
      <c r="AJ643" s="98"/>
    </row>
    <row r="644" spans="1:36" s="77" customFormat="1" ht="9" customHeight="1" x14ac:dyDescent="0.25">
      <c r="A644" s="76" t="s">
        <v>51</v>
      </c>
      <c r="B644" s="82">
        <f t="shared" si="35"/>
        <v>14876.580000000002</v>
      </c>
      <c r="C644" s="82">
        <v>11724.23</v>
      </c>
      <c r="D644" s="82">
        <v>253.61</v>
      </c>
      <c r="E644" s="82">
        <v>0</v>
      </c>
      <c r="F644" s="82">
        <v>898.2</v>
      </c>
      <c r="G644" s="82">
        <v>0</v>
      </c>
      <c r="H644" s="82">
        <v>0</v>
      </c>
      <c r="I644" s="82">
        <v>2000.54</v>
      </c>
      <c r="J644" s="82"/>
      <c r="K644" s="82"/>
      <c r="L644" s="82"/>
      <c r="M644" s="82"/>
      <c r="N644" s="82"/>
      <c r="O644" s="82"/>
      <c r="P644" s="82"/>
      <c r="Q644" s="98"/>
      <c r="R644" s="98"/>
      <c r="S644" s="98"/>
      <c r="T644" s="98"/>
      <c r="U644" s="98"/>
      <c r="V644" s="98"/>
      <c r="W644" s="98"/>
      <c r="X644" s="98"/>
      <c r="Y644" s="98"/>
      <c r="Z644" s="98"/>
      <c r="AA644" s="98"/>
      <c r="AB644" s="98"/>
      <c r="AC644" s="98"/>
      <c r="AD644" s="98"/>
      <c r="AE644" s="98"/>
      <c r="AF644" s="98"/>
      <c r="AG644" s="98"/>
      <c r="AH644" s="98"/>
      <c r="AI644" s="98"/>
      <c r="AJ644" s="98"/>
    </row>
    <row r="645" spans="1:36" s="77" customFormat="1" ht="9" customHeight="1" x14ac:dyDescent="0.25">
      <c r="A645" s="83" t="s">
        <v>52</v>
      </c>
      <c r="B645" s="85">
        <f t="shared" si="35"/>
        <v>376775.94000000006</v>
      </c>
      <c r="C645" s="85">
        <v>370436.45</v>
      </c>
      <c r="D645" s="85">
        <v>0</v>
      </c>
      <c r="E645" s="85">
        <v>0</v>
      </c>
      <c r="F645" s="85">
        <v>4900.57</v>
      </c>
      <c r="G645" s="85">
        <v>1366.46</v>
      </c>
      <c r="H645" s="85">
        <v>0</v>
      </c>
      <c r="I645" s="85">
        <v>72.459999999999994</v>
      </c>
      <c r="J645" s="82"/>
      <c r="K645" s="82"/>
      <c r="L645" s="82"/>
      <c r="M645" s="82"/>
      <c r="N645" s="82"/>
      <c r="O645" s="82"/>
      <c r="P645" s="82"/>
      <c r="Q645" s="98"/>
      <c r="R645" s="98"/>
      <c r="S645" s="98"/>
      <c r="T645" s="98"/>
      <c r="U645" s="98"/>
      <c r="V645" s="98"/>
      <c r="W645" s="98"/>
      <c r="X645" s="98"/>
      <c r="Y645" s="98"/>
      <c r="Z645" s="98"/>
      <c r="AA645" s="98"/>
      <c r="AB645" s="98"/>
      <c r="AC645" s="98"/>
      <c r="AD645" s="98"/>
      <c r="AE645" s="98"/>
      <c r="AF645" s="98"/>
      <c r="AG645" s="98"/>
      <c r="AH645" s="98"/>
      <c r="AI645" s="98"/>
      <c r="AJ645" s="98"/>
    </row>
    <row r="646" spans="1:36" s="77" customFormat="1" ht="9" customHeight="1" x14ac:dyDescent="0.25">
      <c r="A646" s="76" t="s">
        <v>53</v>
      </c>
      <c r="B646" s="82">
        <f t="shared" si="35"/>
        <v>211041.06000000006</v>
      </c>
      <c r="C646" s="82">
        <v>167625.89000000001</v>
      </c>
      <c r="D646" s="82">
        <v>33424.76</v>
      </c>
      <c r="E646" s="82">
        <v>324.7</v>
      </c>
      <c r="F646" s="82">
        <v>6831.29</v>
      </c>
      <c r="G646" s="82">
        <v>2820.47</v>
      </c>
      <c r="H646" s="82">
        <v>0</v>
      </c>
      <c r="I646" s="82">
        <v>13.95</v>
      </c>
      <c r="J646" s="82"/>
      <c r="K646" s="82"/>
      <c r="L646" s="82"/>
      <c r="M646" s="82"/>
      <c r="N646" s="82"/>
      <c r="O646" s="82"/>
      <c r="P646" s="82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  <c r="AB646" s="98"/>
      <c r="AC646" s="98"/>
      <c r="AD646" s="98"/>
      <c r="AE646" s="98"/>
      <c r="AF646" s="98"/>
      <c r="AG646" s="98"/>
      <c r="AH646" s="98"/>
      <c r="AI646" s="98"/>
      <c r="AJ646" s="98"/>
    </row>
    <row r="647" spans="1:36" s="77" customFormat="1" ht="9" customHeight="1" x14ac:dyDescent="0.25">
      <c r="A647" s="76" t="s">
        <v>54</v>
      </c>
      <c r="B647" s="82">
        <f t="shared" si="35"/>
        <v>28694.400000000001</v>
      </c>
      <c r="C647" s="82">
        <v>28443.38</v>
      </c>
      <c r="D647" s="82">
        <v>0</v>
      </c>
      <c r="E647" s="82">
        <v>0</v>
      </c>
      <c r="F647" s="82">
        <v>251.02</v>
      </c>
      <c r="G647" s="82">
        <v>0</v>
      </c>
      <c r="H647" s="82">
        <v>0</v>
      </c>
      <c r="I647" s="82">
        <v>0</v>
      </c>
      <c r="J647" s="82"/>
      <c r="K647" s="82"/>
      <c r="L647" s="82"/>
      <c r="M647" s="82"/>
      <c r="N647" s="82"/>
      <c r="O647" s="82"/>
      <c r="P647" s="82"/>
      <c r="Q647" s="98"/>
      <c r="R647" s="98"/>
      <c r="S647" s="98"/>
      <c r="T647" s="98"/>
      <c r="U647" s="98"/>
      <c r="V647" s="98"/>
      <c r="W647" s="98"/>
      <c r="X647" s="98"/>
      <c r="Y647" s="98"/>
      <c r="Z647" s="98"/>
      <c r="AA647" s="98"/>
      <c r="AB647" s="98"/>
      <c r="AC647" s="98"/>
      <c r="AD647" s="98"/>
      <c r="AE647" s="98"/>
      <c r="AF647" s="98"/>
      <c r="AG647" s="98"/>
      <c r="AH647" s="98"/>
      <c r="AI647" s="98"/>
      <c r="AJ647" s="98"/>
    </row>
    <row r="648" spans="1:36" s="77" customFormat="1" ht="9" customHeight="1" x14ac:dyDescent="0.25">
      <c r="A648" s="76" t="s">
        <v>55</v>
      </c>
      <c r="B648" s="82">
        <f t="shared" si="35"/>
        <v>77775.75</v>
      </c>
      <c r="C648" s="82">
        <v>0</v>
      </c>
      <c r="D648" s="82">
        <v>0</v>
      </c>
      <c r="E648" s="82">
        <v>0</v>
      </c>
      <c r="F648" s="82">
        <v>0</v>
      </c>
      <c r="G648" s="82">
        <v>0</v>
      </c>
      <c r="H648" s="82">
        <v>25688.41</v>
      </c>
      <c r="I648" s="82">
        <v>52087.34</v>
      </c>
      <c r="J648" s="82"/>
      <c r="K648" s="82"/>
      <c r="L648" s="82"/>
      <c r="M648" s="82"/>
      <c r="N648" s="82"/>
      <c r="O648" s="82"/>
      <c r="P648" s="82"/>
      <c r="Q648" s="98"/>
      <c r="R648" s="98"/>
      <c r="S648" s="98"/>
      <c r="T648" s="98"/>
      <c r="U648" s="98"/>
      <c r="V648" s="98"/>
      <c r="W648" s="98"/>
      <c r="X648" s="98"/>
      <c r="Y648" s="98"/>
      <c r="Z648" s="98"/>
      <c r="AA648" s="98"/>
      <c r="AB648" s="98"/>
      <c r="AC648" s="98"/>
      <c r="AD648" s="98"/>
      <c r="AE648" s="98"/>
      <c r="AF648" s="98"/>
      <c r="AG648" s="98"/>
      <c r="AH648" s="98"/>
      <c r="AI648" s="98"/>
      <c r="AJ648" s="98"/>
    </row>
    <row r="649" spans="1:36" s="77" customFormat="1" ht="9" customHeight="1" x14ac:dyDescent="0.25">
      <c r="A649" s="83" t="s">
        <v>56</v>
      </c>
      <c r="B649" s="85">
        <f t="shared" si="35"/>
        <v>2064.1999999999998</v>
      </c>
      <c r="C649" s="85">
        <v>435.41</v>
      </c>
      <c r="D649" s="85">
        <v>0</v>
      </c>
      <c r="E649" s="85">
        <v>0</v>
      </c>
      <c r="F649" s="85">
        <v>745.93</v>
      </c>
      <c r="G649" s="85">
        <v>213.9</v>
      </c>
      <c r="H649" s="85">
        <v>642.47</v>
      </c>
      <c r="I649" s="85">
        <v>26.49</v>
      </c>
      <c r="J649" s="82"/>
      <c r="K649" s="82"/>
      <c r="L649" s="82"/>
      <c r="M649" s="82"/>
      <c r="N649" s="82"/>
      <c r="O649" s="82"/>
      <c r="P649" s="82"/>
      <c r="Q649" s="98"/>
      <c r="R649" s="98"/>
      <c r="S649" s="98"/>
      <c r="T649" s="98"/>
      <c r="U649" s="98"/>
      <c r="V649" s="98"/>
      <c r="W649" s="98"/>
      <c r="X649" s="98"/>
      <c r="Y649" s="98"/>
      <c r="Z649" s="98"/>
      <c r="AA649" s="98"/>
      <c r="AB649" s="98"/>
      <c r="AC649" s="98"/>
      <c r="AD649" s="98"/>
      <c r="AE649" s="98"/>
      <c r="AF649" s="98"/>
      <c r="AG649" s="98"/>
      <c r="AH649" s="98"/>
      <c r="AI649" s="98"/>
      <c r="AJ649" s="98"/>
    </row>
    <row r="650" spans="1:36" s="77" customFormat="1" ht="9" customHeight="1" x14ac:dyDescent="0.25">
      <c r="A650" s="76" t="s">
        <v>57</v>
      </c>
      <c r="B650" s="82">
        <f t="shared" si="35"/>
        <v>34179.379999999997</v>
      </c>
      <c r="C650" s="82">
        <v>29087.16</v>
      </c>
      <c r="D650" s="82">
        <v>0</v>
      </c>
      <c r="E650" s="82">
        <v>0</v>
      </c>
      <c r="F650" s="82">
        <v>131.91</v>
      </c>
      <c r="G650" s="82">
        <v>0</v>
      </c>
      <c r="H650" s="82">
        <v>0</v>
      </c>
      <c r="I650" s="82">
        <v>4960.3100000000004</v>
      </c>
      <c r="J650" s="82"/>
      <c r="K650" s="82"/>
      <c r="L650" s="82"/>
      <c r="M650" s="82"/>
      <c r="N650" s="82"/>
      <c r="O650" s="82"/>
      <c r="P650" s="82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  <c r="AB650" s="98"/>
      <c r="AC650" s="98"/>
      <c r="AD650" s="98"/>
      <c r="AE650" s="98"/>
      <c r="AF650" s="98"/>
      <c r="AG650" s="98"/>
      <c r="AH650" s="98"/>
      <c r="AI650" s="98"/>
      <c r="AJ650" s="98"/>
    </row>
    <row r="651" spans="1:36" s="77" customFormat="1" ht="9" customHeight="1" x14ac:dyDescent="0.25">
      <c r="A651" s="76" t="s">
        <v>58</v>
      </c>
      <c r="B651" s="82">
        <f t="shared" si="35"/>
        <v>114951.72</v>
      </c>
      <c r="C651" s="82">
        <v>20046.599999999999</v>
      </c>
      <c r="D651" s="82">
        <v>0</v>
      </c>
      <c r="E651" s="82">
        <v>0</v>
      </c>
      <c r="F651" s="82">
        <v>18061.669999999998</v>
      </c>
      <c r="G651" s="82">
        <v>76843.45</v>
      </c>
      <c r="H651" s="82">
        <v>0</v>
      </c>
      <c r="I651" s="82">
        <v>0</v>
      </c>
      <c r="J651" s="82"/>
      <c r="K651" s="82"/>
      <c r="L651" s="82"/>
      <c r="M651" s="82"/>
      <c r="N651" s="82"/>
      <c r="O651" s="82"/>
      <c r="P651" s="82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  <c r="AB651" s="98"/>
      <c r="AC651" s="98"/>
      <c r="AD651" s="98"/>
      <c r="AE651" s="98"/>
      <c r="AF651" s="98"/>
      <c r="AG651" s="98"/>
      <c r="AH651" s="98"/>
      <c r="AI651" s="98"/>
      <c r="AJ651" s="98"/>
    </row>
    <row r="652" spans="1:36" s="77" customFormat="1" ht="9" customHeight="1" x14ac:dyDescent="0.25">
      <c r="A652" s="76" t="s">
        <v>59</v>
      </c>
      <c r="B652" s="82">
        <f t="shared" si="35"/>
        <v>0</v>
      </c>
      <c r="C652" s="82">
        <v>0</v>
      </c>
      <c r="D652" s="82">
        <v>0</v>
      </c>
      <c r="E652" s="82">
        <v>0</v>
      </c>
      <c r="F652" s="82">
        <v>0</v>
      </c>
      <c r="G652" s="82">
        <v>0</v>
      </c>
      <c r="H652" s="82">
        <v>0</v>
      </c>
      <c r="I652" s="82">
        <v>0</v>
      </c>
      <c r="J652" s="199"/>
      <c r="K652" s="82"/>
      <c r="L652" s="82"/>
      <c r="M652" s="82"/>
      <c r="N652" s="82"/>
      <c r="O652" s="82"/>
      <c r="P652" s="82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  <c r="AB652" s="98"/>
      <c r="AC652" s="98"/>
      <c r="AD652" s="98"/>
      <c r="AE652" s="98"/>
      <c r="AF652" s="98"/>
      <c r="AG652" s="98"/>
      <c r="AH652" s="98"/>
      <c r="AI652" s="98"/>
      <c r="AJ652" s="98"/>
    </row>
    <row r="653" spans="1:36" s="77" customFormat="1" ht="9" customHeight="1" x14ac:dyDescent="0.25">
      <c r="A653" s="83" t="s">
        <v>60</v>
      </c>
      <c r="B653" s="85">
        <f t="shared" si="35"/>
        <v>81751.290000000008</v>
      </c>
      <c r="C653" s="85">
        <v>26908.97</v>
      </c>
      <c r="D653" s="85">
        <v>0</v>
      </c>
      <c r="E653" s="85">
        <v>0</v>
      </c>
      <c r="F653" s="85">
        <v>766.76</v>
      </c>
      <c r="G653" s="85">
        <v>2876.84</v>
      </c>
      <c r="H653" s="85">
        <v>0</v>
      </c>
      <c r="I653" s="85">
        <v>51198.720000000001</v>
      </c>
      <c r="J653" s="199"/>
      <c r="K653" s="82"/>
      <c r="L653" s="82"/>
      <c r="M653" s="82"/>
      <c r="N653" s="82"/>
      <c r="O653" s="82"/>
      <c r="P653" s="82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  <c r="AB653" s="98"/>
      <c r="AC653" s="98"/>
      <c r="AD653" s="98"/>
      <c r="AE653" s="98"/>
      <c r="AF653" s="98"/>
      <c r="AG653" s="98"/>
      <c r="AH653" s="98"/>
      <c r="AI653" s="98"/>
      <c r="AJ653" s="98"/>
    </row>
    <row r="654" spans="1:36" s="77" customFormat="1" ht="9" customHeight="1" x14ac:dyDescent="0.25">
      <c r="A654" s="76" t="s">
        <v>61</v>
      </c>
      <c r="B654" s="82">
        <f t="shared" si="35"/>
        <v>17031.47</v>
      </c>
      <c r="C654" s="82">
        <v>11000.08</v>
      </c>
      <c r="D654" s="82">
        <v>5365.94</v>
      </c>
      <c r="E654" s="82">
        <v>0</v>
      </c>
      <c r="F654" s="82">
        <v>642.45000000000005</v>
      </c>
      <c r="G654" s="82">
        <v>23</v>
      </c>
      <c r="H654" s="82">
        <v>0</v>
      </c>
      <c r="I654" s="82">
        <v>0</v>
      </c>
      <c r="J654" s="82"/>
      <c r="K654" s="82"/>
      <c r="L654" s="82"/>
      <c r="M654" s="82"/>
      <c r="N654" s="82"/>
      <c r="O654" s="82"/>
      <c r="P654" s="82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  <c r="AB654" s="98"/>
      <c r="AC654" s="98"/>
      <c r="AD654" s="98"/>
      <c r="AE654" s="98"/>
      <c r="AF654" s="98"/>
      <c r="AG654" s="98"/>
      <c r="AH654" s="98"/>
      <c r="AI654" s="98"/>
      <c r="AJ654" s="98"/>
    </row>
    <row r="655" spans="1:36" s="77" customFormat="1" ht="9" customHeight="1" x14ac:dyDescent="0.25">
      <c r="A655" s="76" t="s">
        <v>62</v>
      </c>
      <c r="B655" s="82">
        <f t="shared" si="35"/>
        <v>309060.77999999997</v>
      </c>
      <c r="C655" s="82">
        <v>204759.2</v>
      </c>
      <c r="D655" s="82">
        <v>631.79999999999995</v>
      </c>
      <c r="E655" s="82">
        <v>1302.3499999999999</v>
      </c>
      <c r="F655" s="82">
        <v>24669.05</v>
      </c>
      <c r="G655" s="82">
        <v>29021.98</v>
      </c>
      <c r="H655" s="82">
        <v>6478.6</v>
      </c>
      <c r="I655" s="82">
        <v>42197.8</v>
      </c>
      <c r="J655" s="82"/>
      <c r="K655" s="82"/>
      <c r="L655" s="82"/>
      <c r="M655" s="82"/>
      <c r="N655" s="82"/>
      <c r="O655" s="82"/>
      <c r="P655" s="82"/>
      <c r="Q655" s="98"/>
      <c r="R655" s="98"/>
      <c r="S655" s="98"/>
      <c r="T655" s="98"/>
      <c r="U655" s="98"/>
      <c r="V655" s="98"/>
      <c r="W655" s="98"/>
      <c r="X655" s="98"/>
      <c r="Y655" s="98"/>
      <c r="Z655" s="98"/>
      <c r="AA655" s="98"/>
      <c r="AB655" s="98"/>
      <c r="AC655" s="98"/>
      <c r="AD655" s="98"/>
      <c r="AE655" s="98"/>
      <c r="AF655" s="98"/>
      <c r="AG655" s="98"/>
      <c r="AH655" s="98"/>
      <c r="AI655" s="98"/>
      <c r="AJ655" s="98"/>
    </row>
    <row r="656" spans="1:36" s="77" customFormat="1" ht="9" customHeight="1" x14ac:dyDescent="0.25">
      <c r="A656" s="76" t="s">
        <v>63</v>
      </c>
      <c r="B656" s="82">
        <f t="shared" si="35"/>
        <v>1604.94</v>
      </c>
      <c r="C656" s="82">
        <v>0</v>
      </c>
      <c r="D656" s="82">
        <v>0</v>
      </c>
      <c r="E656" s="82">
        <v>0</v>
      </c>
      <c r="F656" s="82">
        <v>0</v>
      </c>
      <c r="G656" s="82">
        <v>0</v>
      </c>
      <c r="H656" s="82">
        <v>0</v>
      </c>
      <c r="I656" s="82">
        <v>1604.94</v>
      </c>
      <c r="J656" s="82"/>
      <c r="K656" s="82"/>
      <c r="L656" s="82"/>
      <c r="M656" s="82"/>
      <c r="N656" s="82"/>
      <c r="O656" s="82"/>
      <c r="P656" s="82"/>
      <c r="Q656" s="98"/>
      <c r="R656" s="98"/>
      <c r="S656" s="98"/>
      <c r="T656" s="98"/>
      <c r="U656" s="98"/>
      <c r="V656" s="98"/>
      <c r="W656" s="98"/>
      <c r="X656" s="98"/>
      <c r="Y656" s="98"/>
      <c r="Z656" s="98"/>
      <c r="AA656" s="98"/>
      <c r="AB656" s="98"/>
      <c r="AC656" s="98"/>
      <c r="AD656" s="98"/>
      <c r="AE656" s="98"/>
      <c r="AF656" s="98"/>
      <c r="AG656" s="98"/>
      <c r="AH656" s="98"/>
      <c r="AI656" s="98"/>
      <c r="AJ656" s="98"/>
    </row>
    <row r="657" spans="1:36" s="77" customFormat="1" ht="9" customHeight="1" x14ac:dyDescent="0.25">
      <c r="A657" s="83" t="s">
        <v>64</v>
      </c>
      <c r="B657" s="85">
        <f t="shared" si="35"/>
        <v>20078.75</v>
      </c>
      <c r="C657" s="85">
        <v>12164.5</v>
      </c>
      <c r="D657" s="85">
        <v>0</v>
      </c>
      <c r="E657" s="85">
        <v>482.69</v>
      </c>
      <c r="F657" s="85">
        <v>2925.75</v>
      </c>
      <c r="G657" s="85">
        <v>4505.8100000000004</v>
      </c>
      <c r="H657" s="85">
        <v>0</v>
      </c>
      <c r="I657" s="85">
        <v>0</v>
      </c>
      <c r="J657" s="82"/>
      <c r="K657" s="82"/>
      <c r="L657" s="82"/>
      <c r="M657" s="82"/>
      <c r="N657" s="82"/>
      <c r="O657" s="82"/>
      <c r="P657" s="82"/>
      <c r="Q657" s="98"/>
      <c r="R657" s="98"/>
      <c r="S657" s="98"/>
      <c r="T657" s="98"/>
      <c r="U657" s="98"/>
      <c r="V657" s="98"/>
      <c r="W657" s="98"/>
      <c r="X657" s="98"/>
      <c r="Y657" s="98"/>
      <c r="Z657" s="98"/>
      <c r="AA657" s="98"/>
      <c r="AB657" s="98"/>
      <c r="AC657" s="98"/>
      <c r="AD657" s="98"/>
      <c r="AE657" s="98"/>
      <c r="AF657" s="98"/>
      <c r="AG657" s="98"/>
      <c r="AH657" s="98"/>
      <c r="AI657" s="98"/>
      <c r="AJ657" s="98"/>
    </row>
    <row r="658" spans="1:36" s="77" customFormat="1" ht="9" customHeight="1" x14ac:dyDescent="0.25">
      <c r="A658" s="78"/>
      <c r="B658" s="82"/>
      <c r="C658" s="82"/>
      <c r="D658" s="82"/>
      <c r="E658" s="82"/>
      <c r="F658" s="82"/>
      <c r="G658" s="82"/>
      <c r="H658" s="82"/>
      <c r="I658" s="82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  <c r="AA658" s="98"/>
      <c r="AB658" s="98"/>
      <c r="AC658" s="98"/>
      <c r="AD658" s="98"/>
      <c r="AE658" s="98"/>
      <c r="AF658" s="98"/>
      <c r="AG658" s="98"/>
      <c r="AH658" s="98"/>
      <c r="AI658" s="98"/>
      <c r="AJ658" s="98"/>
    </row>
    <row r="659" spans="1:36" s="77" customFormat="1" ht="9" customHeight="1" x14ac:dyDescent="0.25">
      <c r="A659" s="75">
        <v>2013</v>
      </c>
      <c r="B659" s="97"/>
      <c r="C659" s="97"/>
      <c r="D659" s="97"/>
      <c r="E659" s="97"/>
      <c r="F659" s="97"/>
      <c r="G659" s="97"/>
      <c r="H659" s="97"/>
      <c r="I659" s="97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  <c r="AA659" s="98"/>
      <c r="AB659" s="98"/>
      <c r="AC659" s="98"/>
      <c r="AD659" s="98"/>
      <c r="AE659" s="98"/>
      <c r="AF659" s="98"/>
      <c r="AG659" s="98"/>
      <c r="AH659" s="98"/>
      <c r="AI659" s="98"/>
      <c r="AJ659" s="98"/>
    </row>
    <row r="660" spans="1:36" s="80" customFormat="1" ht="9" customHeight="1" x14ac:dyDescent="0.25">
      <c r="A660" s="78" t="s">
        <v>33</v>
      </c>
      <c r="B660" s="97">
        <f t="shared" ref="B660:I660" si="36">SUM(B662:B693)</f>
        <v>7156918.5184372338</v>
      </c>
      <c r="C660" s="97">
        <f t="shared" si="36"/>
        <v>6219197.1132637868</v>
      </c>
      <c r="D660" s="97">
        <f t="shared" si="36"/>
        <v>150780.79216630003</v>
      </c>
      <c r="E660" s="97">
        <f t="shared" si="36"/>
        <v>37097.303665619998</v>
      </c>
      <c r="F660" s="97">
        <f t="shared" si="36"/>
        <v>332892.59959270433</v>
      </c>
      <c r="G660" s="97">
        <f t="shared" si="36"/>
        <v>140202.69027363817</v>
      </c>
      <c r="H660" s="97">
        <f t="shared" si="36"/>
        <v>52484.172840000007</v>
      </c>
      <c r="I660" s="97">
        <f t="shared" si="36"/>
        <v>224263.84663518603</v>
      </c>
      <c r="J660" s="311"/>
      <c r="K660" s="311"/>
      <c r="L660" s="311"/>
      <c r="M660" s="311"/>
      <c r="N660" s="311"/>
      <c r="O660" s="311"/>
      <c r="P660" s="311"/>
      <c r="Q660" s="311"/>
      <c r="R660" s="311"/>
      <c r="S660" s="311"/>
      <c r="T660" s="311"/>
      <c r="U660" s="311"/>
      <c r="V660" s="311"/>
      <c r="W660" s="311"/>
      <c r="X660" s="311"/>
      <c r="Y660" s="311"/>
      <c r="Z660" s="311"/>
      <c r="AA660" s="311"/>
      <c r="AB660" s="311"/>
      <c r="AC660" s="311"/>
      <c r="AD660" s="311"/>
      <c r="AE660" s="311"/>
      <c r="AF660" s="311"/>
      <c r="AG660" s="311"/>
      <c r="AH660" s="311"/>
      <c r="AI660" s="311"/>
      <c r="AJ660" s="311"/>
    </row>
    <row r="661" spans="1:36" s="80" customFormat="1" ht="3.95" customHeight="1" x14ac:dyDescent="0.25">
      <c r="A661" s="75"/>
      <c r="B661" s="97"/>
      <c r="C661" s="97"/>
      <c r="D661" s="97"/>
      <c r="E661" s="97"/>
      <c r="F661" s="97"/>
      <c r="G661" s="97"/>
      <c r="H661" s="97"/>
      <c r="I661" s="97"/>
      <c r="J661" s="311"/>
      <c r="K661" s="311"/>
      <c r="L661" s="311"/>
      <c r="M661" s="311"/>
      <c r="N661" s="311"/>
      <c r="O661" s="311"/>
      <c r="P661" s="311"/>
      <c r="Q661" s="311"/>
      <c r="R661" s="311"/>
      <c r="S661" s="311"/>
      <c r="T661" s="311"/>
      <c r="U661" s="311"/>
      <c r="V661" s="311"/>
      <c r="W661" s="311"/>
      <c r="X661" s="311"/>
      <c r="Y661" s="311"/>
      <c r="Z661" s="311"/>
      <c r="AA661" s="311"/>
      <c r="AB661" s="311"/>
      <c r="AC661" s="311"/>
      <c r="AD661" s="311"/>
      <c r="AE661" s="311"/>
      <c r="AF661" s="311"/>
      <c r="AG661" s="311"/>
      <c r="AH661" s="311"/>
      <c r="AI661" s="311"/>
      <c r="AJ661" s="311"/>
    </row>
    <row r="662" spans="1:36" s="77" customFormat="1" ht="9" customHeight="1" x14ac:dyDescent="0.25">
      <c r="A662" s="76" t="s">
        <v>34</v>
      </c>
      <c r="B662" s="82">
        <f t="shared" ref="B662:B693" si="37">SUM(C662:I662)</f>
        <v>2375.85</v>
      </c>
      <c r="C662" s="82">
        <v>2.8</v>
      </c>
      <c r="D662" s="82">
        <v>0</v>
      </c>
      <c r="E662" s="82">
        <v>21.5</v>
      </c>
      <c r="F662" s="82">
        <v>1549.75</v>
      </c>
      <c r="G662" s="82">
        <v>801.8</v>
      </c>
      <c r="H662" s="82">
        <v>0</v>
      </c>
      <c r="I662" s="82">
        <v>0</v>
      </c>
      <c r="J662" s="82"/>
      <c r="K662" s="82"/>
      <c r="L662" s="82"/>
      <c r="M662" s="82"/>
      <c r="N662" s="82"/>
      <c r="O662" s="82"/>
      <c r="P662" s="82"/>
      <c r="Q662" s="98"/>
      <c r="R662" s="98"/>
      <c r="S662" s="98"/>
      <c r="T662" s="98"/>
      <c r="U662" s="98"/>
      <c r="V662" s="98"/>
      <c r="W662" s="98"/>
      <c r="X662" s="98"/>
      <c r="Y662" s="98"/>
      <c r="Z662" s="98"/>
      <c r="AA662" s="98"/>
      <c r="AB662" s="98"/>
      <c r="AC662" s="98"/>
      <c r="AD662" s="98"/>
      <c r="AE662" s="98"/>
      <c r="AF662" s="98"/>
      <c r="AG662" s="98"/>
      <c r="AH662" s="98"/>
      <c r="AI662" s="98"/>
      <c r="AJ662" s="98"/>
    </row>
    <row r="663" spans="1:36" s="77" customFormat="1" ht="9" customHeight="1" x14ac:dyDescent="0.25">
      <c r="A663" s="76" t="s">
        <v>35</v>
      </c>
      <c r="B663" s="82">
        <f t="shared" si="37"/>
        <v>0</v>
      </c>
      <c r="C663" s="82">
        <v>0</v>
      </c>
      <c r="D663" s="82">
        <v>0</v>
      </c>
      <c r="E663" s="82">
        <v>0</v>
      </c>
      <c r="F663" s="82">
        <v>0</v>
      </c>
      <c r="G663" s="82">
        <v>0</v>
      </c>
      <c r="H663" s="82">
        <v>0</v>
      </c>
      <c r="I663" s="82">
        <v>0</v>
      </c>
      <c r="J663" s="82"/>
      <c r="K663" s="82"/>
      <c r="L663" s="82"/>
      <c r="M663" s="82"/>
      <c r="N663" s="82"/>
      <c r="O663" s="82"/>
      <c r="P663" s="82"/>
      <c r="Q663" s="98"/>
      <c r="R663" s="98"/>
      <c r="S663" s="98"/>
      <c r="T663" s="98"/>
      <c r="U663" s="98"/>
      <c r="V663" s="98"/>
      <c r="W663" s="98"/>
      <c r="X663" s="98"/>
      <c r="Y663" s="98"/>
      <c r="Z663" s="98"/>
      <c r="AA663" s="98"/>
      <c r="AB663" s="98"/>
      <c r="AC663" s="98"/>
      <c r="AD663" s="98"/>
      <c r="AE663" s="98"/>
      <c r="AF663" s="98"/>
      <c r="AG663" s="98"/>
      <c r="AH663" s="98"/>
      <c r="AI663" s="98"/>
      <c r="AJ663" s="98"/>
    </row>
    <row r="664" spans="1:36" s="77" customFormat="1" ht="9" customHeight="1" x14ac:dyDescent="0.25">
      <c r="A664" s="76" t="s">
        <v>87</v>
      </c>
      <c r="B664" s="82">
        <f t="shared" si="37"/>
        <v>1745.4660000000001</v>
      </c>
      <c r="C664" s="82">
        <v>0</v>
      </c>
      <c r="D664" s="82">
        <v>0</v>
      </c>
      <c r="E664" s="82">
        <v>0</v>
      </c>
      <c r="F664" s="82">
        <v>0</v>
      </c>
      <c r="G664" s="82">
        <v>0</v>
      </c>
      <c r="H664" s="82">
        <v>0</v>
      </c>
      <c r="I664" s="82">
        <v>1745.4660000000001</v>
      </c>
      <c r="J664" s="82"/>
      <c r="K664" s="82"/>
      <c r="L664" s="82"/>
      <c r="M664" s="82"/>
      <c r="N664" s="82"/>
      <c r="O664" s="82"/>
      <c r="P664" s="82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  <c r="AB664" s="98"/>
      <c r="AC664" s="98"/>
      <c r="AD664" s="98"/>
      <c r="AE664" s="98"/>
      <c r="AF664" s="98"/>
      <c r="AG664" s="98"/>
      <c r="AH664" s="98"/>
      <c r="AI664" s="98"/>
      <c r="AJ664" s="98"/>
    </row>
    <row r="665" spans="1:36" s="77" customFormat="1" ht="9" customHeight="1" x14ac:dyDescent="0.25">
      <c r="A665" s="83" t="s">
        <v>37</v>
      </c>
      <c r="B665" s="85">
        <f t="shared" si="37"/>
        <v>40098.961000000003</v>
      </c>
      <c r="C665" s="85">
        <v>0</v>
      </c>
      <c r="D665" s="85">
        <v>0</v>
      </c>
      <c r="E665" s="85">
        <v>0</v>
      </c>
      <c r="F665" s="85">
        <v>0</v>
      </c>
      <c r="G665" s="85">
        <v>0</v>
      </c>
      <c r="H665" s="85">
        <v>16768.04</v>
      </c>
      <c r="I665" s="85">
        <v>23330.921000000002</v>
      </c>
      <c r="J665" s="82"/>
      <c r="K665" s="82"/>
      <c r="L665" s="82"/>
      <c r="M665" s="82"/>
      <c r="N665" s="82"/>
      <c r="O665" s="82"/>
      <c r="P665" s="82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  <c r="AB665" s="98"/>
      <c r="AC665" s="98"/>
      <c r="AD665" s="98"/>
      <c r="AE665" s="98"/>
      <c r="AF665" s="98"/>
      <c r="AG665" s="98"/>
      <c r="AH665" s="98"/>
      <c r="AI665" s="98"/>
      <c r="AJ665" s="98"/>
    </row>
    <row r="666" spans="1:36" s="77" customFormat="1" ht="9" customHeight="1" x14ac:dyDescent="0.25">
      <c r="A666" s="76" t="s">
        <v>38</v>
      </c>
      <c r="B666" s="82">
        <f t="shared" si="37"/>
        <v>56.335837599999998</v>
      </c>
      <c r="C666" s="82">
        <v>0</v>
      </c>
      <c r="D666" s="82">
        <v>0</v>
      </c>
      <c r="E666" s="82">
        <v>0</v>
      </c>
      <c r="F666" s="82">
        <v>0</v>
      </c>
      <c r="G666" s="82">
        <v>56.335837599999998</v>
      </c>
      <c r="H666" s="82">
        <v>0</v>
      </c>
      <c r="I666" s="82">
        <v>0</v>
      </c>
      <c r="J666" s="82"/>
      <c r="K666" s="82"/>
      <c r="L666" s="82"/>
      <c r="M666" s="82"/>
      <c r="N666" s="82"/>
      <c r="O666" s="82"/>
      <c r="P666" s="82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  <c r="AB666" s="98"/>
      <c r="AC666" s="98"/>
      <c r="AD666" s="98"/>
      <c r="AE666" s="98"/>
      <c r="AF666" s="98"/>
      <c r="AG666" s="98"/>
      <c r="AH666" s="98"/>
      <c r="AI666" s="98"/>
      <c r="AJ666" s="98"/>
    </row>
    <row r="667" spans="1:36" s="77" customFormat="1" ht="9" customHeight="1" x14ac:dyDescent="0.25">
      <c r="A667" s="76" t="s">
        <v>39</v>
      </c>
      <c r="B667" s="82">
        <f t="shared" si="37"/>
        <v>1837.7662500000001</v>
      </c>
      <c r="C667" s="82">
        <v>1018.149</v>
      </c>
      <c r="D667" s="82">
        <v>0</v>
      </c>
      <c r="E667" s="82">
        <v>0</v>
      </c>
      <c r="F667" s="82">
        <v>32.497199999999999</v>
      </c>
      <c r="G667" s="82">
        <v>0.74520000000000008</v>
      </c>
      <c r="H667" s="82">
        <v>255.10520000000002</v>
      </c>
      <c r="I667" s="82">
        <v>531.26965000000007</v>
      </c>
      <c r="J667" s="82"/>
      <c r="K667" s="82"/>
      <c r="L667" s="82"/>
      <c r="M667" s="82"/>
      <c r="N667" s="82"/>
      <c r="O667" s="82"/>
      <c r="P667" s="82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  <c r="AB667" s="98"/>
      <c r="AC667" s="98"/>
      <c r="AD667" s="98"/>
      <c r="AE667" s="98"/>
      <c r="AF667" s="98"/>
      <c r="AG667" s="98"/>
      <c r="AH667" s="98"/>
      <c r="AI667" s="98"/>
      <c r="AJ667" s="98"/>
    </row>
    <row r="668" spans="1:36" s="77" customFormat="1" ht="9" customHeight="1" x14ac:dyDescent="0.25">
      <c r="A668" s="76" t="s">
        <v>40</v>
      </c>
      <c r="B668" s="82">
        <f t="shared" si="37"/>
        <v>145417.74995</v>
      </c>
      <c r="C668" s="82">
        <v>111613.34760000001</v>
      </c>
      <c r="D668" s="82">
        <v>0</v>
      </c>
      <c r="E668" s="82">
        <v>2497.2167000000004</v>
      </c>
      <c r="F668" s="82">
        <v>6040.1687499999998</v>
      </c>
      <c r="G668" s="82">
        <v>195.44945000000001</v>
      </c>
      <c r="H668" s="82">
        <v>3416.4514999999997</v>
      </c>
      <c r="I668" s="82">
        <v>21655.115950000003</v>
      </c>
      <c r="J668" s="82"/>
      <c r="K668" s="82"/>
      <c r="L668" s="82"/>
      <c r="M668" s="82"/>
      <c r="N668" s="82"/>
      <c r="O668" s="82"/>
      <c r="P668" s="82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  <c r="AB668" s="98"/>
      <c r="AC668" s="98"/>
      <c r="AD668" s="98"/>
      <c r="AE668" s="98"/>
      <c r="AF668" s="98"/>
      <c r="AG668" s="98"/>
      <c r="AH668" s="98"/>
      <c r="AI668" s="98"/>
      <c r="AJ668" s="98"/>
    </row>
    <row r="669" spans="1:36" s="77" customFormat="1" ht="9" customHeight="1" x14ac:dyDescent="0.25">
      <c r="A669" s="83" t="s">
        <v>41</v>
      </c>
      <c r="B669" s="85">
        <f t="shared" si="37"/>
        <v>2367791.42</v>
      </c>
      <c r="C669" s="85">
        <v>2303546.42</v>
      </c>
      <c r="D669" s="85">
        <v>0</v>
      </c>
      <c r="E669" s="85">
        <v>0</v>
      </c>
      <c r="F669" s="85">
        <v>64245</v>
      </c>
      <c r="G669" s="85">
        <v>0</v>
      </c>
      <c r="H669" s="85">
        <v>0</v>
      </c>
      <c r="I669" s="85">
        <v>0</v>
      </c>
      <c r="J669" s="82"/>
      <c r="K669" s="82"/>
      <c r="L669" s="82"/>
      <c r="M669" s="82"/>
      <c r="N669" s="82"/>
      <c r="O669" s="82"/>
      <c r="P669" s="82"/>
      <c r="Q669" s="98"/>
      <c r="R669" s="98"/>
      <c r="S669" s="98"/>
      <c r="T669" s="98"/>
      <c r="U669" s="98"/>
      <c r="V669" s="98"/>
      <c r="W669" s="98"/>
      <c r="X669" s="98"/>
      <c r="Y669" s="98"/>
      <c r="Z669" s="98"/>
      <c r="AA669" s="98"/>
      <c r="AB669" s="98"/>
      <c r="AC669" s="98"/>
      <c r="AD669" s="98"/>
      <c r="AE669" s="98"/>
      <c r="AF669" s="98"/>
      <c r="AG669" s="98"/>
      <c r="AH669" s="98"/>
      <c r="AI669" s="98"/>
      <c r="AJ669" s="98"/>
    </row>
    <row r="670" spans="1:36" s="77" customFormat="1" ht="9" customHeight="1" x14ac:dyDescent="0.25">
      <c r="A670" s="76" t="s">
        <v>88</v>
      </c>
      <c r="B670" s="82">
        <f t="shared" si="37"/>
        <v>39.799999999999997</v>
      </c>
      <c r="C670" s="82">
        <v>39.799999999999997</v>
      </c>
      <c r="D670" s="82">
        <v>0</v>
      </c>
      <c r="E670" s="82">
        <v>0</v>
      </c>
      <c r="F670" s="82">
        <v>0</v>
      </c>
      <c r="G670" s="82">
        <v>0</v>
      </c>
      <c r="H670" s="82">
        <v>0</v>
      </c>
      <c r="I670" s="82">
        <v>0</v>
      </c>
      <c r="J670" s="82"/>
      <c r="K670" s="82"/>
      <c r="L670" s="82"/>
      <c r="M670" s="82"/>
      <c r="N670" s="82"/>
      <c r="O670" s="82"/>
      <c r="P670" s="82"/>
      <c r="Q670" s="98"/>
      <c r="R670" s="98"/>
      <c r="S670" s="98"/>
      <c r="T670" s="98"/>
      <c r="U670" s="98"/>
      <c r="V670" s="98"/>
      <c r="W670" s="98"/>
      <c r="X670" s="98"/>
      <c r="Y670" s="98"/>
      <c r="Z670" s="98"/>
      <c r="AA670" s="98"/>
      <c r="AB670" s="98"/>
      <c r="AC670" s="98"/>
      <c r="AD670" s="98"/>
      <c r="AE670" s="98"/>
      <c r="AF670" s="98"/>
      <c r="AG670" s="98"/>
      <c r="AH670" s="98"/>
      <c r="AI670" s="98"/>
      <c r="AJ670" s="98"/>
    </row>
    <row r="671" spans="1:36" s="77" customFormat="1" ht="9" customHeight="1" x14ac:dyDescent="0.25">
      <c r="A671" s="76" t="s">
        <v>42</v>
      </c>
      <c r="B671" s="82">
        <f t="shared" si="37"/>
        <v>2106689.3322000001</v>
      </c>
      <c r="C671" s="82">
        <v>1965331.9487999999</v>
      </c>
      <c r="D671" s="82">
        <v>0</v>
      </c>
      <c r="E671" s="82">
        <v>19846.174999999999</v>
      </c>
      <c r="F671" s="82">
        <v>112082.2084</v>
      </c>
      <c r="G671" s="82">
        <v>9429</v>
      </c>
      <c r="H671" s="82">
        <v>0</v>
      </c>
      <c r="I671" s="82">
        <v>0</v>
      </c>
      <c r="J671" s="82"/>
      <c r="K671" s="82"/>
      <c r="L671" s="82"/>
      <c r="M671" s="82"/>
      <c r="N671" s="82"/>
      <c r="O671" s="82"/>
      <c r="P671" s="82"/>
      <c r="Q671" s="98"/>
      <c r="R671" s="98"/>
      <c r="S671" s="98"/>
      <c r="T671" s="98"/>
      <c r="U671" s="98"/>
      <c r="V671" s="98"/>
      <c r="W671" s="98"/>
      <c r="X671" s="98"/>
      <c r="Y671" s="98"/>
      <c r="Z671" s="98"/>
      <c r="AA671" s="98"/>
      <c r="AB671" s="98"/>
      <c r="AC671" s="98"/>
      <c r="AD671" s="98"/>
      <c r="AE671" s="98"/>
      <c r="AF671" s="98"/>
      <c r="AG671" s="98"/>
      <c r="AH671" s="98"/>
      <c r="AI671" s="98"/>
      <c r="AJ671" s="98"/>
    </row>
    <row r="672" spans="1:36" s="77" customFormat="1" ht="9" customHeight="1" x14ac:dyDescent="0.25">
      <c r="A672" s="76" t="s">
        <v>43</v>
      </c>
      <c r="B672" s="82">
        <f t="shared" si="37"/>
        <v>28016.420900000001</v>
      </c>
      <c r="C672" s="82">
        <v>1170.7769000000001</v>
      </c>
      <c r="D672" s="82">
        <v>0</v>
      </c>
      <c r="E672" s="82">
        <v>0</v>
      </c>
      <c r="F672" s="82">
        <v>26725.426500000001</v>
      </c>
      <c r="G672" s="82">
        <v>120.21749999999999</v>
      </c>
      <c r="H672" s="82">
        <v>0</v>
      </c>
      <c r="I672" s="82">
        <v>0</v>
      </c>
      <c r="J672" s="82"/>
      <c r="K672" s="82"/>
      <c r="L672" s="82"/>
      <c r="M672" s="82"/>
      <c r="N672" s="82"/>
      <c r="O672" s="82"/>
      <c r="P672" s="82"/>
      <c r="Q672" s="98"/>
      <c r="R672" s="98"/>
      <c r="S672" s="98"/>
      <c r="T672" s="98"/>
      <c r="U672" s="98"/>
      <c r="V672" s="98"/>
      <c r="W672" s="98"/>
      <c r="X672" s="98"/>
      <c r="Y672" s="98"/>
      <c r="Z672" s="98"/>
      <c r="AA672" s="98"/>
      <c r="AB672" s="98"/>
      <c r="AC672" s="98"/>
      <c r="AD672" s="98"/>
      <c r="AE672" s="98"/>
      <c r="AF672" s="98"/>
      <c r="AG672" s="98"/>
      <c r="AH672" s="98"/>
      <c r="AI672" s="98"/>
      <c r="AJ672" s="98"/>
    </row>
    <row r="673" spans="1:36" s="77" customFormat="1" ht="9" customHeight="1" x14ac:dyDescent="0.25">
      <c r="A673" s="83" t="s">
        <v>44</v>
      </c>
      <c r="B673" s="85">
        <f t="shared" si="37"/>
        <v>78121.753224999993</v>
      </c>
      <c r="C673" s="85">
        <v>73596.911724999998</v>
      </c>
      <c r="D673" s="85">
        <v>202.34</v>
      </c>
      <c r="E673" s="85">
        <v>0</v>
      </c>
      <c r="F673" s="85">
        <v>935.63149999999996</v>
      </c>
      <c r="G673" s="85">
        <v>52.29</v>
      </c>
      <c r="H673" s="85">
        <v>0</v>
      </c>
      <c r="I673" s="85">
        <v>3334.58</v>
      </c>
      <c r="J673" s="82"/>
      <c r="K673" s="82"/>
      <c r="L673" s="82"/>
      <c r="M673" s="82"/>
      <c r="N673" s="82"/>
      <c r="O673" s="82"/>
      <c r="P673" s="82"/>
      <c r="Q673" s="98"/>
      <c r="R673" s="98"/>
      <c r="S673" s="98"/>
      <c r="T673" s="98"/>
      <c r="U673" s="98"/>
      <c r="V673" s="98"/>
      <c r="W673" s="98"/>
      <c r="X673" s="98"/>
      <c r="Y673" s="98"/>
      <c r="Z673" s="98"/>
      <c r="AA673" s="98"/>
      <c r="AB673" s="98"/>
      <c r="AC673" s="98"/>
      <c r="AD673" s="98"/>
      <c r="AE673" s="98"/>
      <c r="AF673" s="98"/>
      <c r="AG673" s="98"/>
      <c r="AH673" s="98"/>
      <c r="AI673" s="98"/>
      <c r="AJ673" s="98"/>
    </row>
    <row r="674" spans="1:36" s="77" customFormat="1" ht="9" customHeight="1" x14ac:dyDescent="0.25">
      <c r="A674" s="76" t="s">
        <v>45</v>
      </c>
      <c r="B674" s="82">
        <f t="shared" si="37"/>
        <v>124581.40881500008</v>
      </c>
      <c r="C674" s="82">
        <v>105325.63429000007</v>
      </c>
      <c r="D674" s="82">
        <v>4719.810875000001</v>
      </c>
      <c r="E674" s="82">
        <v>1431.4394000000002</v>
      </c>
      <c r="F674" s="82">
        <v>11154.632587499998</v>
      </c>
      <c r="G674" s="82">
        <v>1403.3641624999998</v>
      </c>
      <c r="H674" s="82">
        <v>546.52750000000003</v>
      </c>
      <c r="I674" s="82">
        <v>0</v>
      </c>
      <c r="J674" s="82"/>
      <c r="K674" s="82"/>
      <c r="L674" s="82"/>
      <c r="M674" s="82"/>
      <c r="N674" s="82"/>
      <c r="O674" s="82"/>
      <c r="P674" s="82"/>
      <c r="Q674" s="98"/>
      <c r="R674" s="98"/>
      <c r="S674" s="98"/>
      <c r="T674" s="98"/>
      <c r="U674" s="98"/>
      <c r="V674" s="98"/>
      <c r="W674" s="98"/>
      <c r="X674" s="98"/>
      <c r="Y674" s="98"/>
      <c r="Z674" s="98"/>
      <c r="AA674" s="98"/>
      <c r="AB674" s="98"/>
      <c r="AC674" s="98"/>
      <c r="AD674" s="98"/>
      <c r="AE674" s="98"/>
      <c r="AF674" s="98"/>
      <c r="AG674" s="98"/>
      <c r="AH674" s="98"/>
      <c r="AI674" s="98"/>
      <c r="AJ674" s="98"/>
    </row>
    <row r="675" spans="1:36" s="77" customFormat="1" ht="9" customHeight="1" x14ac:dyDescent="0.25">
      <c r="A675" s="76" t="s">
        <v>46</v>
      </c>
      <c r="B675" s="82">
        <f t="shared" si="37"/>
        <v>212071.39072499995</v>
      </c>
      <c r="C675" s="82">
        <v>203258.10045</v>
      </c>
      <c r="D675" s="82">
        <v>2427.4386949999994</v>
      </c>
      <c r="E675" s="82">
        <v>83.567999999999998</v>
      </c>
      <c r="F675" s="82">
        <v>3679.2963799999993</v>
      </c>
      <c r="G675" s="82">
        <v>350.42019999999997</v>
      </c>
      <c r="H675" s="82">
        <v>140.54760000000002</v>
      </c>
      <c r="I675" s="82">
        <v>2132.0194000000001</v>
      </c>
      <c r="J675" s="82"/>
      <c r="K675" s="82"/>
      <c r="L675" s="82"/>
      <c r="M675" s="82"/>
      <c r="N675" s="82"/>
      <c r="O675" s="82"/>
      <c r="P675" s="82"/>
      <c r="Q675" s="98"/>
      <c r="R675" s="98"/>
      <c r="S675" s="98"/>
      <c r="T675" s="98"/>
      <c r="U675" s="98"/>
      <c r="V675" s="98"/>
      <c r="W675" s="98"/>
      <c r="X675" s="98"/>
      <c r="Y675" s="98"/>
      <c r="Z675" s="98"/>
      <c r="AA675" s="98"/>
      <c r="AB675" s="98"/>
      <c r="AC675" s="98"/>
      <c r="AD675" s="98"/>
      <c r="AE675" s="98"/>
      <c r="AF675" s="98"/>
      <c r="AG675" s="98"/>
      <c r="AH675" s="98"/>
      <c r="AI675" s="98"/>
      <c r="AJ675" s="98"/>
    </row>
    <row r="676" spans="1:36" s="77" customFormat="1" ht="9" customHeight="1" x14ac:dyDescent="0.25">
      <c r="A676" s="76" t="s">
        <v>47</v>
      </c>
      <c r="B676" s="82">
        <f t="shared" si="37"/>
        <v>157812.69881599999</v>
      </c>
      <c r="C676" s="82">
        <v>80656.288091199996</v>
      </c>
      <c r="D676" s="82">
        <v>51885.006991999995</v>
      </c>
      <c r="E676" s="82">
        <v>1415.2395503999999</v>
      </c>
      <c r="F676" s="82">
        <v>22263.032932399998</v>
      </c>
      <c r="G676" s="82">
        <v>1593.1312499999999</v>
      </c>
      <c r="H676" s="82">
        <v>0</v>
      </c>
      <c r="I676" s="82">
        <v>0</v>
      </c>
      <c r="J676" s="82"/>
      <c r="K676" s="82"/>
      <c r="L676" s="82"/>
      <c r="M676" s="82"/>
      <c r="N676" s="82"/>
      <c r="O676" s="82"/>
      <c r="P676" s="82"/>
      <c r="Q676" s="98"/>
      <c r="R676" s="98"/>
      <c r="S676" s="98"/>
      <c r="T676" s="98"/>
      <c r="U676" s="98"/>
      <c r="V676" s="98"/>
      <c r="W676" s="98"/>
      <c r="X676" s="98"/>
      <c r="Y676" s="98"/>
      <c r="Z676" s="98"/>
      <c r="AA676" s="98"/>
      <c r="AB676" s="98"/>
      <c r="AC676" s="98"/>
      <c r="AD676" s="98"/>
      <c r="AE676" s="98"/>
      <c r="AF676" s="98"/>
      <c r="AG676" s="98"/>
      <c r="AH676" s="98"/>
      <c r="AI676" s="98"/>
      <c r="AJ676" s="98"/>
    </row>
    <row r="677" spans="1:36" s="77" customFormat="1" ht="9" customHeight="1" x14ac:dyDescent="0.25">
      <c r="A677" s="83" t="s">
        <v>48</v>
      </c>
      <c r="B677" s="85">
        <f t="shared" si="37"/>
        <v>560721.45314</v>
      </c>
      <c r="C677" s="85">
        <v>495738.02439999999</v>
      </c>
      <c r="D677" s="85">
        <v>37843.647400000009</v>
      </c>
      <c r="E677" s="85">
        <v>4429.4949000000015</v>
      </c>
      <c r="F677" s="85">
        <v>19946.108240000001</v>
      </c>
      <c r="G677" s="85">
        <v>2729.9283999999998</v>
      </c>
      <c r="H677" s="85">
        <v>0</v>
      </c>
      <c r="I677" s="85">
        <v>34.2498</v>
      </c>
      <c r="J677" s="82"/>
      <c r="K677" s="82"/>
      <c r="L677" s="82"/>
      <c r="M677" s="82"/>
      <c r="N677" s="82"/>
      <c r="O677" s="82"/>
      <c r="P677" s="82"/>
      <c r="Q677" s="98"/>
      <c r="R677" s="98"/>
      <c r="S677" s="98"/>
      <c r="T677" s="98"/>
      <c r="U677" s="98"/>
      <c r="V677" s="98"/>
      <c r="W677" s="98"/>
      <c r="X677" s="98"/>
      <c r="Y677" s="98"/>
      <c r="Z677" s="98"/>
      <c r="AA677" s="98"/>
      <c r="AB677" s="98"/>
      <c r="AC677" s="98"/>
      <c r="AD677" s="98"/>
      <c r="AE677" s="98"/>
      <c r="AF677" s="98"/>
      <c r="AG677" s="98"/>
      <c r="AH677" s="98"/>
      <c r="AI677" s="98"/>
      <c r="AJ677" s="98"/>
    </row>
    <row r="678" spans="1:36" s="77" customFormat="1" ht="9" customHeight="1" x14ac:dyDescent="0.25">
      <c r="A678" s="76" t="s">
        <v>49</v>
      </c>
      <c r="B678" s="82">
        <f t="shared" si="37"/>
        <v>13759.75003533</v>
      </c>
      <c r="C678" s="82">
        <v>12818.37325945</v>
      </c>
      <c r="D678" s="82">
        <v>97.695821760000001</v>
      </c>
      <c r="E678" s="82">
        <v>91.724655419999991</v>
      </c>
      <c r="F678" s="82">
        <v>0</v>
      </c>
      <c r="G678" s="82">
        <v>0</v>
      </c>
      <c r="H678" s="82">
        <v>0</v>
      </c>
      <c r="I678" s="82">
        <v>751.95629870000005</v>
      </c>
      <c r="J678" s="82"/>
      <c r="K678" s="82"/>
      <c r="L678" s="82"/>
      <c r="M678" s="82"/>
      <c r="N678" s="82"/>
      <c r="O678" s="82"/>
      <c r="P678" s="82"/>
      <c r="Q678" s="98"/>
      <c r="R678" s="98"/>
      <c r="S678" s="98"/>
      <c r="T678" s="98"/>
      <c r="U678" s="98"/>
      <c r="V678" s="98"/>
      <c r="W678" s="98"/>
      <c r="X678" s="98"/>
      <c r="Y678" s="98"/>
      <c r="Z678" s="98"/>
      <c r="AA678" s="98"/>
      <c r="AB678" s="98"/>
      <c r="AC678" s="98"/>
      <c r="AD678" s="98"/>
      <c r="AE678" s="98"/>
      <c r="AF678" s="98"/>
      <c r="AG678" s="98"/>
      <c r="AH678" s="98"/>
      <c r="AI678" s="98"/>
      <c r="AJ678" s="98"/>
    </row>
    <row r="679" spans="1:36" s="77" customFormat="1" ht="9" customHeight="1" x14ac:dyDescent="0.25">
      <c r="A679" s="76" t="s">
        <v>50</v>
      </c>
      <c r="B679" s="82">
        <f t="shared" si="37"/>
        <v>14315.6464</v>
      </c>
      <c r="C679" s="82">
        <v>12986.6664</v>
      </c>
      <c r="D679" s="82">
        <v>0</v>
      </c>
      <c r="E679" s="82">
        <v>0</v>
      </c>
      <c r="F679" s="82">
        <v>1328.98</v>
      </c>
      <c r="G679" s="82">
        <v>0</v>
      </c>
      <c r="H679" s="82">
        <v>0</v>
      </c>
      <c r="I679" s="82">
        <v>0</v>
      </c>
      <c r="J679" s="82"/>
      <c r="K679" s="82"/>
      <c r="L679" s="82"/>
      <c r="M679" s="82"/>
      <c r="N679" s="82"/>
      <c r="O679" s="82"/>
      <c r="P679" s="82"/>
      <c r="Q679" s="98"/>
      <c r="R679" s="98"/>
      <c r="S679" s="98"/>
      <c r="T679" s="98"/>
      <c r="U679" s="98"/>
      <c r="V679" s="98"/>
      <c r="W679" s="98"/>
      <c r="X679" s="98"/>
      <c r="Y679" s="98"/>
      <c r="Z679" s="98"/>
      <c r="AA679" s="98"/>
      <c r="AB679" s="98"/>
      <c r="AC679" s="98"/>
      <c r="AD679" s="98"/>
      <c r="AE679" s="98"/>
      <c r="AF679" s="98"/>
      <c r="AG679" s="98"/>
      <c r="AH679" s="98"/>
      <c r="AI679" s="98"/>
      <c r="AJ679" s="98"/>
    </row>
    <row r="680" spans="1:36" s="77" customFormat="1" ht="9" customHeight="1" x14ac:dyDescent="0.25">
      <c r="A680" s="76" t="s">
        <v>51</v>
      </c>
      <c r="B680" s="82">
        <f t="shared" si="37"/>
        <v>4316.8759</v>
      </c>
      <c r="C680" s="82">
        <v>2129.1682999999998</v>
      </c>
      <c r="D680" s="82">
        <v>0</v>
      </c>
      <c r="E680" s="82">
        <v>485.91199999999998</v>
      </c>
      <c r="F680" s="82">
        <v>756.76800000000003</v>
      </c>
      <c r="G680" s="82">
        <v>0</v>
      </c>
      <c r="H680" s="82">
        <v>0</v>
      </c>
      <c r="I680" s="82">
        <v>945.02760000000001</v>
      </c>
      <c r="J680" s="82"/>
      <c r="K680" s="82"/>
      <c r="L680" s="82"/>
      <c r="M680" s="82"/>
      <c r="N680" s="82"/>
      <c r="O680" s="82"/>
      <c r="P680" s="82"/>
      <c r="Q680" s="98"/>
      <c r="R680" s="98"/>
      <c r="S680" s="98"/>
      <c r="T680" s="98"/>
      <c r="U680" s="98"/>
      <c r="V680" s="98"/>
      <c r="W680" s="98"/>
      <c r="X680" s="98"/>
      <c r="Y680" s="98"/>
      <c r="Z680" s="98"/>
      <c r="AA680" s="98"/>
      <c r="AB680" s="98"/>
      <c r="AC680" s="98"/>
      <c r="AD680" s="98"/>
      <c r="AE680" s="98"/>
      <c r="AF680" s="98"/>
      <c r="AG680" s="98"/>
      <c r="AH680" s="98"/>
      <c r="AI680" s="98"/>
      <c r="AJ680" s="98"/>
    </row>
    <row r="681" spans="1:36" s="77" customFormat="1" ht="9" customHeight="1" x14ac:dyDescent="0.25">
      <c r="A681" s="83" t="s">
        <v>52</v>
      </c>
      <c r="B681" s="85">
        <f t="shared" si="37"/>
        <v>442353.12278312666</v>
      </c>
      <c r="C681" s="85">
        <v>433950.40579174313</v>
      </c>
      <c r="D681" s="85">
        <v>0</v>
      </c>
      <c r="E681" s="85">
        <v>0</v>
      </c>
      <c r="F681" s="85">
        <v>6513.35530987317</v>
      </c>
      <c r="G681" s="85">
        <v>322.49540230320002</v>
      </c>
      <c r="H681" s="85">
        <v>665.17499999999984</v>
      </c>
      <c r="I681" s="85">
        <v>901.69127920719995</v>
      </c>
      <c r="J681" s="82"/>
      <c r="K681" s="82"/>
      <c r="L681" s="82"/>
      <c r="M681" s="82"/>
      <c r="N681" s="82"/>
      <c r="O681" s="82"/>
      <c r="P681" s="82"/>
      <c r="Q681" s="98"/>
      <c r="R681" s="98"/>
      <c r="S681" s="98"/>
      <c r="T681" s="98"/>
      <c r="U681" s="98"/>
      <c r="V681" s="98"/>
      <c r="W681" s="98"/>
      <c r="X681" s="98"/>
      <c r="Y681" s="98"/>
      <c r="Z681" s="98"/>
      <c r="AA681" s="98"/>
      <c r="AB681" s="98"/>
      <c r="AC681" s="98"/>
      <c r="AD681" s="98"/>
      <c r="AE681" s="98"/>
      <c r="AF681" s="98"/>
      <c r="AG681" s="98"/>
      <c r="AH681" s="98"/>
      <c r="AI681" s="98"/>
      <c r="AJ681" s="98"/>
    </row>
    <row r="682" spans="1:36" s="77" customFormat="1" ht="9" customHeight="1" x14ac:dyDescent="0.25">
      <c r="A682" s="76" t="s">
        <v>53</v>
      </c>
      <c r="B682" s="82">
        <f t="shared" si="37"/>
        <v>209377.89005257501</v>
      </c>
      <c r="C682" s="82">
        <v>157911.25319208001</v>
      </c>
      <c r="D682" s="82">
        <v>40941.692900540023</v>
      </c>
      <c r="E682" s="82">
        <v>236.16547980000004</v>
      </c>
      <c r="F682" s="82">
        <v>7308.2935356200005</v>
      </c>
      <c r="G682" s="82">
        <v>2832.615552235</v>
      </c>
      <c r="H682" s="82">
        <v>135.69394</v>
      </c>
      <c r="I682" s="82">
        <v>12.175452300000002</v>
      </c>
      <c r="J682" s="82"/>
      <c r="K682" s="82"/>
      <c r="L682" s="82"/>
      <c r="M682" s="82"/>
      <c r="N682" s="82"/>
      <c r="O682" s="82"/>
      <c r="P682" s="82"/>
      <c r="Q682" s="98"/>
      <c r="R682" s="98"/>
      <c r="S682" s="98"/>
      <c r="T682" s="98"/>
      <c r="U682" s="98"/>
      <c r="V682" s="98"/>
      <c r="W682" s="98"/>
      <c r="X682" s="98"/>
      <c r="Y682" s="98"/>
      <c r="Z682" s="98"/>
      <c r="AA682" s="98"/>
      <c r="AB682" s="98"/>
      <c r="AC682" s="98"/>
      <c r="AD682" s="98"/>
      <c r="AE682" s="98"/>
      <c r="AF682" s="98"/>
      <c r="AG682" s="98"/>
      <c r="AH682" s="98"/>
      <c r="AI682" s="98"/>
      <c r="AJ682" s="98"/>
    </row>
    <row r="683" spans="1:36" s="77" customFormat="1" ht="9" customHeight="1" x14ac:dyDescent="0.25">
      <c r="A683" s="76" t="s">
        <v>54</v>
      </c>
      <c r="B683" s="82">
        <f t="shared" si="37"/>
        <v>18465.344006625401</v>
      </c>
      <c r="C683" s="82">
        <v>18360.566002314201</v>
      </c>
      <c r="D683" s="82">
        <v>0</v>
      </c>
      <c r="E683" s="82">
        <v>0</v>
      </c>
      <c r="F683" s="82">
        <v>104.77800431119999</v>
      </c>
      <c r="G683" s="82">
        <v>0</v>
      </c>
      <c r="H683" s="82">
        <v>0</v>
      </c>
      <c r="I683" s="82">
        <v>0</v>
      </c>
      <c r="J683" s="82"/>
      <c r="K683" s="82"/>
      <c r="L683" s="82"/>
      <c r="M683" s="82"/>
      <c r="N683" s="82"/>
      <c r="O683" s="82"/>
      <c r="P683" s="82"/>
      <c r="Q683" s="98"/>
      <c r="R683" s="98"/>
      <c r="S683" s="98"/>
      <c r="T683" s="98"/>
      <c r="U683" s="98"/>
      <c r="V683" s="98"/>
      <c r="W683" s="98"/>
      <c r="X683" s="98"/>
      <c r="Y683" s="98"/>
      <c r="Z683" s="98"/>
      <c r="AA683" s="98"/>
      <c r="AB683" s="98"/>
      <c r="AC683" s="98"/>
      <c r="AD683" s="98"/>
      <c r="AE683" s="98"/>
      <c r="AF683" s="98"/>
      <c r="AG683" s="98"/>
      <c r="AH683" s="98"/>
      <c r="AI683" s="98"/>
      <c r="AJ683" s="98"/>
    </row>
    <row r="684" spans="1:36" s="77" customFormat="1" ht="9" customHeight="1" x14ac:dyDescent="0.25">
      <c r="A684" s="76" t="s">
        <v>55</v>
      </c>
      <c r="B684" s="82">
        <f t="shared" si="37"/>
        <v>67644.849478000004</v>
      </c>
      <c r="C684" s="82">
        <v>0</v>
      </c>
      <c r="D684" s="82">
        <v>0</v>
      </c>
      <c r="E684" s="82">
        <v>0</v>
      </c>
      <c r="F684" s="82">
        <v>0</v>
      </c>
      <c r="G684" s="82">
        <v>0</v>
      </c>
      <c r="H684" s="82">
        <v>21054.498500000002</v>
      </c>
      <c r="I684" s="82">
        <v>46590.350978000002</v>
      </c>
      <c r="J684" s="82"/>
      <c r="K684" s="82"/>
      <c r="L684" s="82"/>
      <c r="M684" s="82"/>
      <c r="N684" s="82"/>
      <c r="O684" s="82"/>
      <c r="P684" s="82"/>
      <c r="Q684" s="98"/>
      <c r="R684" s="98"/>
      <c r="S684" s="98"/>
      <c r="T684" s="98"/>
      <c r="U684" s="98"/>
      <c r="V684" s="98"/>
      <c r="W684" s="98"/>
      <c r="X684" s="98"/>
      <c r="Y684" s="98"/>
      <c r="Z684" s="98"/>
      <c r="AA684" s="98"/>
      <c r="AB684" s="98"/>
      <c r="AC684" s="98"/>
      <c r="AD684" s="98"/>
      <c r="AE684" s="98"/>
      <c r="AF684" s="98"/>
      <c r="AG684" s="98"/>
      <c r="AH684" s="98"/>
      <c r="AI684" s="98"/>
      <c r="AJ684" s="98"/>
    </row>
    <row r="685" spans="1:36" s="77" customFormat="1" ht="9" customHeight="1" x14ac:dyDescent="0.25">
      <c r="A685" s="83" t="s">
        <v>56</v>
      </c>
      <c r="B685" s="85">
        <f t="shared" si="37"/>
        <v>1576.60265</v>
      </c>
      <c r="C685" s="85">
        <v>435.05700000000002</v>
      </c>
      <c r="D685" s="85">
        <v>0</v>
      </c>
      <c r="E685" s="85">
        <v>0</v>
      </c>
      <c r="F685" s="85">
        <v>596.6824499999999</v>
      </c>
      <c r="G685" s="85">
        <v>197.631</v>
      </c>
      <c r="H685" s="85">
        <v>254.13359999999997</v>
      </c>
      <c r="I685" s="85">
        <v>93.09859999999999</v>
      </c>
      <c r="J685" s="82"/>
      <c r="K685" s="82"/>
      <c r="L685" s="82"/>
      <c r="M685" s="82"/>
      <c r="N685" s="82"/>
      <c r="O685" s="82"/>
      <c r="P685" s="82"/>
      <c r="Q685" s="98"/>
      <c r="R685" s="98"/>
      <c r="S685" s="98"/>
      <c r="T685" s="98"/>
      <c r="U685" s="98"/>
      <c r="V685" s="98"/>
      <c r="W685" s="98"/>
      <c r="X685" s="98"/>
      <c r="Y685" s="98"/>
      <c r="Z685" s="98"/>
      <c r="AA685" s="98"/>
      <c r="AB685" s="98"/>
      <c r="AC685" s="98"/>
      <c r="AD685" s="98"/>
      <c r="AE685" s="98"/>
      <c r="AF685" s="98"/>
      <c r="AG685" s="98"/>
      <c r="AH685" s="98"/>
      <c r="AI685" s="98"/>
      <c r="AJ685" s="98"/>
    </row>
    <row r="686" spans="1:36" s="77" customFormat="1" ht="9" customHeight="1" x14ac:dyDescent="0.25">
      <c r="A686" s="76" t="s">
        <v>57</v>
      </c>
      <c r="B686" s="82">
        <f t="shared" si="37"/>
        <v>14604.262000000001</v>
      </c>
      <c r="C686" s="82">
        <v>11095.7</v>
      </c>
      <c r="D686" s="82">
        <v>0</v>
      </c>
      <c r="E686" s="82">
        <v>0</v>
      </c>
      <c r="F686" s="82">
        <v>24.5</v>
      </c>
      <c r="G686" s="82">
        <v>0</v>
      </c>
      <c r="H686" s="82">
        <v>0</v>
      </c>
      <c r="I686" s="82">
        <v>3484.0619999999999</v>
      </c>
      <c r="J686" s="82"/>
      <c r="K686" s="82"/>
      <c r="L686" s="82"/>
      <c r="M686" s="82"/>
      <c r="N686" s="82"/>
      <c r="O686" s="82"/>
      <c r="P686" s="82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  <c r="AB686" s="98"/>
      <c r="AC686" s="98"/>
      <c r="AD686" s="98"/>
      <c r="AE686" s="98"/>
      <c r="AF686" s="98"/>
      <c r="AG686" s="98"/>
      <c r="AH686" s="98"/>
      <c r="AI686" s="98"/>
      <c r="AJ686" s="98"/>
    </row>
    <row r="687" spans="1:36" s="77" customFormat="1" ht="9" customHeight="1" x14ac:dyDescent="0.25">
      <c r="A687" s="76" t="s">
        <v>58</v>
      </c>
      <c r="B687" s="82">
        <f t="shared" si="37"/>
        <v>116569.01196</v>
      </c>
      <c r="C687" s="82">
        <v>18473.180350000002</v>
      </c>
      <c r="D687" s="82">
        <v>0</v>
      </c>
      <c r="E687" s="82">
        <v>0</v>
      </c>
      <c r="F687" s="82">
        <v>20637.491850000002</v>
      </c>
      <c r="G687" s="82">
        <v>77458.339760000003</v>
      </c>
      <c r="H687" s="82">
        <v>0</v>
      </c>
      <c r="I687" s="82">
        <v>0</v>
      </c>
      <c r="J687" s="82"/>
      <c r="K687" s="82"/>
      <c r="L687" s="82"/>
      <c r="M687" s="82"/>
      <c r="N687" s="82"/>
      <c r="O687" s="82"/>
      <c r="P687" s="82"/>
      <c r="Q687" s="98"/>
      <c r="R687" s="98"/>
      <c r="S687" s="98"/>
      <c r="T687" s="98"/>
      <c r="U687" s="98"/>
      <c r="V687" s="98"/>
      <c r="W687" s="98"/>
      <c r="X687" s="98"/>
      <c r="Y687" s="98"/>
      <c r="Z687" s="98"/>
      <c r="AA687" s="98"/>
      <c r="AB687" s="98"/>
      <c r="AC687" s="98"/>
      <c r="AD687" s="98"/>
      <c r="AE687" s="98"/>
      <c r="AF687" s="98"/>
      <c r="AG687" s="98"/>
      <c r="AH687" s="98"/>
      <c r="AI687" s="98"/>
      <c r="AJ687" s="98"/>
    </row>
    <row r="688" spans="1:36" s="77" customFormat="1" ht="9" customHeight="1" x14ac:dyDescent="0.25">
      <c r="A688" s="76" t="s">
        <v>59</v>
      </c>
      <c r="B688" s="82">
        <f t="shared" si="37"/>
        <v>26724.6</v>
      </c>
      <c r="C688" s="82">
        <v>0</v>
      </c>
      <c r="D688" s="82">
        <v>0</v>
      </c>
      <c r="E688" s="82">
        <v>0</v>
      </c>
      <c r="F688" s="82">
        <v>0</v>
      </c>
      <c r="G688" s="82">
        <v>26724.6</v>
      </c>
      <c r="H688" s="82">
        <v>0</v>
      </c>
      <c r="I688" s="82">
        <v>0</v>
      </c>
      <c r="J688" s="199"/>
      <c r="K688" s="82"/>
      <c r="L688" s="82"/>
      <c r="M688" s="82"/>
      <c r="N688" s="82"/>
      <c r="O688" s="82"/>
      <c r="P688" s="82"/>
      <c r="Q688" s="98"/>
      <c r="R688" s="98"/>
      <c r="S688" s="98"/>
      <c r="T688" s="98"/>
      <c r="U688" s="98"/>
      <c r="V688" s="98"/>
      <c r="W688" s="98"/>
      <c r="X688" s="98"/>
      <c r="Y688" s="98"/>
      <c r="Z688" s="98"/>
      <c r="AA688" s="98"/>
      <c r="AB688" s="98"/>
      <c r="AC688" s="98"/>
      <c r="AD688" s="98"/>
      <c r="AE688" s="98"/>
      <c r="AF688" s="98"/>
      <c r="AG688" s="98"/>
      <c r="AH688" s="98"/>
      <c r="AI688" s="98"/>
      <c r="AJ688" s="98"/>
    </row>
    <row r="689" spans="1:36" s="77" customFormat="1" ht="9" customHeight="1" x14ac:dyDescent="0.25">
      <c r="A689" s="83" t="s">
        <v>60</v>
      </c>
      <c r="B689" s="85">
        <f t="shared" si="37"/>
        <v>71602.7405</v>
      </c>
      <c r="C689" s="85">
        <v>14943.675500000003</v>
      </c>
      <c r="D689" s="85">
        <v>1369.7450000000003</v>
      </c>
      <c r="E689" s="85">
        <v>2314.6334999999999</v>
      </c>
      <c r="F689" s="85">
        <v>490.65600000000001</v>
      </c>
      <c r="G689" s="85">
        <v>0</v>
      </c>
      <c r="H689" s="85">
        <v>0</v>
      </c>
      <c r="I689" s="85">
        <v>52484.030500000001</v>
      </c>
      <c r="J689" s="199"/>
      <c r="K689" s="82"/>
      <c r="L689" s="82"/>
      <c r="M689" s="82"/>
      <c r="N689" s="82"/>
      <c r="O689" s="82"/>
      <c r="P689" s="82"/>
      <c r="Q689" s="98"/>
      <c r="R689" s="98"/>
      <c r="S689" s="98"/>
      <c r="T689" s="98"/>
      <c r="U689" s="98"/>
      <c r="V689" s="98"/>
      <c r="W689" s="98"/>
      <c r="X689" s="98"/>
      <c r="Y689" s="98"/>
      <c r="Z689" s="98"/>
      <c r="AA689" s="98"/>
      <c r="AB689" s="98"/>
      <c r="AC689" s="98"/>
      <c r="AD689" s="98"/>
      <c r="AE689" s="98"/>
      <c r="AF689" s="98"/>
      <c r="AG689" s="98"/>
      <c r="AH689" s="98"/>
      <c r="AI689" s="98"/>
      <c r="AJ689" s="98"/>
    </row>
    <row r="690" spans="1:36" s="77" customFormat="1" ht="9" customHeight="1" x14ac:dyDescent="0.25">
      <c r="A690" s="76" t="s">
        <v>61</v>
      </c>
      <c r="B690" s="82">
        <f t="shared" si="37"/>
        <v>21957.694155999998</v>
      </c>
      <c r="C690" s="82">
        <v>10024.560211999999</v>
      </c>
      <c r="D690" s="82">
        <v>10513.064482000002</v>
      </c>
      <c r="E690" s="82">
        <v>0</v>
      </c>
      <c r="F690" s="82">
        <v>1414.1629029999999</v>
      </c>
      <c r="G690" s="82">
        <v>5.9065590000000006</v>
      </c>
      <c r="H690" s="82">
        <v>0</v>
      </c>
      <c r="I690" s="82">
        <v>0</v>
      </c>
      <c r="J690" s="82"/>
      <c r="K690" s="82"/>
      <c r="L690" s="82"/>
      <c r="M690" s="82"/>
      <c r="N690" s="82"/>
      <c r="O690" s="82"/>
      <c r="P690" s="82"/>
      <c r="Q690" s="98"/>
      <c r="R690" s="98"/>
      <c r="S690" s="98"/>
      <c r="T690" s="98"/>
      <c r="U690" s="98"/>
      <c r="V690" s="98"/>
      <c r="W690" s="98"/>
      <c r="X690" s="98"/>
      <c r="Y690" s="98"/>
      <c r="Z690" s="98"/>
      <c r="AA690" s="98"/>
      <c r="AB690" s="98"/>
      <c r="AC690" s="98"/>
      <c r="AD690" s="98"/>
      <c r="AE690" s="98"/>
      <c r="AF690" s="98"/>
      <c r="AG690" s="98"/>
      <c r="AH690" s="98"/>
      <c r="AI690" s="98"/>
      <c r="AJ690" s="98"/>
    </row>
    <row r="691" spans="1:36" s="77" customFormat="1" ht="9" customHeight="1" x14ac:dyDescent="0.25">
      <c r="A691" s="76" t="s">
        <v>62</v>
      </c>
      <c r="B691" s="82">
        <f t="shared" si="37"/>
        <v>288812.28999999998</v>
      </c>
      <c r="C691" s="82">
        <v>177066.16</v>
      </c>
      <c r="D691" s="82">
        <v>780.35</v>
      </c>
      <c r="E691" s="82">
        <v>3781.25</v>
      </c>
      <c r="F691" s="82">
        <v>22579</v>
      </c>
      <c r="G691" s="82">
        <v>15820.02</v>
      </c>
      <c r="H691" s="82">
        <v>9248</v>
      </c>
      <c r="I691" s="82">
        <v>59537.51</v>
      </c>
      <c r="J691" s="82"/>
      <c r="K691" s="82"/>
      <c r="L691" s="82"/>
      <c r="M691" s="82"/>
      <c r="N691" s="82"/>
      <c r="O691" s="82"/>
      <c r="P691" s="82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  <c r="AB691" s="98"/>
      <c r="AC691" s="98"/>
      <c r="AD691" s="98"/>
      <c r="AE691" s="98"/>
      <c r="AF691" s="98"/>
      <c r="AG691" s="98"/>
      <c r="AH691" s="98"/>
      <c r="AI691" s="98"/>
      <c r="AJ691" s="98"/>
    </row>
    <row r="692" spans="1:36" s="77" customFormat="1" ht="9" customHeight="1" x14ac:dyDescent="0.25">
      <c r="A692" s="76" t="s">
        <v>63</v>
      </c>
      <c r="B692" s="82">
        <f t="shared" si="37"/>
        <v>6700.322126978801</v>
      </c>
      <c r="C692" s="82">
        <v>0</v>
      </c>
      <c r="D692" s="82">
        <v>0</v>
      </c>
      <c r="E692" s="82">
        <v>0</v>
      </c>
      <c r="F692" s="82">
        <v>0</v>
      </c>
      <c r="G692" s="82">
        <v>0</v>
      </c>
      <c r="H692" s="82">
        <v>0</v>
      </c>
      <c r="I692" s="82">
        <v>6700.322126978801</v>
      </c>
      <c r="J692" s="82"/>
      <c r="K692" s="82"/>
      <c r="L692" s="82"/>
      <c r="M692" s="82"/>
      <c r="N692" s="82"/>
      <c r="O692" s="82"/>
      <c r="P692" s="82"/>
      <c r="Q692" s="98"/>
      <c r="R692" s="98"/>
      <c r="S692" s="98"/>
      <c r="T692" s="98"/>
      <c r="U692" s="98"/>
      <c r="V692" s="98"/>
      <c r="W692" s="98"/>
      <c r="X692" s="98"/>
      <c r="Y692" s="98"/>
      <c r="Z692" s="98"/>
      <c r="AA692" s="98"/>
      <c r="AB692" s="98"/>
      <c r="AC692" s="98"/>
      <c r="AD692" s="98"/>
      <c r="AE692" s="98"/>
      <c r="AF692" s="98"/>
      <c r="AG692" s="98"/>
      <c r="AH692" s="98"/>
      <c r="AI692" s="98"/>
      <c r="AJ692" s="98"/>
    </row>
    <row r="693" spans="1:36" s="77" customFormat="1" ht="9" customHeight="1" x14ac:dyDescent="0.25">
      <c r="A693" s="83" t="s">
        <v>64</v>
      </c>
      <c r="B693" s="85">
        <f t="shared" si="37"/>
        <v>10759.709529999998</v>
      </c>
      <c r="C693" s="85">
        <v>7704.1459999999997</v>
      </c>
      <c r="D693" s="85">
        <v>0</v>
      </c>
      <c r="E693" s="85">
        <v>462.98448000000002</v>
      </c>
      <c r="F693" s="85">
        <v>2484.1790499999997</v>
      </c>
      <c r="G693" s="85">
        <v>108.4</v>
      </c>
      <c r="H693" s="85">
        <v>0</v>
      </c>
      <c r="I693" s="85">
        <v>0</v>
      </c>
      <c r="J693" s="82"/>
      <c r="K693" s="82"/>
      <c r="L693" s="82"/>
      <c r="M693" s="82"/>
      <c r="N693" s="82"/>
      <c r="O693" s="82"/>
      <c r="P693" s="82"/>
      <c r="Q693" s="98"/>
      <c r="R693" s="98"/>
      <c r="S693" s="98"/>
      <c r="T693" s="98"/>
      <c r="U693" s="98"/>
      <c r="V693" s="98"/>
      <c r="W693" s="98"/>
      <c r="X693" s="98"/>
      <c r="Y693" s="98"/>
      <c r="Z693" s="98"/>
      <c r="AA693" s="98"/>
      <c r="AB693" s="98"/>
      <c r="AC693" s="98"/>
      <c r="AD693" s="98"/>
      <c r="AE693" s="98"/>
      <c r="AF693" s="98"/>
      <c r="AG693" s="98"/>
      <c r="AH693" s="98"/>
      <c r="AI693" s="98"/>
      <c r="AJ693" s="98"/>
    </row>
    <row r="694" spans="1:36" s="77" customFormat="1" ht="9" customHeight="1" x14ac:dyDescent="0.25">
      <c r="A694" s="78"/>
      <c r="B694" s="82"/>
      <c r="C694" s="82"/>
      <c r="D694" s="82"/>
      <c r="E694" s="82"/>
      <c r="F694" s="82"/>
      <c r="G694" s="82"/>
      <c r="H694" s="82"/>
      <c r="I694" s="82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  <c r="AA694" s="98"/>
      <c r="AB694" s="98"/>
      <c r="AC694" s="98"/>
      <c r="AD694" s="98"/>
      <c r="AE694" s="98"/>
      <c r="AF694" s="98"/>
      <c r="AG694" s="98"/>
      <c r="AH694" s="98"/>
      <c r="AI694" s="98"/>
      <c r="AJ694" s="98"/>
    </row>
    <row r="695" spans="1:36" s="77" customFormat="1" ht="9" customHeight="1" x14ac:dyDescent="0.25">
      <c r="A695" s="75">
        <v>2014</v>
      </c>
      <c r="B695" s="97"/>
      <c r="C695" s="97"/>
      <c r="D695" s="97"/>
      <c r="E695" s="97"/>
      <c r="F695" s="97"/>
      <c r="G695" s="97"/>
      <c r="H695" s="97"/>
      <c r="I695" s="97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  <c r="AB695" s="98"/>
      <c r="AC695" s="98"/>
      <c r="AD695" s="98"/>
      <c r="AE695" s="98"/>
      <c r="AF695" s="98"/>
      <c r="AG695" s="98"/>
      <c r="AH695" s="98"/>
      <c r="AI695" s="98"/>
      <c r="AJ695" s="98"/>
    </row>
    <row r="696" spans="1:36" s="80" customFormat="1" ht="9" customHeight="1" x14ac:dyDescent="0.25">
      <c r="A696" s="78" t="s">
        <v>33</v>
      </c>
      <c r="B696" s="97">
        <f t="shared" ref="B696:I696" si="38">SUM(B698:B729)</f>
        <v>7033331.2323956098</v>
      </c>
      <c r="C696" s="97">
        <f t="shared" si="38"/>
        <v>6039744.0205949619</v>
      </c>
      <c r="D696" s="97">
        <f t="shared" si="38"/>
        <v>149901.90032498</v>
      </c>
      <c r="E696" s="97">
        <f t="shared" si="38"/>
        <v>64337.619682600001</v>
      </c>
      <c r="F696" s="97">
        <f t="shared" si="38"/>
        <v>337345.12433276727</v>
      </c>
      <c r="G696" s="97">
        <f t="shared" si="38"/>
        <v>183842.10521949068</v>
      </c>
      <c r="H696" s="97">
        <f t="shared" si="38"/>
        <v>37811.592240000005</v>
      </c>
      <c r="I696" s="97">
        <f t="shared" si="38"/>
        <v>220348.87000080931</v>
      </c>
      <c r="J696" s="311"/>
      <c r="K696" s="311"/>
      <c r="L696" s="311"/>
      <c r="M696" s="311"/>
      <c r="N696" s="311"/>
      <c r="O696" s="311"/>
      <c r="P696" s="311"/>
      <c r="Q696" s="311"/>
      <c r="R696" s="311"/>
      <c r="S696" s="311"/>
      <c r="T696" s="311"/>
      <c r="U696" s="311"/>
      <c r="V696" s="311"/>
      <c r="W696" s="311"/>
      <c r="X696" s="311"/>
      <c r="Y696" s="311"/>
      <c r="Z696" s="311"/>
      <c r="AA696" s="311"/>
      <c r="AB696" s="311"/>
      <c r="AC696" s="311"/>
      <c r="AD696" s="311"/>
      <c r="AE696" s="311"/>
      <c r="AF696" s="311"/>
      <c r="AG696" s="311"/>
      <c r="AH696" s="311"/>
      <c r="AI696" s="311"/>
      <c r="AJ696" s="311"/>
    </row>
    <row r="697" spans="1:36" s="80" customFormat="1" ht="3.95" customHeight="1" x14ac:dyDescent="0.25">
      <c r="A697" s="75"/>
      <c r="B697" s="97"/>
      <c r="C697" s="97"/>
      <c r="D697" s="97"/>
      <c r="E697" s="97"/>
      <c r="F697" s="97"/>
      <c r="G697" s="97"/>
      <c r="H697" s="97"/>
      <c r="I697" s="97"/>
      <c r="J697" s="311"/>
      <c r="K697" s="311"/>
      <c r="L697" s="311"/>
      <c r="M697" s="311"/>
      <c r="N697" s="311"/>
      <c r="O697" s="311"/>
      <c r="P697" s="311"/>
      <c r="Q697" s="311"/>
      <c r="R697" s="311"/>
      <c r="S697" s="311"/>
      <c r="T697" s="311"/>
      <c r="U697" s="311"/>
      <c r="V697" s="311"/>
      <c r="W697" s="311"/>
      <c r="X697" s="311"/>
      <c r="Y697" s="311"/>
      <c r="Z697" s="311"/>
      <c r="AA697" s="311"/>
      <c r="AB697" s="311"/>
      <c r="AC697" s="311"/>
      <c r="AD697" s="311"/>
      <c r="AE697" s="311"/>
      <c r="AF697" s="311"/>
      <c r="AG697" s="311"/>
      <c r="AH697" s="311"/>
      <c r="AI697" s="311"/>
      <c r="AJ697" s="311"/>
    </row>
    <row r="698" spans="1:36" s="77" customFormat="1" ht="9" customHeight="1" x14ac:dyDescent="0.25">
      <c r="A698" s="76" t="s">
        <v>34</v>
      </c>
      <c r="B698" s="82">
        <f t="shared" ref="B698:B729" si="39">SUM(C698:I698)</f>
        <v>3086.15</v>
      </c>
      <c r="C698" s="82">
        <v>238.65</v>
      </c>
      <c r="D698" s="82">
        <v>0</v>
      </c>
      <c r="E698" s="82">
        <v>65</v>
      </c>
      <c r="F698" s="82">
        <v>2126</v>
      </c>
      <c r="G698" s="82">
        <v>656.5</v>
      </c>
      <c r="H698" s="82">
        <v>0</v>
      </c>
      <c r="I698" s="82">
        <v>0</v>
      </c>
      <c r="J698" s="82"/>
      <c r="K698" s="82"/>
      <c r="L698" s="82"/>
      <c r="M698" s="82"/>
      <c r="N698" s="82"/>
      <c r="O698" s="82"/>
      <c r="P698" s="82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  <c r="AB698" s="98"/>
      <c r="AC698" s="98"/>
      <c r="AD698" s="98"/>
      <c r="AE698" s="98"/>
      <c r="AF698" s="98"/>
      <c r="AG698" s="98"/>
      <c r="AH698" s="98"/>
      <c r="AI698" s="98"/>
      <c r="AJ698" s="98"/>
    </row>
    <row r="699" spans="1:36" s="77" customFormat="1" ht="9" customHeight="1" x14ac:dyDescent="0.25">
      <c r="A699" s="76" t="s">
        <v>35</v>
      </c>
      <c r="B699" s="82">
        <f t="shared" si="39"/>
        <v>0</v>
      </c>
      <c r="C699" s="82">
        <v>0</v>
      </c>
      <c r="D699" s="82">
        <v>0</v>
      </c>
      <c r="E699" s="82">
        <v>0</v>
      </c>
      <c r="F699" s="82">
        <v>0</v>
      </c>
      <c r="G699" s="82">
        <v>0</v>
      </c>
      <c r="H699" s="82">
        <v>0</v>
      </c>
      <c r="I699" s="82">
        <v>0</v>
      </c>
      <c r="J699" s="82"/>
      <c r="K699" s="82"/>
      <c r="L699" s="82"/>
      <c r="M699" s="82"/>
      <c r="N699" s="82"/>
      <c r="O699" s="82"/>
      <c r="P699" s="82"/>
      <c r="Q699" s="98"/>
      <c r="R699" s="98"/>
      <c r="S699" s="98"/>
      <c r="T699" s="98"/>
      <c r="U699" s="98"/>
      <c r="V699" s="98"/>
      <c r="W699" s="98"/>
      <c r="X699" s="98"/>
      <c r="Y699" s="98"/>
      <c r="Z699" s="98"/>
      <c r="AA699" s="98"/>
      <c r="AB699" s="98"/>
      <c r="AC699" s="98"/>
      <c r="AD699" s="98"/>
      <c r="AE699" s="98"/>
      <c r="AF699" s="98"/>
      <c r="AG699" s="98"/>
      <c r="AH699" s="98"/>
      <c r="AI699" s="98"/>
      <c r="AJ699" s="98"/>
    </row>
    <row r="700" spans="1:36" s="77" customFormat="1" ht="9" customHeight="1" x14ac:dyDescent="0.25">
      <c r="A700" s="76" t="s">
        <v>87</v>
      </c>
      <c r="B700" s="82">
        <f t="shared" si="39"/>
        <v>2213.0450000000001</v>
      </c>
      <c r="C700" s="82">
        <v>0</v>
      </c>
      <c r="D700" s="82">
        <v>0</v>
      </c>
      <c r="E700" s="82">
        <v>0</v>
      </c>
      <c r="F700" s="82">
        <v>0</v>
      </c>
      <c r="G700" s="82">
        <v>0</v>
      </c>
      <c r="H700" s="82">
        <v>0</v>
      </c>
      <c r="I700" s="82">
        <v>2213.0450000000001</v>
      </c>
      <c r="J700" s="82"/>
      <c r="K700" s="82"/>
      <c r="L700" s="82"/>
      <c r="M700" s="82"/>
      <c r="N700" s="82"/>
      <c r="O700" s="82"/>
      <c r="P700" s="82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  <c r="AB700" s="98"/>
      <c r="AC700" s="98"/>
      <c r="AD700" s="98"/>
      <c r="AE700" s="98"/>
      <c r="AF700" s="98"/>
      <c r="AG700" s="98"/>
      <c r="AH700" s="98"/>
      <c r="AI700" s="98"/>
      <c r="AJ700" s="98"/>
    </row>
    <row r="701" spans="1:36" s="77" customFormat="1" ht="9" customHeight="1" x14ac:dyDescent="0.25">
      <c r="A701" s="83" t="s">
        <v>37</v>
      </c>
      <c r="B701" s="85">
        <f t="shared" si="39"/>
        <v>35933.460000000006</v>
      </c>
      <c r="C701" s="85">
        <v>0</v>
      </c>
      <c r="D701" s="85">
        <v>0</v>
      </c>
      <c r="E701" s="85">
        <v>0</v>
      </c>
      <c r="F701" s="85">
        <v>0</v>
      </c>
      <c r="G701" s="85">
        <v>13159.2</v>
      </c>
      <c r="H701" s="85">
        <v>2964.54</v>
      </c>
      <c r="I701" s="85">
        <v>19809.72</v>
      </c>
      <c r="J701" s="82"/>
      <c r="K701" s="82"/>
      <c r="L701" s="82"/>
      <c r="M701" s="82"/>
      <c r="N701" s="82"/>
      <c r="O701" s="82"/>
      <c r="P701" s="82"/>
      <c r="Q701" s="98"/>
      <c r="R701" s="98"/>
      <c r="S701" s="98"/>
      <c r="T701" s="98"/>
      <c r="U701" s="98"/>
      <c r="V701" s="98"/>
      <c r="W701" s="98"/>
      <c r="X701" s="98"/>
      <c r="Y701" s="98"/>
      <c r="Z701" s="98"/>
      <c r="AA701" s="98"/>
      <c r="AB701" s="98"/>
      <c r="AC701" s="98"/>
      <c r="AD701" s="98"/>
      <c r="AE701" s="98"/>
      <c r="AF701" s="98"/>
      <c r="AG701" s="98"/>
      <c r="AH701" s="98"/>
      <c r="AI701" s="98"/>
      <c r="AJ701" s="98"/>
    </row>
    <row r="702" spans="1:36" s="77" customFormat="1" ht="9" customHeight="1" x14ac:dyDescent="0.25">
      <c r="A702" s="76" t="s">
        <v>38</v>
      </c>
      <c r="B702" s="82">
        <f t="shared" si="39"/>
        <v>0</v>
      </c>
      <c r="C702" s="82">
        <v>0</v>
      </c>
      <c r="D702" s="82">
        <v>0</v>
      </c>
      <c r="E702" s="82">
        <v>0</v>
      </c>
      <c r="F702" s="82">
        <v>0</v>
      </c>
      <c r="G702" s="82">
        <v>0</v>
      </c>
      <c r="H702" s="82">
        <v>0</v>
      </c>
      <c r="I702" s="82">
        <v>0</v>
      </c>
      <c r="J702" s="82"/>
      <c r="K702" s="82"/>
      <c r="L702" s="82"/>
      <c r="M702" s="82"/>
      <c r="N702" s="82"/>
      <c r="O702" s="82"/>
      <c r="P702" s="82"/>
      <c r="Q702" s="98"/>
      <c r="R702" s="98"/>
      <c r="S702" s="98"/>
      <c r="T702" s="98"/>
      <c r="U702" s="98"/>
      <c r="V702" s="98"/>
      <c r="W702" s="98"/>
      <c r="X702" s="98"/>
      <c r="Y702" s="98"/>
      <c r="Z702" s="98"/>
      <c r="AA702" s="98"/>
      <c r="AB702" s="98"/>
      <c r="AC702" s="98"/>
      <c r="AD702" s="98"/>
      <c r="AE702" s="98"/>
      <c r="AF702" s="98"/>
      <c r="AG702" s="98"/>
      <c r="AH702" s="98"/>
      <c r="AI702" s="98"/>
      <c r="AJ702" s="98"/>
    </row>
    <row r="703" spans="1:36" s="77" customFormat="1" ht="9" customHeight="1" x14ac:dyDescent="0.25">
      <c r="A703" s="76" t="s">
        <v>39</v>
      </c>
      <c r="B703" s="82">
        <f t="shared" si="39"/>
        <v>7837.634</v>
      </c>
      <c r="C703" s="82">
        <v>1358.8679999999999</v>
      </c>
      <c r="D703" s="82">
        <v>0</v>
      </c>
      <c r="E703" s="82">
        <v>0</v>
      </c>
      <c r="F703" s="82">
        <v>31.356000000000002</v>
      </c>
      <c r="G703" s="82">
        <v>96.09</v>
      </c>
      <c r="H703" s="82">
        <v>448.42</v>
      </c>
      <c r="I703" s="82">
        <v>5902.9</v>
      </c>
      <c r="J703" s="82"/>
      <c r="K703" s="82"/>
      <c r="L703" s="82"/>
      <c r="M703" s="82"/>
      <c r="N703" s="82"/>
      <c r="O703" s="82"/>
      <c r="P703" s="82"/>
      <c r="Q703" s="98"/>
      <c r="R703" s="98"/>
      <c r="S703" s="98"/>
      <c r="T703" s="98"/>
      <c r="U703" s="98"/>
      <c r="V703" s="98"/>
      <c r="W703" s="98"/>
      <c r="X703" s="98"/>
      <c r="Y703" s="98"/>
      <c r="Z703" s="98"/>
      <c r="AA703" s="98"/>
      <c r="AB703" s="98"/>
      <c r="AC703" s="98"/>
      <c r="AD703" s="98"/>
      <c r="AE703" s="98"/>
      <c r="AF703" s="98"/>
      <c r="AG703" s="98"/>
      <c r="AH703" s="98"/>
      <c r="AI703" s="98"/>
      <c r="AJ703" s="98"/>
    </row>
    <row r="704" spans="1:36" s="77" customFormat="1" ht="9" customHeight="1" x14ac:dyDescent="0.25">
      <c r="A704" s="76" t="s">
        <v>40</v>
      </c>
      <c r="B704" s="82">
        <f t="shared" si="39"/>
        <v>101049.20129999999</v>
      </c>
      <c r="C704" s="82">
        <v>85058.499999999985</v>
      </c>
      <c r="D704" s="82">
        <v>0</v>
      </c>
      <c r="E704" s="82">
        <v>691.02</v>
      </c>
      <c r="F704" s="82">
        <v>4243.7430000000004</v>
      </c>
      <c r="G704" s="82">
        <v>270.23674999999997</v>
      </c>
      <c r="H704" s="82">
        <v>2477.9699999999998</v>
      </c>
      <c r="I704" s="82">
        <v>8307.7315500000004</v>
      </c>
      <c r="J704" s="82"/>
      <c r="K704" s="82"/>
      <c r="L704" s="82"/>
      <c r="M704" s="82"/>
      <c r="N704" s="82"/>
      <c r="O704" s="82"/>
      <c r="P704" s="82"/>
      <c r="Q704" s="98"/>
      <c r="R704" s="98"/>
      <c r="S704" s="98"/>
      <c r="T704" s="98"/>
      <c r="U704" s="98"/>
      <c r="V704" s="98"/>
      <c r="W704" s="98"/>
      <c r="X704" s="98"/>
      <c r="Y704" s="98"/>
      <c r="Z704" s="98"/>
      <c r="AA704" s="98"/>
      <c r="AB704" s="98"/>
      <c r="AC704" s="98"/>
      <c r="AD704" s="98"/>
      <c r="AE704" s="98"/>
      <c r="AF704" s="98"/>
      <c r="AG704" s="98"/>
      <c r="AH704" s="98"/>
      <c r="AI704" s="98"/>
      <c r="AJ704" s="98"/>
    </row>
    <row r="705" spans="1:36" s="77" customFormat="1" ht="9" customHeight="1" x14ac:dyDescent="0.25">
      <c r="A705" s="83" t="s">
        <v>41</v>
      </c>
      <c r="B705" s="85">
        <f t="shared" si="39"/>
        <v>2526791.2999999998</v>
      </c>
      <c r="C705" s="85">
        <v>2463040.25</v>
      </c>
      <c r="D705" s="85">
        <v>0</v>
      </c>
      <c r="E705" s="85">
        <v>0</v>
      </c>
      <c r="F705" s="85">
        <v>63751.05</v>
      </c>
      <c r="G705" s="85">
        <v>0</v>
      </c>
      <c r="H705" s="85">
        <v>0</v>
      </c>
      <c r="I705" s="85">
        <v>0</v>
      </c>
      <c r="J705" s="82"/>
      <c r="K705" s="82"/>
      <c r="L705" s="82"/>
      <c r="M705" s="82"/>
      <c r="N705" s="82"/>
      <c r="O705" s="82"/>
      <c r="P705" s="82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  <c r="AB705" s="98"/>
      <c r="AC705" s="98"/>
      <c r="AD705" s="98"/>
      <c r="AE705" s="98"/>
      <c r="AF705" s="98"/>
      <c r="AG705" s="98"/>
      <c r="AH705" s="98"/>
      <c r="AI705" s="98"/>
      <c r="AJ705" s="98"/>
    </row>
    <row r="706" spans="1:36" s="77" customFormat="1" ht="9" customHeight="1" x14ac:dyDescent="0.25">
      <c r="A706" s="76" t="s">
        <v>88</v>
      </c>
      <c r="B706" s="82">
        <f t="shared" si="39"/>
        <v>0</v>
      </c>
      <c r="C706" s="82">
        <v>0</v>
      </c>
      <c r="D706" s="82">
        <v>0</v>
      </c>
      <c r="E706" s="82">
        <v>0</v>
      </c>
      <c r="F706" s="82">
        <v>0</v>
      </c>
      <c r="G706" s="82">
        <v>0</v>
      </c>
      <c r="H706" s="82">
        <v>0</v>
      </c>
      <c r="I706" s="82">
        <v>0</v>
      </c>
      <c r="J706" s="82"/>
      <c r="K706" s="82"/>
      <c r="L706" s="82"/>
      <c r="M706" s="82"/>
      <c r="N706" s="82"/>
      <c r="O706" s="82"/>
      <c r="P706" s="82"/>
      <c r="Q706" s="98"/>
      <c r="R706" s="98"/>
      <c r="S706" s="98"/>
      <c r="T706" s="98"/>
      <c r="U706" s="98"/>
      <c r="V706" s="98"/>
      <c r="W706" s="98"/>
      <c r="X706" s="98"/>
      <c r="Y706" s="98"/>
      <c r="Z706" s="98"/>
      <c r="AA706" s="98"/>
      <c r="AB706" s="98"/>
      <c r="AC706" s="98"/>
      <c r="AD706" s="98"/>
      <c r="AE706" s="98"/>
      <c r="AF706" s="98"/>
      <c r="AG706" s="98"/>
      <c r="AH706" s="98"/>
      <c r="AI706" s="98"/>
      <c r="AJ706" s="98"/>
    </row>
    <row r="707" spans="1:36" s="77" customFormat="1" ht="9" customHeight="1" x14ac:dyDescent="0.25">
      <c r="A707" s="76" t="s">
        <v>42</v>
      </c>
      <c r="B707" s="82">
        <f t="shared" si="39"/>
        <v>1942713.35489653</v>
      </c>
      <c r="C707" s="82">
        <v>1754830.5642210599</v>
      </c>
      <c r="D707" s="82">
        <v>0</v>
      </c>
      <c r="E707" s="82">
        <v>49893.038213549997</v>
      </c>
      <c r="F707" s="82">
        <v>124090.72424512001</v>
      </c>
      <c r="G707" s="82">
        <v>13899.028216800001</v>
      </c>
      <c r="H707" s="82">
        <v>0</v>
      </c>
      <c r="I707" s="82">
        <v>0</v>
      </c>
      <c r="J707" s="82"/>
      <c r="K707" s="82"/>
      <c r="L707" s="82"/>
      <c r="M707" s="82"/>
      <c r="N707" s="82"/>
      <c r="O707" s="82"/>
      <c r="P707" s="82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  <c r="AB707" s="98"/>
      <c r="AC707" s="98"/>
      <c r="AD707" s="98"/>
      <c r="AE707" s="98"/>
      <c r="AF707" s="98"/>
      <c r="AG707" s="98"/>
      <c r="AH707" s="98"/>
      <c r="AI707" s="98"/>
      <c r="AJ707" s="98"/>
    </row>
    <row r="708" spans="1:36" s="77" customFormat="1" ht="9" customHeight="1" x14ac:dyDescent="0.25">
      <c r="A708" s="76" t="s">
        <v>43</v>
      </c>
      <c r="B708" s="82">
        <f t="shared" si="39"/>
        <v>25291.32374</v>
      </c>
      <c r="C708" s="82">
        <v>1310.9832699999999</v>
      </c>
      <c r="D708" s="82">
        <v>0</v>
      </c>
      <c r="E708" s="82">
        <v>0</v>
      </c>
      <c r="F708" s="82">
        <v>23949.22047</v>
      </c>
      <c r="G708" s="82">
        <v>31.12</v>
      </c>
      <c r="H708" s="82">
        <v>0</v>
      </c>
      <c r="I708" s="82">
        <v>0</v>
      </c>
      <c r="J708" s="82"/>
      <c r="K708" s="82"/>
      <c r="L708" s="82"/>
      <c r="M708" s="82"/>
      <c r="N708" s="82"/>
      <c r="O708" s="82"/>
      <c r="P708" s="82"/>
      <c r="Q708" s="98"/>
      <c r="R708" s="98"/>
      <c r="S708" s="98"/>
      <c r="T708" s="98"/>
      <c r="U708" s="98"/>
      <c r="V708" s="98"/>
      <c r="W708" s="98"/>
      <c r="X708" s="98"/>
      <c r="Y708" s="98"/>
      <c r="Z708" s="98"/>
      <c r="AA708" s="98"/>
      <c r="AB708" s="98"/>
      <c r="AC708" s="98"/>
      <c r="AD708" s="98"/>
      <c r="AE708" s="98"/>
      <c r="AF708" s="98"/>
      <c r="AG708" s="98"/>
      <c r="AH708" s="98"/>
      <c r="AI708" s="98"/>
      <c r="AJ708" s="98"/>
    </row>
    <row r="709" spans="1:36" s="77" customFormat="1" ht="9" customHeight="1" x14ac:dyDescent="0.25">
      <c r="A709" s="83" t="s">
        <v>44</v>
      </c>
      <c r="B709" s="85">
        <f t="shared" si="39"/>
        <v>70386.484935939181</v>
      </c>
      <c r="C709" s="85">
        <v>68261.966562894813</v>
      </c>
      <c r="D709" s="85">
        <v>48.095999999999997</v>
      </c>
      <c r="E709" s="85">
        <v>0</v>
      </c>
      <c r="F709" s="85">
        <v>694.35171054436194</v>
      </c>
      <c r="G709" s="85">
        <v>0</v>
      </c>
      <c r="H709" s="85">
        <v>0</v>
      </c>
      <c r="I709" s="85">
        <v>1382.0706625</v>
      </c>
      <c r="J709" s="82"/>
      <c r="K709" s="82"/>
      <c r="L709" s="82"/>
      <c r="M709" s="82"/>
      <c r="N709" s="82"/>
      <c r="O709" s="82"/>
      <c r="P709" s="82"/>
      <c r="Q709" s="98"/>
      <c r="R709" s="98"/>
      <c r="S709" s="98"/>
      <c r="T709" s="98"/>
      <c r="U709" s="98"/>
      <c r="V709" s="98"/>
      <c r="W709" s="98"/>
      <c r="X709" s="98"/>
      <c r="Y709" s="98"/>
      <c r="Z709" s="98"/>
      <c r="AA709" s="98"/>
      <c r="AB709" s="98"/>
      <c r="AC709" s="98"/>
      <c r="AD709" s="98"/>
      <c r="AE709" s="98"/>
      <c r="AF709" s="98"/>
      <c r="AG709" s="98"/>
      <c r="AH709" s="98"/>
      <c r="AI709" s="98"/>
      <c r="AJ709" s="98"/>
    </row>
    <row r="710" spans="1:36" s="77" customFormat="1" ht="9" customHeight="1" x14ac:dyDescent="0.25">
      <c r="A710" s="76" t="s">
        <v>45</v>
      </c>
      <c r="B710" s="82">
        <f t="shared" si="39"/>
        <v>127907.25975242336</v>
      </c>
      <c r="C710" s="82">
        <v>108086.38100065669</v>
      </c>
      <c r="D710" s="82">
        <v>5452.9537437499994</v>
      </c>
      <c r="E710" s="82">
        <v>2546.1771049999998</v>
      </c>
      <c r="F710" s="82">
        <v>11139.946731350001</v>
      </c>
      <c r="G710" s="82">
        <v>678.10537166666654</v>
      </c>
      <c r="H710" s="82">
        <v>3.6958000000000002</v>
      </c>
      <c r="I710" s="82">
        <v>0</v>
      </c>
      <c r="J710" s="82"/>
      <c r="K710" s="82"/>
      <c r="L710" s="82"/>
      <c r="M710" s="82"/>
      <c r="N710" s="82"/>
      <c r="O710" s="82"/>
      <c r="P710" s="82"/>
      <c r="Q710" s="98"/>
      <c r="R710" s="98"/>
      <c r="S710" s="98"/>
      <c r="T710" s="98"/>
      <c r="U710" s="98"/>
      <c r="V710" s="98"/>
      <c r="W710" s="98"/>
      <c r="X710" s="98"/>
      <c r="Y710" s="98"/>
      <c r="Z710" s="98"/>
      <c r="AA710" s="98"/>
      <c r="AB710" s="98"/>
      <c r="AC710" s="98"/>
      <c r="AD710" s="98"/>
      <c r="AE710" s="98"/>
      <c r="AF710" s="98"/>
      <c r="AG710" s="98"/>
      <c r="AH710" s="98"/>
      <c r="AI710" s="98"/>
      <c r="AJ710" s="98"/>
    </row>
    <row r="711" spans="1:36" s="77" customFormat="1" ht="9" customHeight="1" x14ac:dyDescent="0.25">
      <c r="A711" s="76" t="s">
        <v>46</v>
      </c>
      <c r="B711" s="82">
        <f t="shared" si="39"/>
        <v>223939.73518947998</v>
      </c>
      <c r="C711" s="82">
        <v>215209.42534107997</v>
      </c>
      <c r="D711" s="82">
        <v>3091.3217500000001</v>
      </c>
      <c r="E711" s="82">
        <v>0</v>
      </c>
      <c r="F711" s="82">
        <v>3771.0285983999997</v>
      </c>
      <c r="G711" s="82">
        <v>61.71725</v>
      </c>
      <c r="H711" s="82">
        <v>133.62690000000001</v>
      </c>
      <c r="I711" s="82">
        <v>1672.61535</v>
      </c>
      <c r="J711" s="82"/>
      <c r="K711" s="82"/>
      <c r="L711" s="82"/>
      <c r="M711" s="82"/>
      <c r="N711" s="82"/>
      <c r="O711" s="82"/>
      <c r="P711" s="82"/>
      <c r="Q711" s="98"/>
      <c r="R711" s="98"/>
      <c r="S711" s="98"/>
      <c r="T711" s="98"/>
      <c r="U711" s="98"/>
      <c r="V711" s="98"/>
      <c r="W711" s="98"/>
      <c r="X711" s="98"/>
      <c r="Y711" s="98"/>
      <c r="Z711" s="98"/>
      <c r="AA711" s="98"/>
      <c r="AB711" s="98"/>
      <c r="AC711" s="98"/>
      <c r="AD711" s="98"/>
      <c r="AE711" s="98"/>
      <c r="AF711" s="98"/>
      <c r="AG711" s="98"/>
      <c r="AH711" s="98"/>
      <c r="AI711" s="98"/>
      <c r="AJ711" s="98"/>
    </row>
    <row r="712" spans="1:36" s="77" customFormat="1" ht="9" customHeight="1" x14ac:dyDescent="0.25">
      <c r="A712" s="76" t="s">
        <v>47</v>
      </c>
      <c r="B712" s="82">
        <f t="shared" si="39"/>
        <v>182313.08523</v>
      </c>
      <c r="C712" s="82">
        <v>90631.667949999988</v>
      </c>
      <c r="D712" s="82">
        <v>63352.1803</v>
      </c>
      <c r="E712" s="82">
        <v>2044.8423300000002</v>
      </c>
      <c r="F712" s="82">
        <v>23502.24165</v>
      </c>
      <c r="G712" s="82">
        <v>2782.1529999999998</v>
      </c>
      <c r="H712" s="82">
        <v>0</v>
      </c>
      <c r="I712" s="82">
        <v>0</v>
      </c>
      <c r="J712" s="82"/>
      <c r="K712" s="82"/>
      <c r="L712" s="82"/>
      <c r="M712" s="82"/>
      <c r="N712" s="82"/>
      <c r="O712" s="82"/>
      <c r="P712" s="82"/>
      <c r="Q712" s="98"/>
      <c r="R712" s="98"/>
      <c r="S712" s="98"/>
      <c r="T712" s="98"/>
      <c r="U712" s="98"/>
      <c r="V712" s="98"/>
      <c r="W712" s="98"/>
      <c r="X712" s="98"/>
      <c r="Y712" s="98"/>
      <c r="Z712" s="98"/>
      <c r="AA712" s="98"/>
      <c r="AB712" s="98"/>
      <c r="AC712" s="98"/>
      <c r="AD712" s="98"/>
      <c r="AE712" s="98"/>
      <c r="AF712" s="98"/>
      <c r="AG712" s="98"/>
      <c r="AH712" s="98"/>
      <c r="AI712" s="98"/>
      <c r="AJ712" s="98"/>
    </row>
    <row r="713" spans="1:36" s="77" customFormat="1" ht="9" customHeight="1" x14ac:dyDescent="0.25">
      <c r="A713" s="83" t="s">
        <v>48</v>
      </c>
      <c r="B713" s="85">
        <f t="shared" si="39"/>
        <v>529694.34155999997</v>
      </c>
      <c r="C713" s="85">
        <v>463675.22434999997</v>
      </c>
      <c r="D713" s="85">
        <v>35021.997650000005</v>
      </c>
      <c r="E713" s="85">
        <v>4095.0448999999999</v>
      </c>
      <c r="F713" s="85">
        <v>23531.880259999998</v>
      </c>
      <c r="G713" s="85">
        <v>3209.4157</v>
      </c>
      <c r="H713" s="85">
        <v>85.932500000000005</v>
      </c>
      <c r="I713" s="85">
        <v>74.846199999999996</v>
      </c>
      <c r="J713" s="82"/>
      <c r="K713" s="82"/>
      <c r="L713" s="82"/>
      <c r="M713" s="82"/>
      <c r="N713" s="82"/>
      <c r="O713" s="82"/>
      <c r="P713" s="82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  <c r="AB713" s="98"/>
      <c r="AC713" s="98"/>
      <c r="AD713" s="98"/>
      <c r="AE713" s="98"/>
      <c r="AF713" s="98"/>
      <c r="AG713" s="98"/>
      <c r="AH713" s="98"/>
      <c r="AI713" s="98"/>
      <c r="AJ713" s="98"/>
    </row>
    <row r="714" spans="1:36" s="77" customFormat="1" ht="9" customHeight="1" x14ac:dyDescent="0.25">
      <c r="A714" s="76" t="s">
        <v>49</v>
      </c>
      <c r="B714" s="82">
        <f t="shared" si="39"/>
        <v>7106.3561575000003</v>
      </c>
      <c r="C714" s="82">
        <v>6539.4012217</v>
      </c>
      <c r="D714" s="82">
        <v>59.378271599999991</v>
      </c>
      <c r="E714" s="82">
        <v>0</v>
      </c>
      <c r="F714" s="82">
        <v>10.7090476</v>
      </c>
      <c r="G714" s="82">
        <v>0</v>
      </c>
      <c r="H714" s="82">
        <v>0</v>
      </c>
      <c r="I714" s="82">
        <v>496.86761660000002</v>
      </c>
      <c r="J714" s="82"/>
      <c r="K714" s="82"/>
      <c r="L714" s="82"/>
      <c r="M714" s="82"/>
      <c r="N714" s="82"/>
      <c r="O714" s="82"/>
      <c r="P714" s="82"/>
      <c r="Q714" s="98"/>
      <c r="R714" s="98"/>
      <c r="S714" s="98"/>
      <c r="T714" s="98"/>
      <c r="U714" s="98"/>
      <c r="V714" s="98"/>
      <c r="W714" s="98"/>
      <c r="X714" s="98"/>
      <c r="Y714" s="98"/>
      <c r="Z714" s="98"/>
      <c r="AA714" s="98"/>
      <c r="AB714" s="98"/>
      <c r="AC714" s="98"/>
      <c r="AD714" s="98"/>
      <c r="AE714" s="98"/>
      <c r="AF714" s="98"/>
      <c r="AG714" s="98"/>
      <c r="AH714" s="98"/>
      <c r="AI714" s="98"/>
      <c r="AJ714" s="98"/>
    </row>
    <row r="715" spans="1:36" s="77" customFormat="1" ht="9" customHeight="1" x14ac:dyDescent="0.25">
      <c r="A715" s="76" t="s">
        <v>50</v>
      </c>
      <c r="B715" s="82">
        <f t="shared" si="39"/>
        <v>20468.507999999998</v>
      </c>
      <c r="C715" s="82">
        <v>17589.437999999998</v>
      </c>
      <c r="D715" s="82">
        <v>0</v>
      </c>
      <c r="E715" s="82">
        <v>0</v>
      </c>
      <c r="F715" s="82">
        <v>1439.87</v>
      </c>
      <c r="G715" s="82">
        <v>0</v>
      </c>
      <c r="H715" s="82">
        <v>0</v>
      </c>
      <c r="I715" s="82">
        <v>1439.2</v>
      </c>
      <c r="J715" s="82"/>
      <c r="K715" s="82"/>
      <c r="L715" s="82"/>
      <c r="M715" s="82"/>
      <c r="N715" s="82"/>
      <c r="O715" s="82"/>
      <c r="P715" s="82"/>
      <c r="Q715" s="98"/>
      <c r="R715" s="98"/>
      <c r="S715" s="98"/>
      <c r="T715" s="98"/>
      <c r="U715" s="98"/>
      <c r="V715" s="98"/>
      <c r="W715" s="98"/>
      <c r="X715" s="98"/>
      <c r="Y715" s="98"/>
      <c r="Z715" s="98"/>
      <c r="AA715" s="98"/>
      <c r="AB715" s="98"/>
      <c r="AC715" s="98"/>
      <c r="AD715" s="98"/>
      <c r="AE715" s="98"/>
      <c r="AF715" s="98"/>
      <c r="AG715" s="98"/>
      <c r="AH715" s="98"/>
      <c r="AI715" s="98"/>
      <c r="AJ715" s="98"/>
    </row>
    <row r="716" spans="1:36" s="77" customFormat="1" ht="9" customHeight="1" x14ac:dyDescent="0.25">
      <c r="A716" s="76" t="s">
        <v>51</v>
      </c>
      <c r="B716" s="82">
        <f t="shared" si="39"/>
        <v>4950.1164000000008</v>
      </c>
      <c r="C716" s="82">
        <v>3725.4574000000002</v>
      </c>
      <c r="D716" s="82">
        <v>0</v>
      </c>
      <c r="E716" s="82">
        <v>0</v>
      </c>
      <c r="F716" s="82">
        <v>72</v>
      </c>
      <c r="G716" s="82">
        <v>0</v>
      </c>
      <c r="H716" s="82">
        <v>0</v>
      </c>
      <c r="I716" s="82">
        <v>1152.6590000000001</v>
      </c>
      <c r="J716" s="82"/>
      <c r="K716" s="82"/>
      <c r="L716" s="82"/>
      <c r="M716" s="82"/>
      <c r="N716" s="82"/>
      <c r="O716" s="82"/>
      <c r="P716" s="82"/>
      <c r="Q716" s="98"/>
      <c r="R716" s="98"/>
      <c r="S716" s="98"/>
      <c r="T716" s="98"/>
      <c r="U716" s="98"/>
      <c r="V716" s="98"/>
      <c r="W716" s="98"/>
      <c r="X716" s="98"/>
      <c r="Y716" s="98"/>
      <c r="Z716" s="98"/>
      <c r="AA716" s="98"/>
      <c r="AB716" s="98"/>
      <c r="AC716" s="98"/>
      <c r="AD716" s="98"/>
      <c r="AE716" s="98"/>
      <c r="AF716" s="98"/>
      <c r="AG716" s="98"/>
      <c r="AH716" s="98"/>
      <c r="AI716" s="98"/>
      <c r="AJ716" s="98"/>
    </row>
    <row r="717" spans="1:36" s="77" customFormat="1" ht="9" customHeight="1" x14ac:dyDescent="0.25">
      <c r="A717" s="83" t="s">
        <v>52</v>
      </c>
      <c r="B717" s="85">
        <f t="shared" si="39"/>
        <v>376696.83378144668</v>
      </c>
      <c r="C717" s="85">
        <v>363966.48092299979</v>
      </c>
      <c r="D717" s="85">
        <v>0</v>
      </c>
      <c r="E717" s="85">
        <v>0</v>
      </c>
      <c r="F717" s="85">
        <v>6338.2608752928991</v>
      </c>
      <c r="G717" s="85">
        <v>225.75235315399999</v>
      </c>
      <c r="H717" s="85">
        <v>0</v>
      </c>
      <c r="I717" s="85">
        <v>6166.3396300000013</v>
      </c>
      <c r="J717" s="82"/>
      <c r="K717" s="82"/>
      <c r="L717" s="82"/>
      <c r="M717" s="82"/>
      <c r="N717" s="82"/>
      <c r="O717" s="82"/>
      <c r="P717" s="82"/>
      <c r="Q717" s="98"/>
      <c r="R717" s="98"/>
      <c r="S717" s="98"/>
      <c r="T717" s="98"/>
      <c r="U717" s="98"/>
      <c r="V717" s="98"/>
      <c r="W717" s="98"/>
      <c r="X717" s="98"/>
      <c r="Y717" s="98"/>
      <c r="Z717" s="98"/>
      <c r="AA717" s="98"/>
      <c r="AB717" s="98"/>
      <c r="AC717" s="98"/>
      <c r="AD717" s="98"/>
      <c r="AE717" s="98"/>
      <c r="AF717" s="98"/>
      <c r="AG717" s="98"/>
      <c r="AH717" s="98"/>
      <c r="AI717" s="98"/>
      <c r="AJ717" s="98"/>
    </row>
    <row r="718" spans="1:36" s="77" customFormat="1" ht="9" customHeight="1" x14ac:dyDescent="0.25">
      <c r="A718" s="76" t="s">
        <v>53</v>
      </c>
      <c r="B718" s="82">
        <f t="shared" si="39"/>
        <v>215718.48721859802</v>
      </c>
      <c r="C718" s="82">
        <v>173370.64797908801</v>
      </c>
      <c r="D718" s="82">
        <v>29507.216624630004</v>
      </c>
      <c r="E718" s="82">
        <v>59.13811905</v>
      </c>
      <c r="F718" s="82">
        <v>6936.1992694600003</v>
      </c>
      <c r="G718" s="82">
        <v>2941.40236787</v>
      </c>
      <c r="H718" s="82">
        <v>37.372339999999994</v>
      </c>
      <c r="I718" s="82">
        <v>2866.5105184999998</v>
      </c>
      <c r="J718" s="82"/>
      <c r="K718" s="82"/>
      <c r="L718" s="82"/>
      <c r="M718" s="82"/>
      <c r="N718" s="82"/>
      <c r="O718" s="82"/>
      <c r="P718" s="82"/>
      <c r="Q718" s="98"/>
      <c r="R718" s="98"/>
      <c r="S718" s="98"/>
      <c r="T718" s="98"/>
      <c r="U718" s="98"/>
      <c r="V718" s="98"/>
      <c r="W718" s="98"/>
      <c r="X718" s="98"/>
      <c r="Y718" s="98"/>
      <c r="Z718" s="98"/>
      <c r="AA718" s="98"/>
      <c r="AB718" s="98"/>
      <c r="AC718" s="98"/>
      <c r="AD718" s="98"/>
      <c r="AE718" s="98"/>
      <c r="AF718" s="98"/>
      <c r="AG718" s="98"/>
      <c r="AH718" s="98"/>
      <c r="AI718" s="98"/>
      <c r="AJ718" s="98"/>
    </row>
    <row r="719" spans="1:36" s="77" customFormat="1" ht="9" customHeight="1" x14ac:dyDescent="0.25">
      <c r="A719" s="76" t="s">
        <v>54</v>
      </c>
      <c r="B719" s="82">
        <f t="shared" si="39"/>
        <v>11258.466010484226</v>
      </c>
      <c r="C719" s="82">
        <v>11187.571010484226</v>
      </c>
      <c r="D719" s="82">
        <v>0</v>
      </c>
      <c r="E719" s="82">
        <v>0</v>
      </c>
      <c r="F719" s="82">
        <v>70.894999999999996</v>
      </c>
      <c r="G719" s="82">
        <v>0</v>
      </c>
      <c r="H719" s="82">
        <v>0</v>
      </c>
      <c r="I719" s="82">
        <v>0</v>
      </c>
      <c r="J719" s="82"/>
      <c r="K719" s="82"/>
      <c r="L719" s="82"/>
      <c r="M719" s="82"/>
      <c r="N719" s="82"/>
      <c r="O719" s="82"/>
      <c r="P719" s="82"/>
      <c r="Q719" s="98"/>
      <c r="R719" s="98"/>
      <c r="S719" s="98"/>
      <c r="T719" s="98"/>
      <c r="U719" s="98"/>
      <c r="V719" s="98"/>
      <c r="W719" s="98"/>
      <c r="X719" s="98"/>
      <c r="Y719" s="98"/>
      <c r="Z719" s="98"/>
      <c r="AA719" s="98"/>
      <c r="AB719" s="98"/>
      <c r="AC719" s="98"/>
      <c r="AD719" s="98"/>
      <c r="AE719" s="98"/>
      <c r="AF719" s="98"/>
      <c r="AG719" s="98"/>
      <c r="AH719" s="98"/>
      <c r="AI719" s="98"/>
      <c r="AJ719" s="98"/>
    </row>
    <row r="720" spans="1:36" s="77" customFormat="1" ht="9" customHeight="1" x14ac:dyDescent="0.25">
      <c r="A720" s="76" t="s">
        <v>55</v>
      </c>
      <c r="B720" s="82">
        <f t="shared" si="39"/>
        <v>67442.710508379998</v>
      </c>
      <c r="C720" s="82">
        <v>0</v>
      </c>
      <c r="D720" s="82">
        <v>0</v>
      </c>
      <c r="E720" s="82">
        <v>0</v>
      </c>
      <c r="F720" s="82">
        <v>0</v>
      </c>
      <c r="G720" s="82">
        <v>0</v>
      </c>
      <c r="H720" s="82">
        <v>17084.315500000001</v>
      </c>
      <c r="I720" s="82">
        <v>50358.395008380001</v>
      </c>
      <c r="J720" s="82"/>
      <c r="K720" s="82"/>
      <c r="L720" s="82"/>
      <c r="M720" s="82"/>
      <c r="N720" s="82"/>
      <c r="O720" s="82"/>
      <c r="P720" s="82"/>
      <c r="Q720" s="98"/>
      <c r="R720" s="98"/>
      <c r="S720" s="98"/>
      <c r="T720" s="98"/>
      <c r="U720" s="98"/>
      <c r="V720" s="98"/>
      <c r="W720" s="98"/>
      <c r="X720" s="98"/>
      <c r="Y720" s="98"/>
      <c r="Z720" s="98"/>
      <c r="AA720" s="98"/>
      <c r="AB720" s="98"/>
      <c r="AC720" s="98"/>
      <c r="AD720" s="98"/>
      <c r="AE720" s="98"/>
      <c r="AF720" s="98"/>
      <c r="AG720" s="98"/>
      <c r="AH720" s="98"/>
      <c r="AI720" s="98"/>
      <c r="AJ720" s="98"/>
    </row>
    <row r="721" spans="1:36" s="77" customFormat="1" ht="9" customHeight="1" x14ac:dyDescent="0.25">
      <c r="A721" s="83" t="s">
        <v>56</v>
      </c>
      <c r="B721" s="85">
        <f t="shared" si="39"/>
        <v>1562.5353499999999</v>
      </c>
      <c r="C721" s="85">
        <v>583.9905</v>
      </c>
      <c r="D721" s="85">
        <v>0</v>
      </c>
      <c r="E721" s="85">
        <v>0</v>
      </c>
      <c r="F721" s="85">
        <v>602.25234999999998</v>
      </c>
      <c r="G721" s="85">
        <v>155.05000000000001</v>
      </c>
      <c r="H721" s="85">
        <v>156.61919999999998</v>
      </c>
      <c r="I721" s="85">
        <v>64.6233</v>
      </c>
      <c r="J721" s="82"/>
      <c r="K721" s="82"/>
      <c r="L721" s="82"/>
      <c r="M721" s="82"/>
      <c r="N721" s="82"/>
      <c r="O721" s="82"/>
      <c r="P721" s="82"/>
      <c r="Q721" s="98"/>
      <c r="R721" s="98"/>
      <c r="S721" s="98"/>
      <c r="T721" s="98"/>
      <c r="U721" s="98"/>
      <c r="V721" s="98"/>
      <c r="W721" s="98"/>
      <c r="X721" s="98"/>
      <c r="Y721" s="98"/>
      <c r="Z721" s="98"/>
      <c r="AA721" s="98"/>
      <c r="AB721" s="98"/>
      <c r="AC721" s="98"/>
      <c r="AD721" s="98"/>
      <c r="AE721" s="98"/>
      <c r="AF721" s="98"/>
      <c r="AG721" s="98"/>
      <c r="AH721" s="98"/>
      <c r="AI721" s="98"/>
      <c r="AJ721" s="98"/>
    </row>
    <row r="722" spans="1:36" s="77" customFormat="1" ht="9" customHeight="1" x14ac:dyDescent="0.25">
      <c r="A722" s="76" t="s">
        <v>57</v>
      </c>
      <c r="B722" s="82">
        <f t="shared" si="39"/>
        <v>22923.366999999998</v>
      </c>
      <c r="C722" s="82">
        <v>20004.599999999999</v>
      </c>
      <c r="D722" s="82">
        <v>0</v>
      </c>
      <c r="E722" s="82">
        <v>0</v>
      </c>
      <c r="F722" s="82">
        <v>388.85</v>
      </c>
      <c r="G722" s="82">
        <v>0</v>
      </c>
      <c r="H722" s="82">
        <v>0</v>
      </c>
      <c r="I722" s="82">
        <v>2529.9169999999999</v>
      </c>
      <c r="J722" s="82"/>
      <c r="K722" s="82"/>
      <c r="L722" s="82"/>
      <c r="M722" s="82"/>
      <c r="N722" s="82"/>
      <c r="O722" s="82"/>
      <c r="P722" s="82"/>
      <c r="Q722" s="98"/>
      <c r="R722" s="98"/>
      <c r="S722" s="98"/>
      <c r="T722" s="98"/>
      <c r="U722" s="98"/>
      <c r="V722" s="98"/>
      <c r="W722" s="98"/>
      <c r="X722" s="98"/>
      <c r="Y722" s="98"/>
      <c r="Z722" s="98"/>
      <c r="AA722" s="98"/>
      <c r="AB722" s="98"/>
      <c r="AC722" s="98"/>
      <c r="AD722" s="98"/>
      <c r="AE722" s="98"/>
      <c r="AF722" s="98"/>
      <c r="AG722" s="98"/>
      <c r="AH722" s="98"/>
      <c r="AI722" s="98"/>
      <c r="AJ722" s="98"/>
    </row>
    <row r="723" spans="1:36" s="77" customFormat="1" ht="9" customHeight="1" x14ac:dyDescent="0.25">
      <c r="A723" s="76" t="s">
        <v>58</v>
      </c>
      <c r="B723" s="82">
        <f t="shared" si="39"/>
        <v>121557.43000000001</v>
      </c>
      <c r="C723" s="82">
        <v>5462.2</v>
      </c>
      <c r="D723" s="82">
        <v>0</v>
      </c>
      <c r="E723" s="82">
        <v>0</v>
      </c>
      <c r="F723" s="82">
        <v>18477.79</v>
      </c>
      <c r="G723" s="82">
        <v>97617.44</v>
      </c>
      <c r="H723" s="82">
        <v>0</v>
      </c>
      <c r="I723" s="82">
        <v>0</v>
      </c>
      <c r="J723" s="82"/>
      <c r="K723" s="82"/>
      <c r="L723" s="82"/>
      <c r="M723" s="82"/>
      <c r="N723" s="82"/>
      <c r="O723" s="82"/>
      <c r="P723" s="82"/>
      <c r="Q723" s="98"/>
      <c r="R723" s="98"/>
      <c r="S723" s="98"/>
      <c r="T723" s="98"/>
      <c r="U723" s="98"/>
      <c r="V723" s="98"/>
      <c r="W723" s="98"/>
      <c r="X723" s="98"/>
      <c r="Y723" s="98"/>
      <c r="Z723" s="98"/>
      <c r="AA723" s="98"/>
      <c r="AB723" s="98"/>
      <c r="AC723" s="98"/>
      <c r="AD723" s="98"/>
      <c r="AE723" s="98"/>
      <c r="AF723" s="98"/>
      <c r="AG723" s="98"/>
      <c r="AH723" s="98"/>
      <c r="AI723" s="98"/>
      <c r="AJ723" s="98"/>
    </row>
    <row r="724" spans="1:36" s="77" customFormat="1" ht="9" customHeight="1" x14ac:dyDescent="0.25">
      <c r="A724" s="76" t="s">
        <v>59</v>
      </c>
      <c r="B724" s="82">
        <f t="shared" si="39"/>
        <v>48067.576000000001</v>
      </c>
      <c r="C724" s="82">
        <v>0</v>
      </c>
      <c r="D724" s="82">
        <v>0</v>
      </c>
      <c r="E724" s="82">
        <v>0</v>
      </c>
      <c r="F724" s="82">
        <v>0</v>
      </c>
      <c r="G724" s="82">
        <v>27771.48</v>
      </c>
      <c r="H724" s="82">
        <v>8761.6</v>
      </c>
      <c r="I724" s="82">
        <v>11534.495999999999</v>
      </c>
      <c r="J724" s="199"/>
      <c r="K724" s="82"/>
      <c r="L724" s="82"/>
      <c r="M724" s="82"/>
      <c r="N724" s="82"/>
      <c r="O724" s="82"/>
      <c r="P724" s="82"/>
      <c r="Q724" s="98"/>
      <c r="R724" s="98"/>
      <c r="S724" s="98"/>
      <c r="T724" s="98"/>
      <c r="U724" s="98"/>
      <c r="V724" s="98"/>
      <c r="W724" s="98"/>
      <c r="X724" s="98"/>
      <c r="Y724" s="98"/>
      <c r="Z724" s="98"/>
      <c r="AA724" s="98"/>
      <c r="AB724" s="98"/>
      <c r="AC724" s="98"/>
      <c r="AD724" s="98"/>
      <c r="AE724" s="98"/>
      <c r="AF724" s="98"/>
      <c r="AG724" s="98"/>
      <c r="AH724" s="98"/>
      <c r="AI724" s="98"/>
      <c r="AJ724" s="98"/>
    </row>
    <row r="725" spans="1:36" s="77" customFormat="1" ht="9" customHeight="1" x14ac:dyDescent="0.25">
      <c r="A725" s="83" t="s">
        <v>60</v>
      </c>
      <c r="B725" s="85">
        <f t="shared" si="39"/>
        <v>68748.646399999998</v>
      </c>
      <c r="C725" s="85">
        <v>13498.384500000002</v>
      </c>
      <c r="D725" s="85">
        <v>0</v>
      </c>
      <c r="E725" s="85">
        <v>0</v>
      </c>
      <c r="F725" s="85">
        <v>1429.0138999999999</v>
      </c>
      <c r="G725" s="85">
        <v>3269.8674999999998</v>
      </c>
      <c r="H725" s="85">
        <v>0</v>
      </c>
      <c r="I725" s="85">
        <v>50551.380499999992</v>
      </c>
      <c r="J725" s="199"/>
      <c r="K725" s="82"/>
      <c r="L725" s="82"/>
      <c r="M725" s="82"/>
      <c r="N725" s="82"/>
      <c r="O725" s="82"/>
      <c r="P725" s="82"/>
      <c r="Q725" s="98"/>
      <c r="R725" s="98"/>
      <c r="S725" s="98"/>
      <c r="T725" s="98"/>
      <c r="U725" s="98"/>
      <c r="V725" s="98"/>
      <c r="W725" s="98"/>
      <c r="X725" s="98"/>
      <c r="Y725" s="98"/>
      <c r="Z725" s="98"/>
      <c r="AA725" s="98"/>
      <c r="AB725" s="98"/>
      <c r="AC725" s="98"/>
      <c r="AD725" s="98"/>
      <c r="AE725" s="98"/>
      <c r="AF725" s="98"/>
      <c r="AG725" s="98"/>
      <c r="AH725" s="98"/>
      <c r="AI725" s="98"/>
      <c r="AJ725" s="98"/>
    </row>
    <row r="726" spans="1:36" s="77" customFormat="1" ht="9" customHeight="1" x14ac:dyDescent="0.25">
      <c r="A726" s="76" t="s">
        <v>61</v>
      </c>
      <c r="B726" s="82">
        <f t="shared" si="39"/>
        <v>29836.312744999999</v>
      </c>
      <c r="C726" s="82">
        <v>15902.405365000001</v>
      </c>
      <c r="D726" s="82">
        <v>12301.455985000001</v>
      </c>
      <c r="E726" s="82">
        <v>9.5231899999999978</v>
      </c>
      <c r="F726" s="82">
        <v>1604.749495</v>
      </c>
      <c r="G726" s="82">
        <v>18.178709999999999</v>
      </c>
      <c r="H726" s="82">
        <v>0</v>
      </c>
      <c r="I726" s="82">
        <v>0</v>
      </c>
      <c r="J726" s="82"/>
      <c r="K726" s="82"/>
      <c r="L726" s="82"/>
      <c r="M726" s="82"/>
      <c r="N726" s="82"/>
      <c r="O726" s="82"/>
      <c r="P726" s="82"/>
      <c r="Q726" s="98"/>
      <c r="R726" s="98"/>
      <c r="S726" s="98"/>
      <c r="T726" s="98"/>
      <c r="U726" s="98"/>
      <c r="V726" s="98"/>
      <c r="W726" s="98"/>
      <c r="X726" s="98"/>
      <c r="Y726" s="98"/>
      <c r="Z726" s="98"/>
      <c r="AA726" s="98"/>
      <c r="AB726" s="98"/>
      <c r="AC726" s="98"/>
      <c r="AD726" s="98"/>
      <c r="AE726" s="98"/>
      <c r="AF726" s="98"/>
      <c r="AG726" s="98"/>
      <c r="AH726" s="98"/>
      <c r="AI726" s="98"/>
      <c r="AJ726" s="98"/>
    </row>
    <row r="727" spans="1:36" s="77" customFormat="1" ht="9" customHeight="1" x14ac:dyDescent="0.25">
      <c r="A727" s="76" t="s">
        <v>62</v>
      </c>
      <c r="B727" s="82">
        <f t="shared" si="39"/>
        <v>242777.69999999998</v>
      </c>
      <c r="C727" s="82">
        <v>149791.04999999999</v>
      </c>
      <c r="D727" s="82">
        <v>1067.3</v>
      </c>
      <c r="E727" s="82">
        <v>4233.5</v>
      </c>
      <c r="F727" s="82">
        <v>17231.7</v>
      </c>
      <c r="G727" s="82">
        <v>16744.8</v>
      </c>
      <c r="H727" s="82">
        <v>5657.5</v>
      </c>
      <c r="I727" s="82">
        <v>48051.85</v>
      </c>
      <c r="J727" s="82"/>
      <c r="K727" s="82"/>
      <c r="L727" s="82"/>
      <c r="M727" s="82"/>
      <c r="N727" s="82"/>
      <c r="O727" s="82"/>
      <c r="P727" s="82"/>
      <c r="Q727" s="98"/>
      <c r="R727" s="98"/>
      <c r="S727" s="98"/>
      <c r="T727" s="98"/>
      <c r="U727" s="98"/>
      <c r="V727" s="98"/>
      <c r="W727" s="98"/>
      <c r="X727" s="98"/>
      <c r="Y727" s="98"/>
      <c r="Z727" s="98"/>
      <c r="AA727" s="98"/>
      <c r="AB727" s="98"/>
      <c r="AC727" s="98"/>
      <c r="AD727" s="98"/>
      <c r="AE727" s="98"/>
      <c r="AF727" s="98"/>
      <c r="AG727" s="98"/>
      <c r="AH727" s="98"/>
      <c r="AI727" s="98"/>
      <c r="AJ727" s="98"/>
    </row>
    <row r="728" spans="1:36" s="77" customFormat="1" ht="9" customHeight="1" x14ac:dyDescent="0.25">
      <c r="A728" s="76" t="s">
        <v>63</v>
      </c>
      <c r="B728" s="82">
        <f t="shared" si="39"/>
        <v>5773.7026648292886</v>
      </c>
      <c r="C728" s="82">
        <v>0</v>
      </c>
      <c r="D728" s="82">
        <v>0</v>
      </c>
      <c r="E728" s="82">
        <v>0</v>
      </c>
      <c r="F728" s="82">
        <v>0</v>
      </c>
      <c r="G728" s="82">
        <v>0</v>
      </c>
      <c r="H728" s="82">
        <v>0</v>
      </c>
      <c r="I728" s="82">
        <v>5773.7026648292886</v>
      </c>
      <c r="J728" s="82"/>
      <c r="K728" s="82"/>
      <c r="L728" s="82"/>
      <c r="M728" s="82"/>
      <c r="N728" s="82"/>
      <c r="O728" s="82"/>
      <c r="P728" s="82"/>
      <c r="Q728" s="98"/>
      <c r="R728" s="98"/>
      <c r="S728" s="98"/>
      <c r="T728" s="98"/>
      <c r="U728" s="98"/>
      <c r="V728" s="98"/>
      <c r="W728" s="98"/>
      <c r="X728" s="98"/>
      <c r="Y728" s="98"/>
      <c r="Z728" s="98"/>
      <c r="AA728" s="98"/>
      <c r="AB728" s="98"/>
      <c r="AC728" s="98"/>
      <c r="AD728" s="98"/>
      <c r="AE728" s="98"/>
      <c r="AF728" s="98"/>
      <c r="AG728" s="98"/>
      <c r="AH728" s="98"/>
      <c r="AI728" s="98"/>
      <c r="AJ728" s="98"/>
    </row>
    <row r="729" spans="1:36" s="77" customFormat="1" ht="9" customHeight="1" x14ac:dyDescent="0.25">
      <c r="A729" s="83" t="s">
        <v>64</v>
      </c>
      <c r="B729" s="85">
        <f t="shared" si="39"/>
        <v>9286.1085549999989</v>
      </c>
      <c r="C729" s="85">
        <v>6419.9129999999986</v>
      </c>
      <c r="D729" s="85">
        <v>0</v>
      </c>
      <c r="E729" s="85">
        <v>700.335825</v>
      </c>
      <c r="F729" s="85">
        <v>1911.2917300000004</v>
      </c>
      <c r="G729" s="85">
        <v>254.56800000000001</v>
      </c>
      <c r="H729" s="85">
        <v>0</v>
      </c>
      <c r="I729" s="85">
        <v>0</v>
      </c>
      <c r="J729" s="82"/>
      <c r="K729" s="82"/>
      <c r="L729" s="82"/>
      <c r="M729" s="82"/>
      <c r="N729" s="82"/>
      <c r="O729" s="82"/>
      <c r="P729" s="82"/>
      <c r="Q729" s="98"/>
      <c r="R729" s="98"/>
      <c r="S729" s="98"/>
      <c r="T729" s="98"/>
      <c r="U729" s="98"/>
      <c r="V729" s="98"/>
      <c r="W729" s="98"/>
      <c r="X729" s="98"/>
      <c r="Y729" s="98"/>
      <c r="Z729" s="98"/>
      <c r="AA729" s="98"/>
      <c r="AB729" s="98"/>
      <c r="AC729" s="98"/>
      <c r="AD729" s="98"/>
      <c r="AE729" s="98"/>
      <c r="AF729" s="98"/>
      <c r="AG729" s="98"/>
      <c r="AH729" s="98"/>
      <c r="AI729" s="98"/>
      <c r="AJ729" s="98"/>
    </row>
    <row r="730" spans="1:36" s="77" customFormat="1" ht="9" customHeight="1" x14ac:dyDescent="0.25">
      <c r="A730" s="78"/>
      <c r="B730" s="82"/>
      <c r="C730" s="82"/>
      <c r="D730" s="82"/>
      <c r="E730" s="82"/>
      <c r="F730" s="82"/>
      <c r="G730" s="82"/>
      <c r="H730" s="82"/>
      <c r="I730" s="82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  <c r="AA730" s="98"/>
      <c r="AB730" s="98"/>
      <c r="AC730" s="98"/>
      <c r="AD730" s="98"/>
      <c r="AE730" s="98"/>
      <c r="AF730" s="98"/>
      <c r="AG730" s="98"/>
      <c r="AH730" s="98"/>
      <c r="AI730" s="98"/>
      <c r="AJ730" s="98"/>
    </row>
    <row r="731" spans="1:36" s="77" customFormat="1" ht="9" customHeight="1" x14ac:dyDescent="0.25">
      <c r="A731" s="75">
        <v>2015</v>
      </c>
      <c r="B731" s="97"/>
      <c r="C731" s="97"/>
      <c r="D731" s="97"/>
      <c r="E731" s="97"/>
      <c r="F731" s="97"/>
      <c r="G731" s="97"/>
      <c r="H731" s="97"/>
      <c r="I731" s="97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  <c r="AA731" s="98"/>
      <c r="AB731" s="98"/>
      <c r="AC731" s="98"/>
      <c r="AD731" s="98"/>
      <c r="AE731" s="98"/>
      <c r="AF731" s="98"/>
      <c r="AG731" s="98"/>
      <c r="AH731" s="98"/>
      <c r="AI731" s="98"/>
      <c r="AJ731" s="98"/>
    </row>
    <row r="732" spans="1:36" s="80" customFormat="1" ht="9" customHeight="1" x14ac:dyDescent="0.25">
      <c r="A732" s="78" t="s">
        <v>33</v>
      </c>
      <c r="B732" s="97">
        <f t="shared" ref="B732:I732" si="40">SUM(B734:B765)</f>
        <v>8075596.1582133276</v>
      </c>
      <c r="C732" s="97">
        <f t="shared" si="40"/>
        <v>6732660.6382127674</v>
      </c>
      <c r="D732" s="97">
        <f t="shared" si="40"/>
        <v>187333.99453238703</v>
      </c>
      <c r="E732" s="97">
        <f t="shared" si="40"/>
        <v>69207.580559456008</v>
      </c>
      <c r="F732" s="97">
        <f t="shared" si="40"/>
        <v>423663.29358272825</v>
      </c>
      <c r="G732" s="97">
        <f t="shared" si="40"/>
        <v>221839.8095400671</v>
      </c>
      <c r="H732" s="97">
        <f t="shared" si="40"/>
        <v>34478.159910000002</v>
      </c>
      <c r="I732" s="97">
        <f t="shared" si="40"/>
        <v>406412.68187592417</v>
      </c>
      <c r="J732" s="311"/>
      <c r="K732" s="311"/>
      <c r="L732" s="311"/>
      <c r="M732" s="311"/>
      <c r="N732" s="311"/>
      <c r="O732" s="311"/>
      <c r="P732" s="311"/>
      <c r="Q732" s="311"/>
      <c r="R732" s="311"/>
      <c r="S732" s="311"/>
      <c r="T732" s="311"/>
      <c r="U732" s="311"/>
      <c r="V732" s="311"/>
      <c r="W732" s="311"/>
      <c r="X732" s="311"/>
      <c r="Y732" s="311"/>
      <c r="Z732" s="311"/>
      <c r="AA732" s="311"/>
      <c r="AB732" s="311"/>
      <c r="AC732" s="311"/>
      <c r="AD732" s="311"/>
      <c r="AE732" s="311"/>
      <c r="AF732" s="311"/>
      <c r="AG732" s="311"/>
      <c r="AH732" s="311"/>
      <c r="AI732" s="311"/>
      <c r="AJ732" s="311"/>
    </row>
    <row r="733" spans="1:36" s="80" customFormat="1" ht="3.95" customHeight="1" x14ac:dyDescent="0.25">
      <c r="A733" s="75"/>
      <c r="B733" s="97"/>
      <c r="C733" s="97"/>
      <c r="D733" s="97"/>
      <c r="E733" s="97"/>
      <c r="F733" s="97"/>
      <c r="G733" s="97"/>
      <c r="H733" s="97"/>
      <c r="I733" s="97"/>
      <c r="J733" s="311"/>
      <c r="K733" s="311"/>
      <c r="L733" s="311"/>
      <c r="M733" s="311"/>
      <c r="N733" s="311"/>
      <c r="O733" s="311"/>
      <c r="P733" s="311"/>
      <c r="Q733" s="311"/>
      <c r="R733" s="311"/>
      <c r="S733" s="311"/>
      <c r="T733" s="311"/>
      <c r="U733" s="311"/>
      <c r="V733" s="311"/>
      <c r="W733" s="311"/>
      <c r="X733" s="311"/>
      <c r="Y733" s="311"/>
      <c r="Z733" s="311"/>
      <c r="AA733" s="311"/>
      <c r="AB733" s="311"/>
      <c r="AC733" s="311"/>
      <c r="AD733" s="311"/>
      <c r="AE733" s="311"/>
      <c r="AF733" s="311"/>
      <c r="AG733" s="311"/>
      <c r="AH733" s="311"/>
      <c r="AI733" s="311"/>
      <c r="AJ733" s="311"/>
    </row>
    <row r="734" spans="1:36" s="77" customFormat="1" ht="9" customHeight="1" x14ac:dyDescent="0.25">
      <c r="A734" s="76" t="s">
        <v>34</v>
      </c>
      <c r="B734" s="82">
        <f t="shared" ref="B734:B765" si="41">SUM(C734:I734)</f>
        <v>4021.3060000000005</v>
      </c>
      <c r="C734" s="82">
        <v>31.8</v>
      </c>
      <c r="D734" s="82">
        <v>0</v>
      </c>
      <c r="E734" s="82">
        <v>86.884</v>
      </c>
      <c r="F734" s="82">
        <v>3036.2420000000002</v>
      </c>
      <c r="G734" s="82">
        <v>866.38</v>
      </c>
      <c r="H734" s="82">
        <v>0</v>
      </c>
      <c r="I734" s="82">
        <v>0</v>
      </c>
      <c r="J734" s="82"/>
      <c r="K734" s="82"/>
      <c r="L734" s="82"/>
      <c r="M734" s="82"/>
      <c r="N734" s="82"/>
      <c r="O734" s="82"/>
      <c r="P734" s="82"/>
      <c r="Q734" s="98"/>
      <c r="R734" s="98"/>
      <c r="S734" s="98"/>
      <c r="T734" s="98"/>
      <c r="U734" s="98"/>
      <c r="V734" s="98"/>
      <c r="W734" s="98"/>
      <c r="X734" s="98"/>
      <c r="Y734" s="98"/>
      <c r="Z734" s="98"/>
      <c r="AA734" s="98"/>
      <c r="AB734" s="98"/>
      <c r="AC734" s="98"/>
      <c r="AD734" s="98"/>
      <c r="AE734" s="98"/>
      <c r="AF734" s="98"/>
      <c r="AG734" s="98"/>
      <c r="AH734" s="98"/>
      <c r="AI734" s="98"/>
      <c r="AJ734" s="98"/>
    </row>
    <row r="735" spans="1:36" s="77" customFormat="1" ht="9" customHeight="1" x14ac:dyDescent="0.25">
      <c r="A735" s="76" t="s">
        <v>35</v>
      </c>
      <c r="B735" s="82">
        <f t="shared" si="41"/>
        <v>213.34499999999997</v>
      </c>
      <c r="C735" s="82">
        <v>0</v>
      </c>
      <c r="D735" s="82">
        <v>0</v>
      </c>
      <c r="E735" s="82">
        <v>0</v>
      </c>
      <c r="F735" s="82">
        <v>213.34499999999997</v>
      </c>
      <c r="G735" s="82">
        <v>0</v>
      </c>
      <c r="H735" s="82">
        <v>0</v>
      </c>
      <c r="I735" s="82">
        <v>0</v>
      </c>
      <c r="J735" s="82"/>
      <c r="K735" s="82"/>
      <c r="L735" s="82"/>
      <c r="M735" s="82"/>
      <c r="N735" s="82"/>
      <c r="O735" s="82"/>
      <c r="P735" s="82"/>
      <c r="Q735" s="98"/>
      <c r="R735" s="98"/>
      <c r="S735" s="98"/>
      <c r="T735" s="98"/>
      <c r="U735" s="98"/>
      <c r="V735" s="98"/>
      <c r="W735" s="98"/>
      <c r="X735" s="98"/>
      <c r="Y735" s="98"/>
      <c r="Z735" s="98"/>
      <c r="AA735" s="98"/>
      <c r="AB735" s="98"/>
      <c r="AC735" s="98"/>
      <c r="AD735" s="98"/>
      <c r="AE735" s="98"/>
      <c r="AF735" s="98"/>
      <c r="AG735" s="98"/>
      <c r="AH735" s="98"/>
      <c r="AI735" s="98"/>
      <c r="AJ735" s="98"/>
    </row>
    <row r="736" spans="1:36" s="77" customFormat="1" ht="9" customHeight="1" x14ac:dyDescent="0.25">
      <c r="A736" s="76" t="s">
        <v>87</v>
      </c>
      <c r="B736" s="82">
        <f t="shared" si="41"/>
        <v>0</v>
      </c>
      <c r="C736" s="82">
        <v>0</v>
      </c>
      <c r="D736" s="82">
        <v>0</v>
      </c>
      <c r="E736" s="82">
        <v>0</v>
      </c>
      <c r="F736" s="82">
        <v>0</v>
      </c>
      <c r="G736" s="82">
        <v>0</v>
      </c>
      <c r="H736" s="82">
        <v>0</v>
      </c>
      <c r="I736" s="82">
        <v>0</v>
      </c>
      <c r="J736" s="82"/>
      <c r="K736" s="82"/>
      <c r="L736" s="82"/>
      <c r="M736" s="82"/>
      <c r="N736" s="82"/>
      <c r="O736" s="82"/>
      <c r="P736" s="82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  <c r="AB736" s="98"/>
      <c r="AC736" s="98"/>
      <c r="AD736" s="98"/>
      <c r="AE736" s="98"/>
      <c r="AF736" s="98"/>
      <c r="AG736" s="98"/>
      <c r="AH736" s="98"/>
      <c r="AI736" s="98"/>
      <c r="AJ736" s="98"/>
    </row>
    <row r="737" spans="1:36" s="77" customFormat="1" ht="9" customHeight="1" x14ac:dyDescent="0.25">
      <c r="A737" s="83" t="s">
        <v>37</v>
      </c>
      <c r="B737" s="85">
        <f t="shared" si="41"/>
        <v>184308.27383999998</v>
      </c>
      <c r="C737" s="85">
        <v>0</v>
      </c>
      <c r="D737" s="85">
        <v>0</v>
      </c>
      <c r="E737" s="85">
        <v>0</v>
      </c>
      <c r="F737" s="85">
        <v>0</v>
      </c>
      <c r="G737" s="85">
        <v>66807</v>
      </c>
      <c r="H737" s="85">
        <v>0</v>
      </c>
      <c r="I737" s="85">
        <v>117501.27383999999</v>
      </c>
      <c r="J737" s="82"/>
      <c r="K737" s="82"/>
      <c r="L737" s="82"/>
      <c r="M737" s="82"/>
      <c r="N737" s="82"/>
      <c r="O737" s="82"/>
      <c r="P737" s="82"/>
      <c r="Q737" s="98"/>
      <c r="R737" s="98"/>
      <c r="S737" s="98"/>
      <c r="T737" s="98"/>
      <c r="U737" s="98"/>
      <c r="V737" s="98"/>
      <c r="W737" s="98"/>
      <c r="X737" s="98"/>
      <c r="Y737" s="98"/>
      <c r="Z737" s="98"/>
      <c r="AA737" s="98"/>
      <c r="AB737" s="98"/>
      <c r="AC737" s="98"/>
      <c r="AD737" s="98"/>
      <c r="AE737" s="98"/>
      <c r="AF737" s="98"/>
      <c r="AG737" s="98"/>
      <c r="AH737" s="98"/>
      <c r="AI737" s="98"/>
      <c r="AJ737" s="98"/>
    </row>
    <row r="738" spans="1:36" s="77" customFormat="1" ht="9" customHeight="1" x14ac:dyDescent="0.25">
      <c r="A738" s="76" t="s">
        <v>38</v>
      </c>
      <c r="B738" s="82">
        <f t="shared" si="41"/>
        <v>2103.0479999999998</v>
      </c>
      <c r="C738" s="82">
        <v>2103.0479999999998</v>
      </c>
      <c r="D738" s="82">
        <v>0</v>
      </c>
      <c r="E738" s="82">
        <v>0</v>
      </c>
      <c r="F738" s="82">
        <v>0</v>
      </c>
      <c r="G738" s="82">
        <v>0</v>
      </c>
      <c r="H738" s="82">
        <v>0</v>
      </c>
      <c r="I738" s="82">
        <v>0</v>
      </c>
      <c r="J738" s="82"/>
      <c r="K738" s="82"/>
      <c r="L738" s="82"/>
      <c r="M738" s="82"/>
      <c r="N738" s="82"/>
      <c r="O738" s="82"/>
      <c r="P738" s="82"/>
      <c r="Q738" s="98"/>
      <c r="R738" s="98"/>
      <c r="S738" s="98"/>
      <c r="T738" s="98"/>
      <c r="U738" s="98"/>
      <c r="V738" s="98"/>
      <c r="W738" s="98"/>
      <c r="X738" s="98"/>
      <c r="Y738" s="98"/>
      <c r="Z738" s="98"/>
      <c r="AA738" s="98"/>
      <c r="AB738" s="98"/>
      <c r="AC738" s="98"/>
      <c r="AD738" s="98"/>
      <c r="AE738" s="98"/>
      <c r="AF738" s="98"/>
      <c r="AG738" s="98"/>
      <c r="AH738" s="98"/>
      <c r="AI738" s="98"/>
      <c r="AJ738" s="98"/>
    </row>
    <row r="739" spans="1:36" s="77" customFormat="1" ht="9" customHeight="1" x14ac:dyDescent="0.25">
      <c r="A739" s="76" t="s">
        <v>39</v>
      </c>
      <c r="B739" s="82">
        <f t="shared" si="41"/>
        <v>2291.6775524999998</v>
      </c>
      <c r="C739" s="82">
        <v>473.34114</v>
      </c>
      <c r="D739" s="82">
        <v>0</v>
      </c>
      <c r="E739" s="82">
        <v>0</v>
      </c>
      <c r="F739" s="82">
        <v>71.447999999999993</v>
      </c>
      <c r="G739" s="82">
        <v>0.1434125</v>
      </c>
      <c r="H739" s="82">
        <v>629.26499999999999</v>
      </c>
      <c r="I739" s="82">
        <v>1117.48</v>
      </c>
      <c r="J739" s="82"/>
      <c r="K739" s="82"/>
      <c r="L739" s="82"/>
      <c r="M739" s="82"/>
      <c r="N739" s="82"/>
      <c r="O739" s="82"/>
      <c r="P739" s="82"/>
      <c r="Q739" s="98"/>
      <c r="R739" s="98"/>
      <c r="S739" s="98"/>
      <c r="T739" s="98"/>
      <c r="U739" s="98"/>
      <c r="V739" s="98"/>
      <c r="W739" s="98"/>
      <c r="X739" s="98"/>
      <c r="Y739" s="98"/>
      <c r="Z739" s="98"/>
      <c r="AA739" s="98"/>
      <c r="AB739" s="98"/>
      <c r="AC739" s="98"/>
      <c r="AD739" s="98"/>
      <c r="AE739" s="98"/>
      <c r="AF739" s="98"/>
      <c r="AG739" s="98"/>
      <c r="AH739" s="98"/>
      <c r="AI739" s="98"/>
      <c r="AJ739" s="98"/>
    </row>
    <row r="740" spans="1:36" s="77" customFormat="1" ht="9" customHeight="1" x14ac:dyDescent="0.25">
      <c r="A740" s="76" t="s">
        <v>40</v>
      </c>
      <c r="B740" s="82">
        <f t="shared" si="41"/>
        <v>134223.472075</v>
      </c>
      <c r="C740" s="82">
        <v>101105.64</v>
      </c>
      <c r="D740" s="82">
        <v>0</v>
      </c>
      <c r="E740" s="82">
        <v>1391.7838000000002</v>
      </c>
      <c r="F740" s="82">
        <v>17847.728149999999</v>
      </c>
      <c r="G740" s="82">
        <v>105.81339999999999</v>
      </c>
      <c r="H740" s="82">
        <v>1908.63321</v>
      </c>
      <c r="I740" s="82">
        <v>11863.873515000001</v>
      </c>
      <c r="J740" s="82"/>
      <c r="K740" s="82"/>
      <c r="L740" s="82"/>
      <c r="M740" s="82"/>
      <c r="N740" s="82"/>
      <c r="O740" s="82"/>
      <c r="P740" s="82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  <c r="AB740" s="98"/>
      <c r="AC740" s="98"/>
      <c r="AD740" s="98"/>
      <c r="AE740" s="98"/>
      <c r="AF740" s="98"/>
      <c r="AG740" s="98"/>
      <c r="AH740" s="98"/>
      <c r="AI740" s="98"/>
      <c r="AJ740" s="98"/>
    </row>
    <row r="741" spans="1:36" s="77" customFormat="1" ht="9" customHeight="1" x14ac:dyDescent="0.25">
      <c r="A741" s="83" t="s">
        <v>41</v>
      </c>
      <c r="B741" s="85">
        <f t="shared" si="41"/>
        <v>3146766.3939999999</v>
      </c>
      <c r="C741" s="85">
        <v>3044125.9939999999</v>
      </c>
      <c r="D741" s="85">
        <v>0</v>
      </c>
      <c r="E741" s="85">
        <v>0</v>
      </c>
      <c r="F741" s="85">
        <v>102640.4</v>
      </c>
      <c r="G741" s="85">
        <v>0</v>
      </c>
      <c r="H741" s="85">
        <v>0</v>
      </c>
      <c r="I741" s="85">
        <v>0</v>
      </c>
      <c r="J741" s="82"/>
      <c r="K741" s="82"/>
      <c r="L741" s="82"/>
      <c r="M741" s="82"/>
      <c r="N741" s="82"/>
      <c r="O741" s="82"/>
      <c r="P741" s="82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  <c r="AB741" s="98"/>
      <c r="AC741" s="98"/>
      <c r="AD741" s="98"/>
      <c r="AE741" s="98"/>
      <c r="AF741" s="98"/>
      <c r="AG741" s="98"/>
      <c r="AH741" s="98"/>
      <c r="AI741" s="98"/>
      <c r="AJ741" s="98"/>
    </row>
    <row r="742" spans="1:36" s="77" customFormat="1" ht="9" customHeight="1" x14ac:dyDescent="0.25">
      <c r="A742" s="76" t="s">
        <v>88</v>
      </c>
      <c r="B742" s="82">
        <f t="shared" si="41"/>
        <v>0</v>
      </c>
      <c r="C742" s="82">
        <v>0</v>
      </c>
      <c r="D742" s="82">
        <v>0</v>
      </c>
      <c r="E742" s="82">
        <v>0</v>
      </c>
      <c r="F742" s="82">
        <v>0</v>
      </c>
      <c r="G742" s="82">
        <v>0</v>
      </c>
      <c r="H742" s="82">
        <v>0</v>
      </c>
      <c r="I742" s="82">
        <v>0</v>
      </c>
      <c r="J742" s="82"/>
      <c r="K742" s="82"/>
      <c r="L742" s="82"/>
      <c r="M742" s="82"/>
      <c r="N742" s="82"/>
      <c r="O742" s="82"/>
      <c r="P742" s="82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  <c r="AB742" s="98"/>
      <c r="AC742" s="98"/>
      <c r="AD742" s="98"/>
      <c r="AE742" s="98"/>
      <c r="AF742" s="98"/>
      <c r="AG742" s="98"/>
      <c r="AH742" s="98"/>
      <c r="AI742" s="98"/>
      <c r="AJ742" s="98"/>
    </row>
    <row r="743" spans="1:36" s="77" customFormat="1" ht="9" customHeight="1" x14ac:dyDescent="0.25">
      <c r="A743" s="76" t="s">
        <v>42</v>
      </c>
      <c r="B743" s="82">
        <f t="shared" si="41"/>
        <v>1831123.7540397595</v>
      </c>
      <c r="C743" s="82">
        <v>1640404.1533463597</v>
      </c>
      <c r="D743" s="82">
        <v>0</v>
      </c>
      <c r="E743" s="82">
        <v>41312.970999999998</v>
      </c>
      <c r="F743" s="82">
        <v>125121.12469339999</v>
      </c>
      <c r="G743" s="82">
        <v>24285.505000000001</v>
      </c>
      <c r="H743" s="82">
        <v>0</v>
      </c>
      <c r="I743" s="82">
        <v>0</v>
      </c>
      <c r="J743" s="82"/>
      <c r="K743" s="82"/>
      <c r="L743" s="82"/>
      <c r="M743" s="82"/>
      <c r="N743" s="82"/>
      <c r="O743" s="82"/>
      <c r="P743" s="82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  <c r="AB743" s="98"/>
      <c r="AC743" s="98"/>
      <c r="AD743" s="98"/>
      <c r="AE743" s="98"/>
      <c r="AF743" s="98"/>
      <c r="AG743" s="98"/>
      <c r="AH743" s="98"/>
      <c r="AI743" s="98"/>
      <c r="AJ743" s="98"/>
    </row>
    <row r="744" spans="1:36" s="77" customFormat="1" ht="9" customHeight="1" x14ac:dyDescent="0.25">
      <c r="A744" s="76" t="s">
        <v>43</v>
      </c>
      <c r="B744" s="82">
        <f t="shared" si="41"/>
        <v>11916.313450000001</v>
      </c>
      <c r="C744" s="82">
        <v>1375.46605</v>
      </c>
      <c r="D744" s="82">
        <v>0</v>
      </c>
      <c r="E744" s="82">
        <v>0</v>
      </c>
      <c r="F744" s="82">
        <v>10530.347400000001</v>
      </c>
      <c r="G744" s="82">
        <v>10.5</v>
      </c>
      <c r="H744" s="82">
        <v>0</v>
      </c>
      <c r="I744" s="82">
        <v>0</v>
      </c>
      <c r="J744" s="82"/>
      <c r="K744" s="82"/>
      <c r="L744" s="82"/>
      <c r="M744" s="82"/>
      <c r="N744" s="82"/>
      <c r="O744" s="82"/>
      <c r="P744" s="82"/>
      <c r="Q744" s="98"/>
      <c r="R744" s="98"/>
      <c r="S744" s="98"/>
      <c r="T744" s="98"/>
      <c r="U744" s="98"/>
      <c r="V744" s="98"/>
      <c r="W744" s="98"/>
      <c r="X744" s="98"/>
      <c r="Y744" s="98"/>
      <c r="Z744" s="98"/>
      <c r="AA744" s="98"/>
      <c r="AB744" s="98"/>
      <c r="AC744" s="98"/>
      <c r="AD744" s="98"/>
      <c r="AE744" s="98"/>
      <c r="AF744" s="98"/>
      <c r="AG744" s="98"/>
      <c r="AH744" s="98"/>
      <c r="AI744" s="98"/>
      <c r="AJ744" s="98"/>
    </row>
    <row r="745" spans="1:36" s="77" customFormat="1" ht="9" customHeight="1" x14ac:dyDescent="0.25">
      <c r="A745" s="83" t="s">
        <v>44</v>
      </c>
      <c r="B745" s="85">
        <f t="shared" si="41"/>
        <v>88445.50985824001</v>
      </c>
      <c r="C745" s="85">
        <v>84064.198290200016</v>
      </c>
      <c r="D745" s="85">
        <v>0</v>
      </c>
      <c r="E745" s="85">
        <v>0</v>
      </c>
      <c r="F745" s="85">
        <v>1279.3888180399999</v>
      </c>
      <c r="G745" s="85">
        <v>7.2880000000000003</v>
      </c>
      <c r="H745" s="85">
        <v>0</v>
      </c>
      <c r="I745" s="85">
        <v>3094.6347500000002</v>
      </c>
      <c r="J745" s="82"/>
      <c r="K745" s="82"/>
      <c r="L745" s="82"/>
      <c r="M745" s="82"/>
      <c r="N745" s="82"/>
      <c r="O745" s="82"/>
      <c r="P745" s="82"/>
      <c r="Q745" s="98"/>
      <c r="R745" s="98"/>
      <c r="S745" s="98"/>
      <c r="T745" s="98"/>
      <c r="U745" s="98"/>
      <c r="V745" s="98"/>
      <c r="W745" s="98"/>
      <c r="X745" s="98"/>
      <c r="Y745" s="98"/>
      <c r="Z745" s="98"/>
      <c r="AA745" s="98"/>
      <c r="AB745" s="98"/>
      <c r="AC745" s="98"/>
      <c r="AD745" s="98"/>
      <c r="AE745" s="98"/>
      <c r="AF745" s="98"/>
      <c r="AG745" s="98"/>
      <c r="AH745" s="98"/>
      <c r="AI745" s="98"/>
      <c r="AJ745" s="98"/>
    </row>
    <row r="746" spans="1:36" s="77" customFormat="1" ht="9" customHeight="1" x14ac:dyDescent="0.25">
      <c r="A746" s="76" t="s">
        <v>45</v>
      </c>
      <c r="B746" s="82">
        <f t="shared" si="41"/>
        <v>142895.26230799998</v>
      </c>
      <c r="C746" s="82">
        <v>122536.76917999999</v>
      </c>
      <c r="D746" s="82">
        <v>3567.1743199999996</v>
      </c>
      <c r="E746" s="82">
        <v>1870.5056000000002</v>
      </c>
      <c r="F746" s="82">
        <v>14384.870978000001</v>
      </c>
      <c r="G746" s="82">
        <v>535.94223</v>
      </c>
      <c r="H746" s="82">
        <v>0</v>
      </c>
      <c r="I746" s="82">
        <v>0</v>
      </c>
      <c r="J746" s="82"/>
      <c r="K746" s="82"/>
      <c r="L746" s="82"/>
      <c r="M746" s="82"/>
      <c r="N746" s="82"/>
      <c r="O746" s="82"/>
      <c r="P746" s="82"/>
      <c r="Q746" s="98"/>
      <c r="R746" s="98"/>
      <c r="S746" s="98"/>
      <c r="T746" s="98"/>
      <c r="U746" s="98"/>
      <c r="V746" s="98"/>
      <c r="W746" s="98"/>
      <c r="X746" s="98"/>
      <c r="Y746" s="98"/>
      <c r="Z746" s="98"/>
      <c r="AA746" s="98"/>
      <c r="AB746" s="98"/>
      <c r="AC746" s="98"/>
      <c r="AD746" s="98"/>
      <c r="AE746" s="98"/>
      <c r="AF746" s="98"/>
      <c r="AG746" s="98"/>
      <c r="AH746" s="98"/>
      <c r="AI746" s="98"/>
      <c r="AJ746" s="98"/>
    </row>
    <row r="747" spans="1:36" s="77" customFormat="1" ht="9" customHeight="1" x14ac:dyDescent="0.25">
      <c r="A747" s="76" t="s">
        <v>46</v>
      </c>
      <c r="B747" s="82">
        <f t="shared" si="41"/>
        <v>299573.77939699992</v>
      </c>
      <c r="C747" s="82">
        <v>273479.42235599988</v>
      </c>
      <c r="D747" s="82">
        <v>4995.7311449999988</v>
      </c>
      <c r="E747" s="82">
        <v>1467.4275</v>
      </c>
      <c r="F747" s="82">
        <v>15563.301471000001</v>
      </c>
      <c r="G747" s="82">
        <v>1479.350725</v>
      </c>
      <c r="H747" s="82">
        <v>320.49720000000002</v>
      </c>
      <c r="I747" s="82">
        <v>2268.0490000000004</v>
      </c>
      <c r="J747" s="82"/>
      <c r="K747" s="82"/>
      <c r="L747" s="82"/>
      <c r="M747" s="82"/>
      <c r="N747" s="82"/>
      <c r="O747" s="82"/>
      <c r="P747" s="82"/>
      <c r="Q747" s="98"/>
      <c r="R747" s="98"/>
      <c r="S747" s="98"/>
      <c r="T747" s="98"/>
      <c r="U747" s="98"/>
      <c r="V747" s="98"/>
      <c r="W747" s="98"/>
      <c r="X747" s="98"/>
      <c r="Y747" s="98"/>
      <c r="Z747" s="98"/>
      <c r="AA747" s="98"/>
      <c r="AB747" s="98"/>
      <c r="AC747" s="98"/>
      <c r="AD747" s="98"/>
      <c r="AE747" s="98"/>
      <c r="AF747" s="98"/>
      <c r="AG747" s="98"/>
      <c r="AH747" s="98"/>
      <c r="AI747" s="98"/>
      <c r="AJ747" s="98"/>
    </row>
    <row r="748" spans="1:36" s="77" customFormat="1" ht="9" customHeight="1" x14ac:dyDescent="0.25">
      <c r="A748" s="76" t="s">
        <v>47</v>
      </c>
      <c r="B748" s="82">
        <f t="shared" si="41"/>
        <v>220335.541</v>
      </c>
      <c r="C748" s="82">
        <v>91733.320999999996</v>
      </c>
      <c r="D748" s="82">
        <v>86347.614000000001</v>
      </c>
      <c r="E748" s="82">
        <v>2538.694</v>
      </c>
      <c r="F748" s="82">
        <v>36079.743999999999</v>
      </c>
      <c r="G748" s="82">
        <v>3636.1680000000001</v>
      </c>
      <c r="H748" s="82">
        <v>0</v>
      </c>
      <c r="I748" s="82">
        <v>0</v>
      </c>
      <c r="J748" s="82"/>
      <c r="K748" s="82"/>
      <c r="L748" s="82"/>
      <c r="M748" s="82"/>
      <c r="N748" s="82"/>
      <c r="O748" s="82"/>
      <c r="P748" s="82"/>
      <c r="Q748" s="98"/>
      <c r="R748" s="98"/>
      <c r="S748" s="98"/>
      <c r="T748" s="98"/>
      <c r="U748" s="98"/>
      <c r="V748" s="98"/>
      <c r="W748" s="98"/>
      <c r="X748" s="98"/>
      <c r="Y748" s="98"/>
      <c r="Z748" s="98"/>
      <c r="AA748" s="98"/>
      <c r="AB748" s="98"/>
      <c r="AC748" s="98"/>
      <c r="AD748" s="98"/>
      <c r="AE748" s="98"/>
      <c r="AF748" s="98"/>
      <c r="AG748" s="98"/>
      <c r="AH748" s="98"/>
      <c r="AI748" s="98"/>
      <c r="AJ748" s="98"/>
    </row>
    <row r="749" spans="1:36" s="77" customFormat="1" ht="9" customHeight="1" x14ac:dyDescent="0.25">
      <c r="A749" s="83" t="s">
        <v>48</v>
      </c>
      <c r="B749" s="85">
        <f t="shared" si="41"/>
        <v>532804.45394999988</v>
      </c>
      <c r="C749" s="85">
        <v>467706.27175000001</v>
      </c>
      <c r="D749" s="85">
        <v>35298.75970000001</v>
      </c>
      <c r="E749" s="85">
        <v>3357.1324499999996</v>
      </c>
      <c r="F749" s="85">
        <v>22453.094150000012</v>
      </c>
      <c r="G749" s="85">
        <v>3902.3126000000002</v>
      </c>
      <c r="H749" s="85">
        <v>0</v>
      </c>
      <c r="I749" s="85">
        <v>86.883300000000006</v>
      </c>
      <c r="J749" s="82"/>
      <c r="K749" s="82"/>
      <c r="L749" s="82"/>
      <c r="M749" s="82"/>
      <c r="N749" s="82"/>
      <c r="O749" s="82"/>
      <c r="P749" s="82"/>
      <c r="Q749" s="98"/>
      <c r="R749" s="98"/>
      <c r="S749" s="98"/>
      <c r="T749" s="98"/>
      <c r="U749" s="98"/>
      <c r="V749" s="98"/>
      <c r="W749" s="98"/>
      <c r="X749" s="98"/>
      <c r="Y749" s="98"/>
      <c r="Z749" s="98"/>
      <c r="AA749" s="98"/>
      <c r="AB749" s="98"/>
      <c r="AC749" s="98"/>
      <c r="AD749" s="98"/>
      <c r="AE749" s="98"/>
      <c r="AF749" s="98"/>
      <c r="AG749" s="98"/>
      <c r="AH749" s="98"/>
      <c r="AI749" s="98"/>
      <c r="AJ749" s="98"/>
    </row>
    <row r="750" spans="1:36" s="77" customFormat="1" ht="9" customHeight="1" x14ac:dyDescent="0.25">
      <c r="A750" s="76" t="s">
        <v>49</v>
      </c>
      <c r="B750" s="82">
        <f t="shared" si="41"/>
        <v>1758.1697022386002</v>
      </c>
      <c r="C750" s="82">
        <v>264.11263127360002</v>
      </c>
      <c r="D750" s="82">
        <v>46.969130486999994</v>
      </c>
      <c r="E750" s="82">
        <v>69.120224105999995</v>
      </c>
      <c r="F750" s="82">
        <v>143.27534766000002</v>
      </c>
      <c r="G750" s="82">
        <v>0</v>
      </c>
      <c r="H750" s="82">
        <v>0</v>
      </c>
      <c r="I750" s="82">
        <v>1234.6923687120002</v>
      </c>
      <c r="J750" s="82"/>
      <c r="K750" s="82"/>
      <c r="L750" s="82"/>
      <c r="M750" s="82"/>
      <c r="N750" s="82"/>
      <c r="O750" s="82"/>
      <c r="P750" s="82"/>
      <c r="Q750" s="98"/>
      <c r="R750" s="98"/>
      <c r="S750" s="98"/>
      <c r="T750" s="98"/>
      <c r="U750" s="98"/>
      <c r="V750" s="98"/>
      <c r="W750" s="98"/>
      <c r="X750" s="98"/>
      <c r="Y750" s="98"/>
      <c r="Z750" s="98"/>
      <c r="AA750" s="98"/>
      <c r="AB750" s="98"/>
      <c r="AC750" s="98"/>
      <c r="AD750" s="98"/>
      <c r="AE750" s="98"/>
      <c r="AF750" s="98"/>
      <c r="AG750" s="98"/>
      <c r="AH750" s="98"/>
      <c r="AI750" s="98"/>
      <c r="AJ750" s="98"/>
    </row>
    <row r="751" spans="1:36" s="77" customFormat="1" ht="9" customHeight="1" x14ac:dyDescent="0.25">
      <c r="A751" s="76" t="s">
        <v>50</v>
      </c>
      <c r="B751" s="82">
        <f t="shared" si="41"/>
        <v>15872.26576</v>
      </c>
      <c r="C751" s="82">
        <v>12415.233480000001</v>
      </c>
      <c r="D751" s="82">
        <v>0</v>
      </c>
      <c r="E751" s="82">
        <v>0</v>
      </c>
      <c r="F751" s="82">
        <v>850.45128</v>
      </c>
      <c r="G751" s="82">
        <v>923</v>
      </c>
      <c r="H751" s="82">
        <v>48</v>
      </c>
      <c r="I751" s="82">
        <v>1635.5809999999999</v>
      </c>
      <c r="J751" s="82"/>
      <c r="K751" s="82"/>
      <c r="L751" s="82"/>
      <c r="M751" s="82"/>
      <c r="N751" s="82"/>
      <c r="O751" s="82"/>
      <c r="P751" s="82"/>
      <c r="Q751" s="98"/>
      <c r="R751" s="98"/>
      <c r="S751" s="98"/>
      <c r="T751" s="98"/>
      <c r="U751" s="98"/>
      <c r="V751" s="98"/>
      <c r="W751" s="98"/>
      <c r="X751" s="98"/>
      <c r="Y751" s="98"/>
      <c r="Z751" s="98"/>
      <c r="AA751" s="98"/>
      <c r="AB751" s="98"/>
      <c r="AC751" s="98"/>
      <c r="AD751" s="98"/>
      <c r="AE751" s="98"/>
      <c r="AF751" s="98"/>
      <c r="AG751" s="98"/>
      <c r="AH751" s="98"/>
      <c r="AI751" s="98"/>
      <c r="AJ751" s="98"/>
    </row>
    <row r="752" spans="1:36" s="77" customFormat="1" ht="9" customHeight="1" x14ac:dyDescent="0.25">
      <c r="A752" s="76" t="s">
        <v>51</v>
      </c>
      <c r="B752" s="82">
        <f t="shared" si="41"/>
        <v>6307.6225999999997</v>
      </c>
      <c r="C752" s="82">
        <v>4512.6500999999998</v>
      </c>
      <c r="D752" s="82">
        <v>307.16000000000003</v>
      </c>
      <c r="E752" s="82">
        <v>0</v>
      </c>
      <c r="F752" s="82">
        <v>90.839500000000001</v>
      </c>
      <c r="G752" s="82">
        <v>0</v>
      </c>
      <c r="H752" s="82">
        <v>0</v>
      </c>
      <c r="I752" s="82">
        <v>1396.973</v>
      </c>
      <c r="J752" s="82"/>
      <c r="K752" s="82"/>
      <c r="L752" s="82"/>
      <c r="M752" s="82"/>
      <c r="N752" s="82"/>
      <c r="O752" s="82"/>
      <c r="P752" s="82"/>
      <c r="Q752" s="98"/>
      <c r="R752" s="98"/>
      <c r="S752" s="98"/>
      <c r="T752" s="98"/>
      <c r="U752" s="98"/>
      <c r="V752" s="98"/>
      <c r="W752" s="98"/>
      <c r="X752" s="98"/>
      <c r="Y752" s="98"/>
      <c r="Z752" s="98"/>
      <c r="AA752" s="98"/>
      <c r="AB752" s="98"/>
      <c r="AC752" s="98"/>
      <c r="AD752" s="98"/>
      <c r="AE752" s="98"/>
      <c r="AF752" s="98"/>
      <c r="AG752" s="98"/>
      <c r="AH752" s="98"/>
      <c r="AI752" s="98"/>
      <c r="AJ752" s="98"/>
    </row>
    <row r="753" spans="1:36" s="77" customFormat="1" ht="9" customHeight="1" x14ac:dyDescent="0.25">
      <c r="A753" s="83" t="s">
        <v>52</v>
      </c>
      <c r="B753" s="85">
        <f t="shared" si="41"/>
        <v>433125.06567048887</v>
      </c>
      <c r="C753" s="85">
        <v>417126.81466709339</v>
      </c>
      <c r="D753" s="85">
        <v>0</v>
      </c>
      <c r="E753" s="85">
        <v>0</v>
      </c>
      <c r="F753" s="85">
        <v>13422.233580008298</v>
      </c>
      <c r="G753" s="85">
        <v>2539.3159233871002</v>
      </c>
      <c r="H753" s="85">
        <v>0</v>
      </c>
      <c r="I753" s="85">
        <v>36.701500000000003</v>
      </c>
      <c r="J753" s="82"/>
      <c r="K753" s="82"/>
      <c r="L753" s="82"/>
      <c r="M753" s="82"/>
      <c r="N753" s="82"/>
      <c r="O753" s="82"/>
      <c r="P753" s="82"/>
      <c r="Q753" s="98"/>
      <c r="R753" s="98"/>
      <c r="S753" s="98"/>
      <c r="T753" s="98"/>
      <c r="U753" s="98"/>
      <c r="V753" s="98"/>
      <c r="W753" s="98"/>
      <c r="X753" s="98"/>
      <c r="Y753" s="98"/>
      <c r="Z753" s="98"/>
      <c r="AA753" s="98"/>
      <c r="AB753" s="98"/>
      <c r="AC753" s="98"/>
      <c r="AD753" s="98"/>
      <c r="AE753" s="98"/>
      <c r="AF753" s="98"/>
      <c r="AG753" s="98"/>
      <c r="AH753" s="98"/>
      <c r="AI753" s="98"/>
      <c r="AJ753" s="98"/>
    </row>
    <row r="754" spans="1:36" s="77" customFormat="1" ht="9" customHeight="1" x14ac:dyDescent="0.25">
      <c r="A754" s="76" t="s">
        <v>53</v>
      </c>
      <c r="B754" s="82">
        <f t="shared" si="41"/>
        <v>254416.30487178985</v>
      </c>
      <c r="C754" s="82">
        <v>195827.94382183984</v>
      </c>
      <c r="D754" s="82">
        <v>46927.750206899997</v>
      </c>
      <c r="E754" s="82">
        <v>680.69831035000004</v>
      </c>
      <c r="F754" s="82">
        <v>6826.2594146200008</v>
      </c>
      <c r="G754" s="82">
        <v>2151.0435491799999</v>
      </c>
      <c r="H754" s="82">
        <v>0</v>
      </c>
      <c r="I754" s="82">
        <v>2002.6095688999999</v>
      </c>
      <c r="J754" s="82"/>
      <c r="K754" s="82"/>
      <c r="L754" s="82"/>
      <c r="M754" s="82"/>
      <c r="N754" s="82"/>
      <c r="O754" s="82"/>
      <c r="P754" s="82"/>
      <c r="Q754" s="98"/>
      <c r="R754" s="98"/>
      <c r="S754" s="98"/>
      <c r="T754" s="98"/>
      <c r="U754" s="98"/>
      <c r="V754" s="98"/>
      <c r="W754" s="98"/>
      <c r="X754" s="98"/>
      <c r="Y754" s="98"/>
      <c r="Z754" s="98"/>
      <c r="AA754" s="98"/>
      <c r="AB754" s="98"/>
      <c r="AC754" s="98"/>
      <c r="AD754" s="98"/>
      <c r="AE754" s="98"/>
      <c r="AF754" s="98"/>
      <c r="AG754" s="98"/>
      <c r="AH754" s="98"/>
      <c r="AI754" s="98"/>
      <c r="AJ754" s="98"/>
    </row>
    <row r="755" spans="1:36" s="77" customFormat="1" ht="9" customHeight="1" x14ac:dyDescent="0.25">
      <c r="A755" s="76" t="s">
        <v>54</v>
      </c>
      <c r="B755" s="82">
        <f t="shared" si="41"/>
        <v>4006.7709000000004</v>
      </c>
      <c r="C755" s="82">
        <v>9.3782000000000014</v>
      </c>
      <c r="D755" s="82">
        <v>0</v>
      </c>
      <c r="E755" s="82">
        <v>0</v>
      </c>
      <c r="F755" s="82">
        <v>3911.4327000000003</v>
      </c>
      <c r="G755" s="82">
        <v>85.96</v>
      </c>
      <c r="H755" s="82">
        <v>0</v>
      </c>
      <c r="I755" s="82">
        <v>0</v>
      </c>
      <c r="J755" s="82"/>
      <c r="K755" s="82"/>
      <c r="L755" s="82"/>
      <c r="M755" s="82"/>
      <c r="N755" s="82"/>
      <c r="O755" s="82"/>
      <c r="P755" s="82"/>
      <c r="Q755" s="98"/>
      <c r="R755" s="98"/>
      <c r="S755" s="98"/>
      <c r="T755" s="98"/>
      <c r="U755" s="98"/>
      <c r="V755" s="98"/>
      <c r="W755" s="98"/>
      <c r="X755" s="98"/>
      <c r="Y755" s="98"/>
      <c r="Z755" s="98"/>
      <c r="AA755" s="98"/>
      <c r="AB755" s="98"/>
      <c r="AC755" s="98"/>
      <c r="AD755" s="98"/>
      <c r="AE755" s="98"/>
      <c r="AF755" s="98"/>
      <c r="AG755" s="98"/>
      <c r="AH755" s="98"/>
      <c r="AI755" s="98"/>
      <c r="AJ755" s="98"/>
    </row>
    <row r="756" spans="1:36" s="77" customFormat="1" ht="9" customHeight="1" x14ac:dyDescent="0.25">
      <c r="A756" s="76" t="s">
        <v>55</v>
      </c>
      <c r="B756" s="82">
        <f t="shared" si="41"/>
        <v>68533.180108060013</v>
      </c>
      <c r="C756" s="82">
        <v>0</v>
      </c>
      <c r="D756" s="82">
        <v>0</v>
      </c>
      <c r="E756" s="82">
        <v>0</v>
      </c>
      <c r="F756" s="82">
        <v>0</v>
      </c>
      <c r="G756" s="82">
        <v>0</v>
      </c>
      <c r="H756" s="82">
        <v>16413.0645</v>
      </c>
      <c r="I756" s="82">
        <v>52120.115608060005</v>
      </c>
      <c r="J756" s="82"/>
      <c r="K756" s="82"/>
      <c r="L756" s="82"/>
      <c r="M756" s="82"/>
      <c r="N756" s="82"/>
      <c r="O756" s="82"/>
      <c r="P756" s="82"/>
      <c r="Q756" s="98"/>
      <c r="R756" s="98"/>
      <c r="S756" s="98"/>
      <c r="T756" s="98"/>
      <c r="U756" s="98"/>
      <c r="V756" s="98"/>
      <c r="W756" s="98"/>
      <c r="X756" s="98"/>
      <c r="Y756" s="98"/>
      <c r="Z756" s="98"/>
      <c r="AA756" s="98"/>
      <c r="AB756" s="98"/>
      <c r="AC756" s="98"/>
      <c r="AD756" s="98"/>
      <c r="AE756" s="98"/>
      <c r="AF756" s="98"/>
      <c r="AG756" s="98"/>
      <c r="AH756" s="98"/>
      <c r="AI756" s="98"/>
      <c r="AJ756" s="98"/>
    </row>
    <row r="757" spans="1:36" s="77" customFormat="1" ht="9" customHeight="1" x14ac:dyDescent="0.25">
      <c r="A757" s="83" t="s">
        <v>56</v>
      </c>
      <c r="B757" s="85">
        <f t="shared" si="41"/>
        <v>1804.9816000000001</v>
      </c>
      <c r="C757" s="85">
        <v>866.16190000000006</v>
      </c>
      <c r="D757" s="85">
        <v>0</v>
      </c>
      <c r="E757" s="85">
        <v>10.8675</v>
      </c>
      <c r="F757" s="85">
        <v>715.0766000000001</v>
      </c>
      <c r="G757" s="85">
        <v>132.608</v>
      </c>
      <c r="H757" s="85">
        <v>0</v>
      </c>
      <c r="I757" s="85">
        <v>80.267600000000002</v>
      </c>
      <c r="J757" s="82"/>
      <c r="K757" s="82"/>
      <c r="L757" s="82"/>
      <c r="M757" s="82"/>
      <c r="N757" s="82"/>
      <c r="O757" s="82"/>
      <c r="P757" s="82"/>
      <c r="Q757" s="98"/>
      <c r="R757" s="98"/>
      <c r="S757" s="98"/>
      <c r="T757" s="98"/>
      <c r="U757" s="98"/>
      <c r="V757" s="98"/>
      <c r="W757" s="98"/>
      <c r="X757" s="98"/>
      <c r="Y757" s="98"/>
      <c r="Z757" s="98"/>
      <c r="AA757" s="98"/>
      <c r="AB757" s="98"/>
      <c r="AC757" s="98"/>
      <c r="AD757" s="98"/>
      <c r="AE757" s="98"/>
      <c r="AF757" s="98"/>
      <c r="AG757" s="98"/>
      <c r="AH757" s="98"/>
      <c r="AI757" s="98"/>
      <c r="AJ757" s="98"/>
    </row>
    <row r="758" spans="1:36" s="77" customFormat="1" ht="9" customHeight="1" x14ac:dyDescent="0.25">
      <c r="A758" s="76" t="s">
        <v>57</v>
      </c>
      <c r="B758" s="82">
        <f t="shared" si="41"/>
        <v>19661.748325</v>
      </c>
      <c r="C758" s="82">
        <v>17487.457399999999</v>
      </c>
      <c r="D758" s="82">
        <v>0</v>
      </c>
      <c r="E758" s="82">
        <v>0</v>
      </c>
      <c r="F758" s="82">
        <v>230.71510000000001</v>
      </c>
      <c r="G758" s="82">
        <v>70.680000000000007</v>
      </c>
      <c r="H758" s="82">
        <v>0</v>
      </c>
      <c r="I758" s="82">
        <v>1872.8958250000003</v>
      </c>
      <c r="J758" s="82"/>
      <c r="K758" s="82"/>
      <c r="L758" s="82"/>
      <c r="M758" s="82"/>
      <c r="N758" s="82"/>
      <c r="O758" s="82"/>
      <c r="P758" s="82"/>
      <c r="Q758" s="98"/>
      <c r="R758" s="98"/>
      <c r="S758" s="98"/>
      <c r="T758" s="98"/>
      <c r="U758" s="98"/>
      <c r="V758" s="98"/>
      <c r="W758" s="98"/>
      <c r="X758" s="98"/>
      <c r="Y758" s="98"/>
      <c r="Z758" s="98"/>
      <c r="AA758" s="98"/>
      <c r="AB758" s="98"/>
      <c r="AC758" s="98"/>
      <c r="AD758" s="98"/>
      <c r="AE758" s="98"/>
      <c r="AF758" s="98"/>
      <c r="AG758" s="98"/>
      <c r="AH758" s="98"/>
      <c r="AI758" s="98"/>
      <c r="AJ758" s="98"/>
    </row>
    <row r="759" spans="1:36" s="77" customFormat="1" ht="9" customHeight="1" x14ac:dyDescent="0.25">
      <c r="A759" s="76" t="s">
        <v>58</v>
      </c>
      <c r="B759" s="82">
        <f t="shared" si="41"/>
        <v>121336.75</v>
      </c>
      <c r="C759" s="82">
        <v>8897.7000000000007</v>
      </c>
      <c r="D759" s="82">
        <v>0</v>
      </c>
      <c r="E759" s="82">
        <v>0</v>
      </c>
      <c r="F759" s="82">
        <v>20952.7</v>
      </c>
      <c r="G759" s="82">
        <v>91486.35</v>
      </c>
      <c r="H759" s="82">
        <v>0</v>
      </c>
      <c r="I759" s="82">
        <v>0</v>
      </c>
      <c r="J759" s="82"/>
      <c r="K759" s="82"/>
      <c r="L759" s="82"/>
      <c r="M759" s="82"/>
      <c r="N759" s="82"/>
      <c r="O759" s="82"/>
      <c r="P759" s="82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  <c r="AC759" s="98"/>
      <c r="AD759" s="98"/>
      <c r="AE759" s="98"/>
      <c r="AF759" s="98"/>
      <c r="AG759" s="98"/>
      <c r="AH759" s="98"/>
      <c r="AI759" s="98"/>
      <c r="AJ759" s="98"/>
    </row>
    <row r="760" spans="1:36" s="77" customFormat="1" ht="9" customHeight="1" x14ac:dyDescent="0.25">
      <c r="A760" s="76" t="s">
        <v>59</v>
      </c>
      <c r="B760" s="82">
        <f t="shared" si="41"/>
        <v>22969.239999999998</v>
      </c>
      <c r="C760" s="82">
        <v>0</v>
      </c>
      <c r="D760" s="82">
        <v>0</v>
      </c>
      <c r="E760" s="82">
        <v>0</v>
      </c>
      <c r="F760" s="82">
        <v>0</v>
      </c>
      <c r="G760" s="82">
        <v>18274.32</v>
      </c>
      <c r="H760" s="82">
        <v>16</v>
      </c>
      <c r="I760" s="82">
        <v>4678.92</v>
      </c>
      <c r="J760" s="199"/>
      <c r="K760" s="82"/>
      <c r="L760" s="82"/>
      <c r="M760" s="82"/>
      <c r="N760" s="82"/>
      <c r="O760" s="82"/>
      <c r="P760" s="82"/>
      <c r="Q760" s="98"/>
      <c r="R760" s="98"/>
      <c r="S760" s="98"/>
      <c r="T760" s="98"/>
      <c r="U760" s="98"/>
      <c r="V760" s="98"/>
      <c r="W760" s="98"/>
      <c r="X760" s="98"/>
      <c r="Y760" s="98"/>
      <c r="Z760" s="98"/>
      <c r="AA760" s="98"/>
      <c r="AB760" s="98"/>
      <c r="AC760" s="98"/>
      <c r="AD760" s="98"/>
      <c r="AE760" s="98"/>
      <c r="AF760" s="98"/>
      <c r="AG760" s="98"/>
      <c r="AH760" s="98"/>
      <c r="AI760" s="98"/>
      <c r="AJ760" s="98"/>
    </row>
    <row r="761" spans="1:36" s="77" customFormat="1" ht="9" customHeight="1" x14ac:dyDescent="0.25">
      <c r="A761" s="83" t="s">
        <v>60</v>
      </c>
      <c r="B761" s="85">
        <f t="shared" si="41"/>
        <v>80521.107950000005</v>
      </c>
      <c r="C761" s="85">
        <v>11712.6675</v>
      </c>
      <c r="D761" s="85">
        <v>0</v>
      </c>
      <c r="E761" s="85">
        <v>0</v>
      </c>
      <c r="F761" s="85">
        <v>2485.83</v>
      </c>
      <c r="G761" s="85">
        <v>3521.98245</v>
      </c>
      <c r="H761" s="85">
        <v>0</v>
      </c>
      <c r="I761" s="85">
        <v>62800.627999999997</v>
      </c>
      <c r="J761" s="199"/>
      <c r="K761" s="82"/>
      <c r="L761" s="82"/>
      <c r="M761" s="82"/>
      <c r="N761" s="82"/>
      <c r="O761" s="82"/>
      <c r="P761" s="82"/>
      <c r="Q761" s="98"/>
      <c r="R761" s="98"/>
      <c r="S761" s="98"/>
      <c r="T761" s="98"/>
      <c r="U761" s="98"/>
      <c r="V761" s="98"/>
      <c r="W761" s="98"/>
      <c r="X761" s="98"/>
      <c r="Y761" s="98"/>
      <c r="Z761" s="98"/>
      <c r="AA761" s="98"/>
      <c r="AB761" s="98"/>
      <c r="AC761" s="98"/>
      <c r="AD761" s="98"/>
      <c r="AE761" s="98"/>
      <c r="AF761" s="98"/>
      <c r="AG761" s="98"/>
      <c r="AH761" s="98"/>
      <c r="AI761" s="98"/>
      <c r="AJ761" s="98"/>
    </row>
    <row r="762" spans="1:36" s="77" customFormat="1" ht="9" customHeight="1" x14ac:dyDescent="0.25">
      <c r="A762" s="76" t="s">
        <v>61</v>
      </c>
      <c r="B762" s="82">
        <f t="shared" si="41"/>
        <v>16896.018239999998</v>
      </c>
      <c r="C762" s="82">
        <v>7554.3644000000004</v>
      </c>
      <c r="D762" s="82">
        <v>8369.73603</v>
      </c>
      <c r="E762" s="82">
        <v>15.2712</v>
      </c>
      <c r="F762" s="82">
        <v>867.75616000000002</v>
      </c>
      <c r="G762" s="82">
        <v>47.066249999999997</v>
      </c>
      <c r="H762" s="82">
        <v>0</v>
      </c>
      <c r="I762" s="82">
        <v>41.824200000000005</v>
      </c>
      <c r="J762" s="82"/>
      <c r="K762" s="82"/>
      <c r="L762" s="82"/>
      <c r="M762" s="82"/>
      <c r="N762" s="82"/>
      <c r="O762" s="82"/>
      <c r="P762" s="82"/>
      <c r="Q762" s="98"/>
      <c r="R762" s="98"/>
      <c r="S762" s="98"/>
      <c r="T762" s="98"/>
      <c r="U762" s="98"/>
      <c r="V762" s="98"/>
      <c r="W762" s="98"/>
      <c r="X762" s="98"/>
      <c r="Y762" s="98"/>
      <c r="Z762" s="98"/>
      <c r="AA762" s="98"/>
      <c r="AB762" s="98"/>
      <c r="AC762" s="98"/>
      <c r="AD762" s="98"/>
      <c r="AE762" s="98"/>
      <c r="AF762" s="98"/>
      <c r="AG762" s="98"/>
      <c r="AH762" s="98"/>
      <c r="AI762" s="98"/>
      <c r="AJ762" s="98"/>
    </row>
    <row r="763" spans="1:36" s="77" customFormat="1" ht="9" customHeight="1" x14ac:dyDescent="0.25">
      <c r="A763" s="76" t="s">
        <v>62</v>
      </c>
      <c r="B763" s="82">
        <f t="shared" si="41"/>
        <v>411443.25900000002</v>
      </c>
      <c r="C763" s="82">
        <v>220592.609</v>
      </c>
      <c r="D763" s="82">
        <v>1473.1</v>
      </c>
      <c r="E763" s="82">
        <v>16090.8</v>
      </c>
      <c r="F763" s="82">
        <v>21900.1</v>
      </c>
      <c r="G763" s="82">
        <v>0</v>
      </c>
      <c r="H763" s="82">
        <v>15142.7</v>
      </c>
      <c r="I763" s="82">
        <v>136243.95000000001</v>
      </c>
      <c r="J763" s="82"/>
      <c r="K763" s="82"/>
      <c r="L763" s="82"/>
      <c r="M763" s="82"/>
      <c r="N763" s="82"/>
      <c r="O763" s="82"/>
      <c r="P763" s="82"/>
      <c r="Q763" s="98"/>
      <c r="R763" s="98"/>
      <c r="S763" s="98"/>
      <c r="T763" s="98"/>
      <c r="U763" s="98"/>
      <c r="V763" s="98"/>
      <c r="W763" s="98"/>
      <c r="X763" s="98"/>
      <c r="Y763" s="98"/>
      <c r="Z763" s="98"/>
      <c r="AA763" s="98"/>
      <c r="AB763" s="98"/>
      <c r="AC763" s="98"/>
      <c r="AD763" s="98"/>
      <c r="AE763" s="98"/>
      <c r="AF763" s="98"/>
      <c r="AG763" s="98"/>
      <c r="AH763" s="98"/>
      <c r="AI763" s="98"/>
      <c r="AJ763" s="98"/>
    </row>
    <row r="764" spans="1:36" s="77" customFormat="1" ht="9" customHeight="1" x14ac:dyDescent="0.25">
      <c r="A764" s="76" t="s">
        <v>63</v>
      </c>
      <c r="B764" s="82">
        <f t="shared" si="41"/>
        <v>6335.3288002521713</v>
      </c>
      <c r="C764" s="82">
        <v>0</v>
      </c>
      <c r="D764" s="82">
        <v>0</v>
      </c>
      <c r="E764" s="82">
        <v>0</v>
      </c>
      <c r="F764" s="82">
        <v>0</v>
      </c>
      <c r="G764" s="82">
        <v>0</v>
      </c>
      <c r="H764" s="82">
        <v>0</v>
      </c>
      <c r="I764" s="82">
        <v>6335.3288002521713</v>
      </c>
      <c r="J764" s="82"/>
      <c r="K764" s="82"/>
      <c r="L764" s="82"/>
      <c r="M764" s="82"/>
      <c r="N764" s="82"/>
      <c r="O764" s="82"/>
      <c r="P764" s="82"/>
      <c r="Q764" s="98"/>
      <c r="R764" s="98"/>
      <c r="S764" s="98"/>
      <c r="T764" s="98"/>
      <c r="U764" s="98"/>
      <c r="V764" s="98"/>
      <c r="W764" s="98"/>
      <c r="X764" s="98"/>
      <c r="Y764" s="98"/>
      <c r="Z764" s="98"/>
      <c r="AA764" s="98"/>
      <c r="AB764" s="98"/>
      <c r="AC764" s="98"/>
      <c r="AD764" s="98"/>
      <c r="AE764" s="98"/>
      <c r="AF764" s="98"/>
      <c r="AG764" s="98"/>
      <c r="AH764" s="98"/>
      <c r="AI764" s="98"/>
      <c r="AJ764" s="98"/>
    </row>
    <row r="765" spans="1:36" s="77" customFormat="1" ht="9" customHeight="1" x14ac:dyDescent="0.25">
      <c r="A765" s="83" t="s">
        <v>64</v>
      </c>
      <c r="B765" s="85">
        <f t="shared" si="41"/>
        <v>9586.214215</v>
      </c>
      <c r="C765" s="85">
        <v>6254.12</v>
      </c>
      <c r="D765" s="85">
        <v>0</v>
      </c>
      <c r="E765" s="85">
        <v>315.42497499999996</v>
      </c>
      <c r="F765" s="85">
        <v>2045.58924</v>
      </c>
      <c r="G765" s="85">
        <v>971.08</v>
      </c>
      <c r="H765" s="85">
        <v>0</v>
      </c>
      <c r="I765" s="85">
        <v>0</v>
      </c>
      <c r="J765" s="82"/>
      <c r="K765" s="82"/>
      <c r="L765" s="82"/>
      <c r="M765" s="82"/>
      <c r="N765" s="82"/>
      <c r="O765" s="82"/>
      <c r="P765" s="82"/>
      <c r="Q765" s="98"/>
      <c r="R765" s="98"/>
      <c r="S765" s="98"/>
      <c r="T765" s="98"/>
      <c r="U765" s="98"/>
      <c r="V765" s="98"/>
      <c r="W765" s="98"/>
      <c r="X765" s="98"/>
      <c r="Y765" s="98"/>
      <c r="Z765" s="98"/>
      <c r="AA765" s="98"/>
      <c r="AB765" s="98"/>
      <c r="AC765" s="98"/>
      <c r="AD765" s="98"/>
      <c r="AE765" s="98"/>
      <c r="AF765" s="98"/>
      <c r="AG765" s="98"/>
      <c r="AH765" s="98"/>
      <c r="AI765" s="98"/>
      <c r="AJ765" s="98"/>
    </row>
    <row r="766" spans="1:36" s="77" customFormat="1" ht="9" customHeight="1" x14ac:dyDescent="0.25">
      <c r="A766" s="78"/>
      <c r="B766" s="82"/>
      <c r="C766" s="82"/>
      <c r="D766" s="82"/>
      <c r="E766" s="82"/>
      <c r="F766" s="82"/>
      <c r="G766" s="82"/>
      <c r="H766" s="82"/>
      <c r="I766" s="82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  <c r="AA766" s="98"/>
      <c r="AB766" s="98"/>
      <c r="AC766" s="98"/>
      <c r="AD766" s="98"/>
      <c r="AE766" s="98"/>
      <c r="AF766" s="98"/>
      <c r="AG766" s="98"/>
      <c r="AH766" s="98"/>
      <c r="AI766" s="98"/>
      <c r="AJ766" s="98"/>
    </row>
    <row r="767" spans="1:36" s="77" customFormat="1" ht="9" customHeight="1" x14ac:dyDescent="0.25">
      <c r="A767" s="75" t="s">
        <v>314</v>
      </c>
      <c r="B767" s="97"/>
      <c r="C767" s="97"/>
      <c r="D767" s="97"/>
      <c r="E767" s="97"/>
      <c r="F767" s="97"/>
      <c r="G767" s="97"/>
      <c r="H767" s="97"/>
      <c r="I767" s="97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  <c r="AA767" s="98"/>
      <c r="AB767" s="98"/>
      <c r="AC767" s="98"/>
      <c r="AD767" s="98"/>
      <c r="AE767" s="98"/>
      <c r="AF767" s="98"/>
      <c r="AG767" s="98"/>
      <c r="AH767" s="98"/>
      <c r="AI767" s="98"/>
      <c r="AJ767" s="98"/>
    </row>
    <row r="768" spans="1:36" s="80" customFormat="1" ht="9" customHeight="1" x14ac:dyDescent="0.25">
      <c r="A768" s="78" t="s">
        <v>33</v>
      </c>
      <c r="B768" s="97">
        <f t="shared" ref="B768:I768" si="42">SUM(B770:B801)</f>
        <v>8847842.7870643474</v>
      </c>
      <c r="C768" s="97">
        <f t="shared" si="42"/>
        <v>7266111.524389565</v>
      </c>
      <c r="D768" s="97">
        <f t="shared" si="42"/>
        <v>177951.18325494201</v>
      </c>
      <c r="E768" s="97">
        <f t="shared" si="42"/>
        <v>72927.724860176007</v>
      </c>
      <c r="F768" s="97">
        <f t="shared" si="42"/>
        <v>545608.39740975131</v>
      </c>
      <c r="G768" s="97">
        <f t="shared" si="42"/>
        <v>200021.54426428417</v>
      </c>
      <c r="H768" s="97">
        <f t="shared" si="42"/>
        <v>47946.092276000003</v>
      </c>
      <c r="I768" s="97">
        <f t="shared" si="42"/>
        <v>537276.32060962846</v>
      </c>
      <c r="J768" s="311"/>
      <c r="K768" s="311"/>
      <c r="L768" s="311"/>
      <c r="M768" s="311"/>
      <c r="N768" s="311"/>
      <c r="O768" s="311"/>
      <c r="P768" s="311"/>
      <c r="Q768" s="311"/>
      <c r="R768" s="311"/>
      <c r="S768" s="311"/>
      <c r="T768" s="311"/>
      <c r="U768" s="311"/>
      <c r="V768" s="311"/>
      <c r="W768" s="311"/>
      <c r="X768" s="311"/>
      <c r="Y768" s="311"/>
      <c r="Z768" s="311"/>
      <c r="AA768" s="311"/>
      <c r="AB768" s="311"/>
      <c r="AC768" s="311"/>
      <c r="AD768" s="311"/>
      <c r="AE768" s="311"/>
      <c r="AF768" s="311"/>
      <c r="AG768" s="311"/>
      <c r="AH768" s="311"/>
      <c r="AI768" s="311"/>
      <c r="AJ768" s="311"/>
    </row>
    <row r="769" spans="1:36" s="80" customFormat="1" ht="3.95" customHeight="1" x14ac:dyDescent="0.25">
      <c r="A769" s="75"/>
      <c r="B769" s="97"/>
      <c r="C769" s="97"/>
      <c r="D769" s="97"/>
      <c r="E769" s="97"/>
      <c r="F769" s="97"/>
      <c r="G769" s="97"/>
      <c r="H769" s="97"/>
      <c r="I769" s="97"/>
      <c r="J769" s="311"/>
      <c r="K769" s="311"/>
      <c r="L769" s="311"/>
      <c r="M769" s="311"/>
      <c r="N769" s="311"/>
      <c r="O769" s="311"/>
      <c r="P769" s="311"/>
      <c r="Q769" s="311"/>
      <c r="R769" s="311"/>
      <c r="S769" s="311"/>
      <c r="T769" s="311"/>
      <c r="U769" s="311"/>
      <c r="V769" s="311"/>
      <c r="W769" s="311"/>
      <c r="X769" s="311"/>
      <c r="Y769" s="311"/>
      <c r="Z769" s="311"/>
      <c r="AA769" s="311"/>
      <c r="AB769" s="311"/>
      <c r="AC769" s="311"/>
      <c r="AD769" s="311"/>
      <c r="AE769" s="311"/>
      <c r="AF769" s="311"/>
      <c r="AG769" s="311"/>
      <c r="AH769" s="311"/>
      <c r="AI769" s="311"/>
      <c r="AJ769" s="311"/>
    </row>
    <row r="770" spans="1:36" s="77" customFormat="1" ht="9" customHeight="1" x14ac:dyDescent="0.25">
      <c r="A770" s="76" t="s">
        <v>34</v>
      </c>
      <c r="B770" s="82">
        <f t="shared" ref="B770:B801" si="43">SUM(C770:I770)</f>
        <v>4001.1826561062853</v>
      </c>
      <c r="C770" s="82">
        <v>53</v>
      </c>
      <c r="D770" s="82">
        <v>0</v>
      </c>
      <c r="E770" s="82">
        <v>233.85599999999999</v>
      </c>
      <c r="F770" s="82">
        <v>2839.7379999999998</v>
      </c>
      <c r="G770" s="82">
        <v>874.58865610628516</v>
      </c>
      <c r="H770" s="82">
        <v>0</v>
      </c>
      <c r="I770" s="82">
        <v>0</v>
      </c>
      <c r="J770" s="82"/>
      <c r="K770" s="82"/>
      <c r="L770" s="82"/>
      <c r="M770" s="82"/>
      <c r="N770" s="82"/>
      <c r="O770" s="82"/>
      <c r="P770" s="82"/>
      <c r="Q770" s="98"/>
      <c r="R770" s="98"/>
      <c r="S770" s="98"/>
      <c r="T770" s="98"/>
      <c r="U770" s="98"/>
      <c r="V770" s="98"/>
      <c r="W770" s="98"/>
      <c r="X770" s="98"/>
      <c r="Y770" s="98"/>
      <c r="Z770" s="98"/>
      <c r="AA770" s="98"/>
      <c r="AB770" s="98"/>
      <c r="AC770" s="98"/>
      <c r="AD770" s="98"/>
      <c r="AE770" s="98"/>
      <c r="AF770" s="98"/>
      <c r="AG770" s="98"/>
      <c r="AH770" s="98"/>
      <c r="AI770" s="98"/>
      <c r="AJ770" s="98"/>
    </row>
    <row r="771" spans="1:36" s="77" customFormat="1" ht="9" customHeight="1" x14ac:dyDescent="0.25">
      <c r="A771" s="76" t="s">
        <v>35</v>
      </c>
      <c r="B771" s="82">
        <f t="shared" si="43"/>
        <v>0</v>
      </c>
      <c r="C771" s="82">
        <v>0</v>
      </c>
      <c r="D771" s="82">
        <v>0</v>
      </c>
      <c r="E771" s="82">
        <v>0</v>
      </c>
      <c r="F771" s="82">
        <v>0</v>
      </c>
      <c r="G771" s="82">
        <v>0</v>
      </c>
      <c r="H771" s="82">
        <v>0</v>
      </c>
      <c r="I771" s="82">
        <v>0</v>
      </c>
      <c r="J771" s="82"/>
      <c r="K771" s="82"/>
      <c r="L771" s="82"/>
      <c r="M771" s="82"/>
      <c r="N771" s="82"/>
      <c r="O771" s="82"/>
      <c r="P771" s="82"/>
      <c r="Q771" s="98"/>
      <c r="R771" s="98"/>
      <c r="S771" s="98"/>
      <c r="T771" s="98"/>
      <c r="U771" s="98"/>
      <c r="V771" s="98"/>
      <c r="W771" s="98"/>
      <c r="X771" s="98"/>
      <c r="Y771" s="98"/>
      <c r="Z771" s="98"/>
      <c r="AA771" s="98"/>
      <c r="AB771" s="98"/>
      <c r="AC771" s="98"/>
      <c r="AD771" s="98"/>
      <c r="AE771" s="98"/>
      <c r="AF771" s="98"/>
      <c r="AG771" s="98"/>
      <c r="AH771" s="98"/>
      <c r="AI771" s="98"/>
      <c r="AJ771" s="98"/>
    </row>
    <row r="772" spans="1:36" s="77" customFormat="1" ht="9" customHeight="1" x14ac:dyDescent="0.25">
      <c r="A772" s="76" t="s">
        <v>87</v>
      </c>
      <c r="B772" s="82">
        <f t="shared" si="43"/>
        <v>2773.9232499</v>
      </c>
      <c r="C772" s="82">
        <v>0</v>
      </c>
      <c r="D772" s="82">
        <v>0</v>
      </c>
      <c r="E772" s="82">
        <v>0</v>
      </c>
      <c r="F772" s="82">
        <v>0</v>
      </c>
      <c r="G772" s="82">
        <v>0</v>
      </c>
      <c r="H772" s="82">
        <v>0</v>
      </c>
      <c r="I772" s="82">
        <v>2773.9232499</v>
      </c>
      <c r="J772" s="82"/>
      <c r="K772" s="82"/>
      <c r="L772" s="82"/>
      <c r="M772" s="82"/>
      <c r="N772" s="82"/>
      <c r="O772" s="82"/>
      <c r="P772" s="82"/>
      <c r="Q772" s="98"/>
      <c r="R772" s="98"/>
      <c r="S772" s="98"/>
      <c r="T772" s="98"/>
      <c r="U772" s="98"/>
      <c r="V772" s="98"/>
      <c r="W772" s="98"/>
      <c r="X772" s="98"/>
      <c r="Y772" s="98"/>
      <c r="Z772" s="98"/>
      <c r="AA772" s="98"/>
      <c r="AB772" s="98"/>
      <c r="AC772" s="98"/>
      <c r="AD772" s="98"/>
      <c r="AE772" s="98"/>
      <c r="AF772" s="98"/>
      <c r="AG772" s="98"/>
      <c r="AH772" s="98"/>
      <c r="AI772" s="98"/>
      <c r="AJ772" s="98"/>
    </row>
    <row r="773" spans="1:36" s="77" customFormat="1" ht="9" customHeight="1" x14ac:dyDescent="0.25">
      <c r="A773" s="83" t="s">
        <v>37</v>
      </c>
      <c r="B773" s="85">
        <f t="shared" si="43"/>
        <v>153318.1</v>
      </c>
      <c r="C773" s="85">
        <v>0</v>
      </c>
      <c r="D773" s="85">
        <v>0</v>
      </c>
      <c r="E773" s="85">
        <v>0</v>
      </c>
      <c r="F773" s="85">
        <v>0</v>
      </c>
      <c r="G773" s="85">
        <v>4592.8999999999996</v>
      </c>
      <c r="H773" s="85">
        <v>18373</v>
      </c>
      <c r="I773" s="85">
        <v>130352.2</v>
      </c>
      <c r="J773" s="82"/>
      <c r="K773" s="82"/>
      <c r="L773" s="82"/>
      <c r="M773" s="82"/>
      <c r="N773" s="82"/>
      <c r="O773" s="82"/>
      <c r="P773" s="82"/>
      <c r="Q773" s="98"/>
      <c r="R773" s="98"/>
      <c r="S773" s="98"/>
      <c r="T773" s="98"/>
      <c r="U773" s="98"/>
      <c r="V773" s="98"/>
      <c r="W773" s="98"/>
      <c r="X773" s="98"/>
      <c r="Y773" s="98"/>
      <c r="Z773" s="98"/>
      <c r="AA773" s="98"/>
      <c r="AB773" s="98"/>
      <c r="AC773" s="98"/>
      <c r="AD773" s="98"/>
      <c r="AE773" s="98"/>
      <c r="AF773" s="98"/>
      <c r="AG773" s="98"/>
      <c r="AH773" s="98"/>
      <c r="AI773" s="98"/>
      <c r="AJ773" s="98"/>
    </row>
    <row r="774" spans="1:36" s="77" customFormat="1" ht="9" customHeight="1" x14ac:dyDescent="0.25">
      <c r="A774" s="76" t="s">
        <v>38</v>
      </c>
      <c r="B774" s="82">
        <f t="shared" si="43"/>
        <v>0</v>
      </c>
      <c r="C774" s="82">
        <v>0</v>
      </c>
      <c r="D774" s="82">
        <v>0</v>
      </c>
      <c r="E774" s="82">
        <v>0</v>
      </c>
      <c r="F774" s="82">
        <v>0</v>
      </c>
      <c r="G774" s="82">
        <v>0</v>
      </c>
      <c r="H774" s="82">
        <v>0</v>
      </c>
      <c r="I774" s="82">
        <v>0</v>
      </c>
      <c r="J774" s="82"/>
      <c r="K774" s="82"/>
      <c r="L774" s="82"/>
      <c r="M774" s="82"/>
      <c r="N774" s="82"/>
      <c r="O774" s="82"/>
      <c r="P774" s="82"/>
      <c r="Q774" s="98"/>
      <c r="R774" s="98"/>
      <c r="S774" s="98"/>
      <c r="T774" s="98"/>
      <c r="U774" s="98"/>
      <c r="V774" s="98"/>
      <c r="W774" s="98"/>
      <c r="X774" s="98"/>
      <c r="Y774" s="98"/>
      <c r="Z774" s="98"/>
      <c r="AA774" s="98"/>
      <c r="AB774" s="98"/>
      <c r="AC774" s="98"/>
      <c r="AD774" s="98"/>
      <c r="AE774" s="98"/>
      <c r="AF774" s="98"/>
      <c r="AG774" s="98"/>
      <c r="AH774" s="98"/>
      <c r="AI774" s="98"/>
      <c r="AJ774" s="98"/>
    </row>
    <row r="775" spans="1:36" s="77" customFormat="1" ht="9" customHeight="1" x14ac:dyDescent="0.25">
      <c r="A775" s="76" t="s">
        <v>39</v>
      </c>
      <c r="B775" s="82">
        <f t="shared" si="43"/>
        <v>11540.3032</v>
      </c>
      <c r="C775" s="82">
        <v>3353.9335999999998</v>
      </c>
      <c r="D775" s="82">
        <v>115.68074</v>
      </c>
      <c r="E775" s="82">
        <v>8.81</v>
      </c>
      <c r="F775" s="82">
        <v>4237.7920000000004</v>
      </c>
      <c r="G775" s="82">
        <v>21.918779999999998</v>
      </c>
      <c r="H775" s="82">
        <v>178.43</v>
      </c>
      <c r="I775" s="82">
        <v>3623.7380800000001</v>
      </c>
      <c r="J775" s="82"/>
      <c r="K775" s="82"/>
      <c r="L775" s="82"/>
      <c r="M775" s="82"/>
      <c r="N775" s="82"/>
      <c r="O775" s="82"/>
      <c r="P775" s="82"/>
      <c r="Q775" s="98"/>
      <c r="R775" s="98"/>
      <c r="S775" s="98"/>
      <c r="T775" s="98"/>
      <c r="U775" s="98"/>
      <c r="V775" s="98"/>
      <c r="W775" s="98"/>
      <c r="X775" s="98"/>
      <c r="Y775" s="98"/>
      <c r="Z775" s="98"/>
      <c r="AA775" s="98"/>
      <c r="AB775" s="98"/>
      <c r="AC775" s="98"/>
      <c r="AD775" s="98"/>
      <c r="AE775" s="98"/>
      <c r="AF775" s="98"/>
      <c r="AG775" s="98"/>
      <c r="AH775" s="98"/>
      <c r="AI775" s="98"/>
      <c r="AJ775" s="98"/>
    </row>
    <row r="776" spans="1:36" s="77" customFormat="1" ht="9" customHeight="1" x14ac:dyDescent="0.25">
      <c r="A776" s="76" t="s">
        <v>40</v>
      </c>
      <c r="B776" s="82">
        <f t="shared" si="43"/>
        <v>108834.31339033337</v>
      </c>
      <c r="C776" s="82">
        <v>89709.544200000033</v>
      </c>
      <c r="D776" s="82">
        <v>0</v>
      </c>
      <c r="E776" s="82">
        <v>647.14452000000006</v>
      </c>
      <c r="F776" s="82">
        <v>3090.9660319999998</v>
      </c>
      <c r="G776" s="82">
        <v>249.02850000000001</v>
      </c>
      <c r="H776" s="82">
        <v>919.40639999999996</v>
      </c>
      <c r="I776" s="82">
        <v>14218.223738333332</v>
      </c>
      <c r="J776" s="82"/>
      <c r="K776" s="82"/>
      <c r="L776" s="82"/>
      <c r="M776" s="82"/>
      <c r="N776" s="82"/>
      <c r="O776" s="82"/>
      <c r="P776" s="82"/>
      <c r="Q776" s="98"/>
      <c r="R776" s="98"/>
      <c r="S776" s="98"/>
      <c r="T776" s="98"/>
      <c r="U776" s="98"/>
      <c r="V776" s="98"/>
      <c r="W776" s="98"/>
      <c r="X776" s="98"/>
      <c r="Y776" s="98"/>
      <c r="Z776" s="98"/>
      <c r="AA776" s="98"/>
      <c r="AB776" s="98"/>
      <c r="AC776" s="98"/>
      <c r="AD776" s="98"/>
      <c r="AE776" s="98"/>
      <c r="AF776" s="98"/>
      <c r="AG776" s="98"/>
      <c r="AH776" s="98"/>
      <c r="AI776" s="98"/>
      <c r="AJ776" s="98"/>
    </row>
    <row r="777" spans="1:36" s="77" customFormat="1" ht="9" customHeight="1" x14ac:dyDescent="0.25">
      <c r="A777" s="83" t="s">
        <v>41</v>
      </c>
      <c r="B777" s="85">
        <f t="shared" si="43"/>
        <v>3041944.5</v>
      </c>
      <c r="C777" s="85">
        <v>2883754.95</v>
      </c>
      <c r="D777" s="85">
        <v>0</v>
      </c>
      <c r="E777" s="85">
        <v>0</v>
      </c>
      <c r="F777" s="85">
        <v>158189.54999999999</v>
      </c>
      <c r="G777" s="85">
        <v>0</v>
      </c>
      <c r="H777" s="85">
        <v>0</v>
      </c>
      <c r="I777" s="85">
        <v>0</v>
      </c>
      <c r="J777" s="82"/>
      <c r="K777" s="82"/>
      <c r="L777" s="82"/>
      <c r="M777" s="82"/>
      <c r="N777" s="82"/>
      <c r="O777" s="82"/>
      <c r="P777" s="82"/>
      <c r="Q777" s="98"/>
      <c r="R777" s="98"/>
      <c r="S777" s="98"/>
      <c r="T777" s="98"/>
      <c r="U777" s="98"/>
      <c r="V777" s="98"/>
      <c r="W777" s="98"/>
      <c r="X777" s="98"/>
      <c r="Y777" s="98"/>
      <c r="Z777" s="98"/>
      <c r="AA777" s="98"/>
      <c r="AB777" s="98"/>
      <c r="AC777" s="98"/>
      <c r="AD777" s="98"/>
      <c r="AE777" s="98"/>
      <c r="AF777" s="98"/>
      <c r="AG777" s="98"/>
      <c r="AH777" s="98"/>
      <c r="AI777" s="98"/>
      <c r="AJ777" s="98"/>
    </row>
    <row r="778" spans="1:36" s="77" customFormat="1" ht="9" customHeight="1" x14ac:dyDescent="0.25">
      <c r="A778" s="76" t="s">
        <v>88</v>
      </c>
      <c r="B778" s="82">
        <f t="shared" si="43"/>
        <v>0</v>
      </c>
      <c r="C778" s="82">
        <v>0</v>
      </c>
      <c r="D778" s="82">
        <v>0</v>
      </c>
      <c r="E778" s="82">
        <v>0</v>
      </c>
      <c r="F778" s="82">
        <v>0</v>
      </c>
      <c r="G778" s="82">
        <v>0</v>
      </c>
      <c r="H778" s="82">
        <v>0</v>
      </c>
      <c r="I778" s="82">
        <v>0</v>
      </c>
      <c r="J778" s="82"/>
      <c r="K778" s="82"/>
      <c r="L778" s="82"/>
      <c r="M778" s="82"/>
      <c r="N778" s="82"/>
      <c r="O778" s="82"/>
      <c r="P778" s="82"/>
      <c r="Q778" s="98"/>
      <c r="R778" s="98"/>
      <c r="S778" s="98"/>
      <c r="T778" s="98"/>
      <c r="U778" s="98"/>
      <c r="V778" s="98"/>
      <c r="W778" s="98"/>
      <c r="X778" s="98"/>
      <c r="Y778" s="98"/>
      <c r="Z778" s="98"/>
      <c r="AA778" s="98"/>
      <c r="AB778" s="98"/>
      <c r="AC778" s="98"/>
      <c r="AD778" s="98"/>
      <c r="AE778" s="98"/>
      <c r="AF778" s="98"/>
      <c r="AG778" s="98"/>
      <c r="AH778" s="98"/>
      <c r="AI778" s="98"/>
      <c r="AJ778" s="98"/>
    </row>
    <row r="779" spans="1:36" s="77" customFormat="1" ht="9" customHeight="1" x14ac:dyDescent="0.25">
      <c r="A779" s="76" t="s">
        <v>42</v>
      </c>
      <c r="B779" s="82">
        <f t="shared" si="43"/>
        <v>2446877.5243200003</v>
      </c>
      <c r="C779" s="82">
        <v>2183349.5948800002</v>
      </c>
      <c r="D779" s="82">
        <v>0</v>
      </c>
      <c r="E779" s="82">
        <v>55333.74</v>
      </c>
      <c r="F779" s="82">
        <v>188409.63944</v>
      </c>
      <c r="G779" s="82">
        <v>19784.55</v>
      </c>
      <c r="H779" s="82">
        <v>0</v>
      </c>
      <c r="I779" s="82">
        <v>0</v>
      </c>
      <c r="J779" s="82"/>
      <c r="K779" s="82"/>
      <c r="L779" s="82"/>
      <c r="M779" s="82"/>
      <c r="N779" s="82"/>
      <c r="O779" s="82"/>
      <c r="P779" s="82"/>
      <c r="Q779" s="98"/>
      <c r="R779" s="98"/>
      <c r="S779" s="98"/>
      <c r="T779" s="98"/>
      <c r="U779" s="98"/>
      <c r="V779" s="98"/>
      <c r="W779" s="98"/>
      <c r="X779" s="98"/>
      <c r="Y779" s="98"/>
      <c r="Z779" s="98"/>
      <c r="AA779" s="98"/>
      <c r="AB779" s="98"/>
      <c r="AC779" s="98"/>
      <c r="AD779" s="98"/>
      <c r="AE779" s="98"/>
      <c r="AF779" s="98"/>
      <c r="AG779" s="98"/>
      <c r="AH779" s="98"/>
      <c r="AI779" s="98"/>
      <c r="AJ779" s="98"/>
    </row>
    <row r="780" spans="1:36" s="77" customFormat="1" ht="9" customHeight="1" x14ac:dyDescent="0.25">
      <c r="A780" s="76" t="s">
        <v>43</v>
      </c>
      <c r="B780" s="82">
        <f t="shared" si="43"/>
        <v>23075.8</v>
      </c>
      <c r="C780" s="82">
        <v>126.6</v>
      </c>
      <c r="D780" s="82">
        <v>0</v>
      </c>
      <c r="E780" s="82">
        <v>0</v>
      </c>
      <c r="F780" s="82">
        <v>22949.200000000001</v>
      </c>
      <c r="G780" s="82">
        <v>0</v>
      </c>
      <c r="H780" s="82">
        <v>0</v>
      </c>
      <c r="I780" s="82">
        <v>0</v>
      </c>
      <c r="J780" s="82"/>
      <c r="K780" s="82"/>
      <c r="L780" s="82"/>
      <c r="M780" s="82"/>
      <c r="N780" s="82"/>
      <c r="O780" s="82"/>
      <c r="P780" s="82"/>
      <c r="Q780" s="98"/>
      <c r="R780" s="98"/>
      <c r="S780" s="98"/>
      <c r="T780" s="98"/>
      <c r="U780" s="98"/>
      <c r="V780" s="98"/>
      <c r="W780" s="98"/>
      <c r="X780" s="98"/>
      <c r="Y780" s="98"/>
      <c r="Z780" s="98"/>
      <c r="AA780" s="98"/>
      <c r="AB780" s="98"/>
      <c r="AC780" s="98"/>
      <c r="AD780" s="98"/>
      <c r="AE780" s="98"/>
      <c r="AF780" s="98"/>
      <c r="AG780" s="98"/>
      <c r="AH780" s="98"/>
      <c r="AI780" s="98"/>
      <c r="AJ780" s="98"/>
    </row>
    <row r="781" spans="1:36" s="77" customFormat="1" ht="9" customHeight="1" x14ac:dyDescent="0.25">
      <c r="A781" s="83" t="s">
        <v>44</v>
      </c>
      <c r="B781" s="85">
        <f t="shared" si="43"/>
        <v>130201.83238454</v>
      </c>
      <c r="C781" s="85">
        <v>123443.26606228</v>
      </c>
      <c r="D781" s="85">
        <v>410.34114</v>
      </c>
      <c r="E781" s="85">
        <v>0</v>
      </c>
      <c r="F781" s="85">
        <v>2983.5876422599995</v>
      </c>
      <c r="G781" s="85">
        <v>507.77124000000003</v>
      </c>
      <c r="H781" s="85">
        <v>0</v>
      </c>
      <c r="I781" s="85">
        <v>2856.8662999999997</v>
      </c>
      <c r="J781" s="82"/>
      <c r="K781" s="82"/>
      <c r="L781" s="82"/>
      <c r="M781" s="82"/>
      <c r="N781" s="82"/>
      <c r="O781" s="82"/>
      <c r="P781" s="82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  <c r="AB781" s="98"/>
      <c r="AC781" s="98"/>
      <c r="AD781" s="98"/>
      <c r="AE781" s="98"/>
      <c r="AF781" s="98"/>
      <c r="AG781" s="98"/>
      <c r="AH781" s="98"/>
      <c r="AI781" s="98"/>
      <c r="AJ781" s="98"/>
    </row>
    <row r="782" spans="1:36" s="77" customFormat="1" ht="9" customHeight="1" x14ac:dyDescent="0.25">
      <c r="A782" s="76" t="s">
        <v>45</v>
      </c>
      <c r="B782" s="82">
        <f t="shared" si="43"/>
        <v>121961.62735</v>
      </c>
      <c r="C782" s="82">
        <v>102455.24175</v>
      </c>
      <c r="D782" s="82">
        <v>4677.9690000000001</v>
      </c>
      <c r="E782" s="82">
        <v>62.804000000000002</v>
      </c>
      <c r="F782" s="82">
        <v>13844.348599999999</v>
      </c>
      <c r="G782" s="82">
        <v>921.26400000000001</v>
      </c>
      <c r="H782" s="82">
        <v>0</v>
      </c>
      <c r="I782" s="82">
        <v>0</v>
      </c>
      <c r="J782" s="82"/>
      <c r="K782" s="82"/>
      <c r="L782" s="82"/>
      <c r="M782" s="82"/>
      <c r="N782" s="82"/>
      <c r="O782" s="82"/>
      <c r="P782" s="82"/>
      <c r="Q782" s="98"/>
      <c r="R782" s="98"/>
      <c r="S782" s="98"/>
      <c r="T782" s="98"/>
      <c r="U782" s="98"/>
      <c r="V782" s="98"/>
      <c r="W782" s="98"/>
      <c r="X782" s="98"/>
      <c r="Y782" s="98"/>
      <c r="Z782" s="98"/>
      <c r="AA782" s="98"/>
      <c r="AB782" s="98"/>
      <c r="AC782" s="98"/>
      <c r="AD782" s="98"/>
      <c r="AE782" s="98"/>
      <c r="AF782" s="98"/>
      <c r="AG782" s="98"/>
      <c r="AH782" s="98"/>
      <c r="AI782" s="98"/>
      <c r="AJ782" s="98"/>
    </row>
    <row r="783" spans="1:36" s="77" customFormat="1" ht="9" customHeight="1" x14ac:dyDescent="0.25">
      <c r="A783" s="76" t="s">
        <v>46</v>
      </c>
      <c r="B783" s="82">
        <f t="shared" si="43"/>
        <v>248964.85922819993</v>
      </c>
      <c r="C783" s="82">
        <v>225654.54930319992</v>
      </c>
      <c r="D783" s="82">
        <v>1438.3151799999998</v>
      </c>
      <c r="E783" s="82">
        <v>23.279250000000001</v>
      </c>
      <c r="F783" s="82">
        <v>3705.8520149999995</v>
      </c>
      <c r="G783" s="82">
        <v>61.807639999999999</v>
      </c>
      <c r="H783" s="82">
        <v>3897.5187999999998</v>
      </c>
      <c r="I783" s="82">
        <v>14183.537039999999</v>
      </c>
      <c r="J783" s="82"/>
      <c r="K783" s="82"/>
      <c r="L783" s="82"/>
      <c r="M783" s="82"/>
      <c r="N783" s="82"/>
      <c r="O783" s="82"/>
      <c r="P783" s="82"/>
      <c r="Q783" s="98"/>
      <c r="R783" s="98"/>
      <c r="S783" s="98"/>
      <c r="T783" s="98"/>
      <c r="U783" s="98"/>
      <c r="V783" s="98"/>
      <c r="W783" s="98"/>
      <c r="X783" s="98"/>
      <c r="Y783" s="98"/>
      <c r="Z783" s="98"/>
      <c r="AA783" s="98"/>
      <c r="AB783" s="98"/>
      <c r="AC783" s="98"/>
      <c r="AD783" s="98"/>
      <c r="AE783" s="98"/>
      <c r="AF783" s="98"/>
      <c r="AG783" s="98"/>
      <c r="AH783" s="98"/>
      <c r="AI783" s="98"/>
      <c r="AJ783" s="98"/>
    </row>
    <row r="784" spans="1:36" s="77" customFormat="1" ht="9" customHeight="1" x14ac:dyDescent="0.25">
      <c r="A784" s="76" t="s">
        <v>47</v>
      </c>
      <c r="B784" s="82">
        <f t="shared" si="43"/>
        <v>240296.99850995501</v>
      </c>
      <c r="C784" s="82">
        <v>153077.42358704499</v>
      </c>
      <c r="D784" s="82">
        <v>50688.74019104</v>
      </c>
      <c r="E784" s="82">
        <v>8608.8004777700007</v>
      </c>
      <c r="F784" s="82">
        <v>19081.129145625004</v>
      </c>
      <c r="G784" s="82">
        <v>8840.905108474999</v>
      </c>
      <c r="H784" s="82">
        <v>0</v>
      </c>
      <c r="I784" s="82">
        <v>0</v>
      </c>
      <c r="J784" s="82"/>
      <c r="K784" s="82"/>
      <c r="L784" s="82"/>
      <c r="M784" s="82"/>
      <c r="N784" s="82"/>
      <c r="O784" s="82"/>
      <c r="P784" s="82"/>
      <c r="Q784" s="98"/>
      <c r="R784" s="98"/>
      <c r="S784" s="98"/>
      <c r="T784" s="98"/>
      <c r="U784" s="98"/>
      <c r="V784" s="98"/>
      <c r="W784" s="98"/>
      <c r="X784" s="98"/>
      <c r="Y784" s="98"/>
      <c r="Z784" s="98"/>
      <c r="AA784" s="98"/>
      <c r="AB784" s="98"/>
      <c r="AC784" s="98"/>
      <c r="AD784" s="98"/>
      <c r="AE784" s="98"/>
      <c r="AF784" s="98"/>
      <c r="AG784" s="98"/>
      <c r="AH784" s="98"/>
      <c r="AI784" s="98"/>
      <c r="AJ784" s="98"/>
    </row>
    <row r="785" spans="1:36" s="77" customFormat="1" ht="9" customHeight="1" x14ac:dyDescent="0.25">
      <c r="A785" s="83" t="s">
        <v>48</v>
      </c>
      <c r="B785" s="85">
        <f t="shared" si="43"/>
        <v>587554.26549999905</v>
      </c>
      <c r="C785" s="85">
        <v>506591.37234999897</v>
      </c>
      <c r="D785" s="85">
        <v>38404.134600000005</v>
      </c>
      <c r="E785" s="85">
        <v>5102.6334999999999</v>
      </c>
      <c r="F785" s="85">
        <v>30909.870124999994</v>
      </c>
      <c r="G785" s="85">
        <v>5409.3771249999991</v>
      </c>
      <c r="H785" s="85">
        <v>3.6450000000000005</v>
      </c>
      <c r="I785" s="85">
        <v>1133.2328</v>
      </c>
      <c r="J785" s="82"/>
      <c r="K785" s="82"/>
      <c r="L785" s="82"/>
      <c r="M785" s="82"/>
      <c r="N785" s="82"/>
      <c r="O785" s="82"/>
      <c r="P785" s="82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  <c r="AB785" s="98"/>
      <c r="AC785" s="98"/>
      <c r="AD785" s="98"/>
      <c r="AE785" s="98"/>
      <c r="AF785" s="98"/>
      <c r="AG785" s="98"/>
      <c r="AH785" s="98"/>
      <c r="AI785" s="98"/>
      <c r="AJ785" s="98"/>
    </row>
    <row r="786" spans="1:36" s="77" customFormat="1" ht="9" customHeight="1" x14ac:dyDescent="0.25">
      <c r="A786" s="76" t="s">
        <v>49</v>
      </c>
      <c r="B786" s="82">
        <f t="shared" si="43"/>
        <v>3379.4429410970006</v>
      </c>
      <c r="C786" s="82">
        <v>35.118445804000004</v>
      </c>
      <c r="D786" s="82">
        <v>34.526074172000001</v>
      </c>
      <c r="E786" s="82">
        <v>29.378568955999999</v>
      </c>
      <c r="F786" s="82">
        <v>0</v>
      </c>
      <c r="G786" s="82">
        <v>0</v>
      </c>
      <c r="H786" s="82">
        <v>0</v>
      </c>
      <c r="I786" s="82">
        <v>3280.4198521650005</v>
      </c>
      <c r="J786" s="82"/>
      <c r="K786" s="82"/>
      <c r="L786" s="82"/>
      <c r="M786" s="82"/>
      <c r="N786" s="82"/>
      <c r="O786" s="82"/>
      <c r="P786" s="82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  <c r="AB786" s="98"/>
      <c r="AC786" s="98"/>
      <c r="AD786" s="98"/>
      <c r="AE786" s="98"/>
      <c r="AF786" s="98"/>
      <c r="AG786" s="98"/>
      <c r="AH786" s="98"/>
      <c r="AI786" s="98"/>
      <c r="AJ786" s="98"/>
    </row>
    <row r="787" spans="1:36" s="77" customFormat="1" ht="9" customHeight="1" x14ac:dyDescent="0.25">
      <c r="A787" s="76" t="s">
        <v>50</v>
      </c>
      <c r="B787" s="82">
        <f t="shared" si="43"/>
        <v>12323.614213000001</v>
      </c>
      <c r="C787" s="82">
        <v>8982.4495999999999</v>
      </c>
      <c r="D787" s="82">
        <v>0</v>
      </c>
      <c r="E787" s="82">
        <v>12</v>
      </c>
      <c r="F787" s="82">
        <v>1237.269225</v>
      </c>
      <c r="G787" s="82">
        <v>2091.8953879999999</v>
      </c>
      <c r="H787" s="82">
        <v>0</v>
      </c>
      <c r="I787" s="82">
        <v>0</v>
      </c>
      <c r="J787" s="82"/>
      <c r="K787" s="82"/>
      <c r="L787" s="82"/>
      <c r="M787" s="82"/>
      <c r="N787" s="82"/>
      <c r="O787" s="82"/>
      <c r="P787" s="82"/>
      <c r="Q787" s="98"/>
      <c r="R787" s="98"/>
      <c r="S787" s="98"/>
      <c r="T787" s="98"/>
      <c r="U787" s="98"/>
      <c r="V787" s="98"/>
      <c r="W787" s="98"/>
      <c r="X787" s="98"/>
      <c r="Y787" s="98"/>
      <c r="Z787" s="98"/>
      <c r="AA787" s="98"/>
      <c r="AB787" s="98"/>
      <c r="AC787" s="98"/>
      <c r="AD787" s="98"/>
      <c r="AE787" s="98"/>
      <c r="AF787" s="98"/>
      <c r="AG787" s="98"/>
      <c r="AH787" s="98"/>
      <c r="AI787" s="98"/>
      <c r="AJ787" s="98"/>
    </row>
    <row r="788" spans="1:36" s="77" customFormat="1" ht="9" customHeight="1" x14ac:dyDescent="0.25">
      <c r="A788" s="76" t="s">
        <v>51</v>
      </c>
      <c r="B788" s="82">
        <f t="shared" si="43"/>
        <v>5004.6374999999998</v>
      </c>
      <c r="C788" s="82">
        <v>3358.6343999999999</v>
      </c>
      <c r="D788" s="82">
        <v>0</v>
      </c>
      <c r="E788" s="82">
        <v>327.80880000000002</v>
      </c>
      <c r="F788" s="82">
        <v>214.44780000000003</v>
      </c>
      <c r="G788" s="82">
        <v>0</v>
      </c>
      <c r="H788" s="82">
        <v>0</v>
      </c>
      <c r="I788" s="82">
        <v>1103.7465</v>
      </c>
      <c r="J788" s="82"/>
      <c r="K788" s="82"/>
      <c r="L788" s="82"/>
      <c r="M788" s="82"/>
      <c r="N788" s="82"/>
      <c r="O788" s="82"/>
      <c r="P788" s="82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  <c r="AB788" s="98"/>
      <c r="AC788" s="98"/>
      <c r="AD788" s="98"/>
      <c r="AE788" s="98"/>
      <c r="AF788" s="98"/>
      <c r="AG788" s="98"/>
      <c r="AH788" s="98"/>
      <c r="AI788" s="98"/>
      <c r="AJ788" s="98"/>
    </row>
    <row r="789" spans="1:36" s="77" customFormat="1" ht="9" customHeight="1" x14ac:dyDescent="0.25">
      <c r="A789" s="83" t="s">
        <v>52</v>
      </c>
      <c r="B789" s="85">
        <f t="shared" si="43"/>
        <v>421274.43115864083</v>
      </c>
      <c r="C789" s="85">
        <v>394676.11239364563</v>
      </c>
      <c r="D789" s="85">
        <v>0</v>
      </c>
      <c r="E789" s="85">
        <v>0</v>
      </c>
      <c r="F789" s="85">
        <v>14324.837680982302</v>
      </c>
      <c r="G789" s="85">
        <v>12258.005584012899</v>
      </c>
      <c r="H789" s="85">
        <v>0</v>
      </c>
      <c r="I789" s="85">
        <v>15.4755</v>
      </c>
      <c r="J789" s="82"/>
      <c r="K789" s="82"/>
      <c r="L789" s="82"/>
      <c r="M789" s="82"/>
      <c r="N789" s="82"/>
      <c r="O789" s="82"/>
      <c r="P789" s="82"/>
      <c r="Q789" s="98"/>
      <c r="R789" s="98"/>
      <c r="S789" s="98"/>
      <c r="T789" s="98"/>
      <c r="U789" s="98"/>
      <c r="V789" s="98"/>
      <c r="W789" s="98"/>
      <c r="X789" s="98"/>
      <c r="Y789" s="98"/>
      <c r="Z789" s="98"/>
      <c r="AA789" s="98"/>
      <c r="AB789" s="98"/>
      <c r="AC789" s="98"/>
      <c r="AD789" s="98"/>
      <c r="AE789" s="98"/>
      <c r="AF789" s="98"/>
      <c r="AG789" s="98"/>
      <c r="AH789" s="98"/>
      <c r="AI789" s="98"/>
      <c r="AJ789" s="98"/>
    </row>
    <row r="790" spans="1:36" s="77" customFormat="1" ht="9" customHeight="1" x14ac:dyDescent="0.25">
      <c r="A790" s="76" t="s">
        <v>53</v>
      </c>
      <c r="B790" s="82">
        <f t="shared" si="43"/>
        <v>277831.96018539602</v>
      </c>
      <c r="C790" s="82">
        <v>210603.65456759202</v>
      </c>
      <c r="D790" s="82">
        <v>55757.952029730004</v>
      </c>
      <c r="E790" s="82">
        <v>727.81016145000001</v>
      </c>
      <c r="F790" s="82">
        <v>5713.0781338839988</v>
      </c>
      <c r="G790" s="82">
        <v>2095.8644946899994</v>
      </c>
      <c r="H790" s="82">
        <v>663.40665999999999</v>
      </c>
      <c r="I790" s="82">
        <v>2270.1941380499998</v>
      </c>
      <c r="J790" s="82"/>
      <c r="K790" s="82"/>
      <c r="L790" s="82"/>
      <c r="M790" s="82"/>
      <c r="N790" s="82"/>
      <c r="O790" s="82"/>
      <c r="P790" s="82"/>
      <c r="Q790" s="98"/>
      <c r="R790" s="98"/>
      <c r="S790" s="98"/>
      <c r="T790" s="98"/>
      <c r="U790" s="98"/>
      <c r="V790" s="98"/>
      <c r="W790" s="98"/>
      <c r="X790" s="98"/>
      <c r="Y790" s="98"/>
      <c r="Z790" s="98"/>
      <c r="AA790" s="98"/>
      <c r="AB790" s="98"/>
      <c r="AC790" s="98"/>
      <c r="AD790" s="98"/>
      <c r="AE790" s="98"/>
      <c r="AF790" s="98"/>
      <c r="AG790" s="98"/>
      <c r="AH790" s="98"/>
      <c r="AI790" s="98"/>
      <c r="AJ790" s="98"/>
    </row>
    <row r="791" spans="1:36" s="77" customFormat="1" ht="9" customHeight="1" x14ac:dyDescent="0.25">
      <c r="A791" s="76" t="s">
        <v>54</v>
      </c>
      <c r="B791" s="82">
        <f t="shared" si="43"/>
        <v>4332.8042000000005</v>
      </c>
      <c r="C791" s="82">
        <v>6.6220000000000008</v>
      </c>
      <c r="D791" s="82">
        <v>0</v>
      </c>
      <c r="E791" s="82">
        <v>1.8600000000000003</v>
      </c>
      <c r="F791" s="82">
        <v>4322.7222000000002</v>
      </c>
      <c r="G791" s="82">
        <v>1.6</v>
      </c>
      <c r="H791" s="82">
        <v>0</v>
      </c>
      <c r="I791" s="82">
        <v>0</v>
      </c>
      <c r="J791" s="82"/>
      <c r="K791" s="82"/>
      <c r="L791" s="82"/>
      <c r="M791" s="82"/>
      <c r="N791" s="82"/>
      <c r="O791" s="82"/>
      <c r="P791" s="82"/>
      <c r="Q791" s="98"/>
      <c r="R791" s="98"/>
      <c r="S791" s="98"/>
      <c r="T791" s="98"/>
      <c r="U791" s="98"/>
      <c r="V791" s="98"/>
      <c r="W791" s="98"/>
      <c r="X791" s="98"/>
      <c r="Y791" s="98"/>
      <c r="Z791" s="98"/>
      <c r="AA791" s="98"/>
      <c r="AB791" s="98"/>
      <c r="AC791" s="98"/>
      <c r="AD791" s="98"/>
      <c r="AE791" s="98"/>
      <c r="AF791" s="98"/>
      <c r="AG791" s="98"/>
      <c r="AH791" s="98"/>
      <c r="AI791" s="98"/>
      <c r="AJ791" s="98"/>
    </row>
    <row r="792" spans="1:36" s="77" customFormat="1" ht="9" customHeight="1" x14ac:dyDescent="0.25">
      <c r="A792" s="76" t="s">
        <v>55</v>
      </c>
      <c r="B792" s="82">
        <f t="shared" si="43"/>
        <v>101397.5816</v>
      </c>
      <c r="C792" s="82">
        <v>0</v>
      </c>
      <c r="D792" s="82">
        <v>0</v>
      </c>
      <c r="E792" s="82">
        <v>0</v>
      </c>
      <c r="F792" s="82">
        <v>0</v>
      </c>
      <c r="G792" s="82">
        <v>0</v>
      </c>
      <c r="H792" s="82">
        <v>17306.517600000003</v>
      </c>
      <c r="I792" s="82">
        <v>84091.063999999998</v>
      </c>
      <c r="J792" s="82"/>
      <c r="K792" s="82"/>
      <c r="L792" s="82"/>
      <c r="M792" s="82"/>
      <c r="N792" s="82"/>
      <c r="O792" s="82"/>
      <c r="P792" s="82"/>
      <c r="Q792" s="98"/>
      <c r="R792" s="98"/>
      <c r="S792" s="98"/>
      <c r="T792" s="98"/>
      <c r="U792" s="98"/>
      <c r="V792" s="98"/>
      <c r="W792" s="98"/>
      <c r="X792" s="98"/>
      <c r="Y792" s="98"/>
      <c r="Z792" s="98"/>
      <c r="AA792" s="98"/>
      <c r="AB792" s="98"/>
      <c r="AC792" s="98"/>
      <c r="AD792" s="98"/>
      <c r="AE792" s="98"/>
      <c r="AF792" s="98"/>
      <c r="AG792" s="98"/>
      <c r="AH792" s="98"/>
      <c r="AI792" s="98"/>
      <c r="AJ792" s="98"/>
    </row>
    <row r="793" spans="1:36" s="77" customFormat="1" ht="9" customHeight="1" x14ac:dyDescent="0.25">
      <c r="A793" s="83" t="s">
        <v>56</v>
      </c>
      <c r="B793" s="85">
        <f t="shared" si="43"/>
        <v>2640.0462000000002</v>
      </c>
      <c r="C793" s="85">
        <v>1159.8876999999998</v>
      </c>
      <c r="D793" s="85">
        <v>0</v>
      </c>
      <c r="E793" s="85">
        <v>1.0135000000000001</v>
      </c>
      <c r="F793" s="85">
        <v>1226.316</v>
      </c>
      <c r="G793" s="85">
        <v>139.65</v>
      </c>
      <c r="H793" s="85">
        <v>97.292000000000002</v>
      </c>
      <c r="I793" s="85">
        <v>15.887</v>
      </c>
      <c r="J793" s="82"/>
      <c r="K793" s="82"/>
      <c r="L793" s="82"/>
      <c r="M793" s="82"/>
      <c r="N793" s="82"/>
      <c r="O793" s="82"/>
      <c r="P793" s="82"/>
      <c r="Q793" s="98"/>
      <c r="R793" s="98"/>
      <c r="S793" s="98"/>
      <c r="T793" s="98"/>
      <c r="U793" s="98"/>
      <c r="V793" s="98"/>
      <c r="W793" s="98"/>
      <c r="X793" s="98"/>
      <c r="Y793" s="98"/>
      <c r="Z793" s="98"/>
      <c r="AA793" s="98"/>
      <c r="AB793" s="98"/>
      <c r="AC793" s="98"/>
      <c r="AD793" s="98"/>
      <c r="AE793" s="98"/>
      <c r="AF793" s="98"/>
      <c r="AG793" s="98"/>
      <c r="AH793" s="98"/>
      <c r="AI793" s="98"/>
      <c r="AJ793" s="98"/>
    </row>
    <row r="794" spans="1:36" s="77" customFormat="1" ht="9" customHeight="1" x14ac:dyDescent="0.25">
      <c r="A794" s="76" t="s">
        <v>57</v>
      </c>
      <c r="B794" s="82">
        <f t="shared" si="43"/>
        <v>39848.497119999993</v>
      </c>
      <c r="C794" s="82">
        <v>36291.271799999995</v>
      </c>
      <c r="D794" s="82">
        <v>0</v>
      </c>
      <c r="E794" s="82">
        <v>0</v>
      </c>
      <c r="F794" s="82">
        <v>82.757499999999993</v>
      </c>
      <c r="G794" s="82">
        <v>0</v>
      </c>
      <c r="H794" s="82">
        <v>0</v>
      </c>
      <c r="I794" s="82">
        <v>3474.4678199999998</v>
      </c>
      <c r="J794" s="82"/>
      <c r="K794" s="82"/>
      <c r="L794" s="82"/>
      <c r="M794" s="82"/>
      <c r="N794" s="82"/>
      <c r="O794" s="82"/>
      <c r="P794" s="82"/>
      <c r="Q794" s="98"/>
      <c r="R794" s="98"/>
      <c r="S794" s="98"/>
      <c r="T794" s="98"/>
      <c r="U794" s="98"/>
      <c r="V794" s="98"/>
      <c r="W794" s="98"/>
      <c r="X794" s="98"/>
      <c r="Y794" s="98"/>
      <c r="Z794" s="98"/>
      <c r="AA794" s="98"/>
      <c r="AB794" s="98"/>
      <c r="AC794" s="98"/>
      <c r="AD794" s="98"/>
      <c r="AE794" s="98"/>
      <c r="AF794" s="98"/>
      <c r="AG794" s="98"/>
      <c r="AH794" s="98"/>
      <c r="AI794" s="98"/>
      <c r="AJ794" s="98"/>
    </row>
    <row r="795" spans="1:36" s="77" customFormat="1" ht="9" customHeight="1" x14ac:dyDescent="0.25">
      <c r="A795" s="76" t="s">
        <v>58</v>
      </c>
      <c r="B795" s="82">
        <f t="shared" si="43"/>
        <v>140987.47640000001</v>
      </c>
      <c r="C795" s="82">
        <v>12151.174000000001</v>
      </c>
      <c r="D795" s="82">
        <v>0</v>
      </c>
      <c r="E795" s="82">
        <v>0</v>
      </c>
      <c r="F795" s="82">
        <v>28831.613499999999</v>
      </c>
      <c r="G795" s="82">
        <v>100004.68890000001</v>
      </c>
      <c r="H795" s="82">
        <v>0</v>
      </c>
      <c r="I795" s="82">
        <v>0</v>
      </c>
      <c r="J795" s="82"/>
      <c r="K795" s="82"/>
      <c r="L795" s="82"/>
      <c r="M795" s="82"/>
      <c r="N795" s="82"/>
      <c r="O795" s="82"/>
      <c r="P795" s="82"/>
      <c r="Q795" s="98"/>
      <c r="R795" s="98"/>
      <c r="S795" s="98"/>
      <c r="T795" s="98"/>
      <c r="U795" s="98"/>
      <c r="V795" s="98"/>
      <c r="W795" s="98"/>
      <c r="X795" s="98"/>
      <c r="Y795" s="98"/>
      <c r="Z795" s="98"/>
      <c r="AA795" s="98"/>
      <c r="AB795" s="98"/>
      <c r="AC795" s="98"/>
      <c r="AD795" s="98"/>
      <c r="AE795" s="98"/>
      <c r="AF795" s="98"/>
      <c r="AG795" s="98"/>
      <c r="AH795" s="98"/>
      <c r="AI795" s="98"/>
      <c r="AJ795" s="98"/>
    </row>
    <row r="796" spans="1:36" s="77" customFormat="1" ht="9" customHeight="1" x14ac:dyDescent="0.25">
      <c r="A796" s="76" t="s">
        <v>59</v>
      </c>
      <c r="B796" s="82">
        <f t="shared" si="43"/>
        <v>22510.400000000001</v>
      </c>
      <c r="C796" s="82">
        <v>0</v>
      </c>
      <c r="D796" s="82">
        <v>0</v>
      </c>
      <c r="E796" s="82">
        <v>0</v>
      </c>
      <c r="F796" s="82">
        <v>0</v>
      </c>
      <c r="G796" s="82">
        <v>22510.400000000001</v>
      </c>
      <c r="H796" s="82">
        <v>0</v>
      </c>
      <c r="I796" s="82">
        <v>0</v>
      </c>
      <c r="J796" s="199"/>
      <c r="K796" s="82"/>
      <c r="L796" s="82"/>
      <c r="M796" s="82"/>
      <c r="N796" s="82"/>
      <c r="O796" s="82"/>
      <c r="P796" s="82"/>
      <c r="Q796" s="98"/>
      <c r="R796" s="98"/>
      <c r="S796" s="98"/>
      <c r="T796" s="98"/>
      <c r="U796" s="98"/>
      <c r="V796" s="98"/>
      <c r="W796" s="98"/>
      <c r="X796" s="98"/>
      <c r="Y796" s="98"/>
      <c r="Z796" s="98"/>
      <c r="AA796" s="98"/>
      <c r="AB796" s="98"/>
      <c r="AC796" s="98"/>
      <c r="AD796" s="98"/>
      <c r="AE796" s="98"/>
      <c r="AF796" s="98"/>
      <c r="AG796" s="98"/>
      <c r="AH796" s="98"/>
      <c r="AI796" s="98"/>
      <c r="AJ796" s="98"/>
    </row>
    <row r="797" spans="1:36" s="77" customFormat="1" ht="9" customHeight="1" x14ac:dyDescent="0.25">
      <c r="A797" s="83" t="s">
        <v>60</v>
      </c>
      <c r="B797" s="85">
        <f t="shared" si="43"/>
        <v>56861.145000000004</v>
      </c>
      <c r="C797" s="85">
        <v>18163.919999999998</v>
      </c>
      <c r="D797" s="85">
        <v>0</v>
      </c>
      <c r="E797" s="85">
        <v>0</v>
      </c>
      <c r="F797" s="85">
        <v>1611.23</v>
      </c>
      <c r="G797" s="85">
        <v>2866.4414999999999</v>
      </c>
      <c r="H797" s="85">
        <v>0</v>
      </c>
      <c r="I797" s="85">
        <v>34219.553500000002</v>
      </c>
      <c r="J797" s="199"/>
      <c r="K797" s="82"/>
      <c r="L797" s="82"/>
      <c r="M797" s="82"/>
      <c r="N797" s="82"/>
      <c r="O797" s="82"/>
      <c r="P797" s="82"/>
      <c r="Q797" s="98"/>
      <c r="R797" s="98"/>
      <c r="S797" s="98"/>
      <c r="T797" s="98"/>
      <c r="U797" s="98"/>
      <c r="V797" s="98"/>
      <c r="W797" s="98"/>
      <c r="X797" s="98"/>
      <c r="Y797" s="98"/>
      <c r="Z797" s="98"/>
      <c r="AA797" s="98"/>
      <c r="AB797" s="98"/>
      <c r="AC797" s="98"/>
      <c r="AD797" s="98"/>
      <c r="AE797" s="98"/>
      <c r="AF797" s="98"/>
      <c r="AG797" s="98"/>
      <c r="AH797" s="98"/>
      <c r="AI797" s="98"/>
      <c r="AJ797" s="98"/>
    </row>
    <row r="798" spans="1:36" s="77" customFormat="1" ht="9" customHeight="1" x14ac:dyDescent="0.25">
      <c r="A798" s="76" t="s">
        <v>61</v>
      </c>
      <c r="B798" s="82">
        <f t="shared" si="43"/>
        <v>50250.911</v>
      </c>
      <c r="C798" s="82">
        <v>21885.504499999999</v>
      </c>
      <c r="D798" s="82">
        <v>25831.357</v>
      </c>
      <c r="E798" s="82">
        <v>0.38150000000000001</v>
      </c>
      <c r="F798" s="82">
        <v>2456.3995</v>
      </c>
      <c r="G798" s="82">
        <v>77.268500000000003</v>
      </c>
      <c r="H798" s="82">
        <v>0</v>
      </c>
      <c r="I798" s="82">
        <v>0</v>
      </c>
      <c r="J798" s="82"/>
      <c r="K798" s="82"/>
      <c r="L798" s="82"/>
      <c r="M798" s="82"/>
      <c r="N798" s="82"/>
      <c r="O798" s="82"/>
      <c r="P798" s="82"/>
      <c r="Q798" s="98"/>
      <c r="R798" s="98"/>
      <c r="S798" s="98"/>
      <c r="T798" s="98"/>
      <c r="U798" s="98"/>
      <c r="V798" s="98"/>
      <c r="W798" s="98"/>
      <c r="X798" s="98"/>
      <c r="Y798" s="98"/>
      <c r="Z798" s="98"/>
      <c r="AA798" s="98"/>
      <c r="AB798" s="98"/>
      <c r="AC798" s="98"/>
      <c r="AD798" s="98"/>
      <c r="AE798" s="98"/>
      <c r="AF798" s="98"/>
      <c r="AG798" s="98"/>
      <c r="AH798" s="98"/>
      <c r="AI798" s="98"/>
      <c r="AJ798" s="98"/>
    </row>
    <row r="799" spans="1:36" s="77" customFormat="1" ht="9" customHeight="1" x14ac:dyDescent="0.25">
      <c r="A799" s="76" t="s">
        <v>62</v>
      </c>
      <c r="B799" s="82">
        <f t="shared" si="43"/>
        <v>564411.59059599997</v>
      </c>
      <c r="C799" s="82">
        <v>272130.29225</v>
      </c>
      <c r="D799" s="82">
        <v>592.16729999999995</v>
      </c>
      <c r="E799" s="82">
        <v>883.38724200000001</v>
      </c>
      <c r="F799" s="82">
        <v>32938.563300000002</v>
      </c>
      <c r="G799" s="82">
        <v>15600.878847999998</v>
      </c>
      <c r="H799" s="82">
        <v>6506.8758160000007</v>
      </c>
      <c r="I799" s="82">
        <v>235759.42584000004</v>
      </c>
      <c r="J799" s="82"/>
      <c r="K799" s="82"/>
      <c r="L799" s="82"/>
      <c r="M799" s="82"/>
      <c r="N799" s="82"/>
      <c r="O799" s="82"/>
      <c r="P799" s="82"/>
      <c r="Q799" s="98"/>
      <c r="R799" s="98"/>
      <c r="S799" s="98"/>
      <c r="T799" s="98"/>
      <c r="U799" s="98"/>
      <c r="V799" s="98"/>
      <c r="W799" s="98"/>
      <c r="X799" s="98"/>
      <c r="Y799" s="98"/>
      <c r="Z799" s="98"/>
      <c r="AA799" s="98"/>
      <c r="AB799" s="98"/>
      <c r="AC799" s="98"/>
      <c r="AD799" s="98"/>
      <c r="AE799" s="98"/>
      <c r="AF799" s="98"/>
      <c r="AG799" s="98"/>
      <c r="AH799" s="98"/>
      <c r="AI799" s="98"/>
      <c r="AJ799" s="98"/>
    </row>
    <row r="800" spans="1:36" s="77" customFormat="1" ht="9" customHeight="1" x14ac:dyDescent="0.25">
      <c r="A800" s="76" t="s">
        <v>63</v>
      </c>
      <c r="B800" s="82">
        <f t="shared" si="43"/>
        <v>3904.3652511799996</v>
      </c>
      <c r="C800" s="82">
        <v>0</v>
      </c>
      <c r="D800" s="82">
        <v>0</v>
      </c>
      <c r="E800" s="82">
        <v>0</v>
      </c>
      <c r="F800" s="82">
        <v>0</v>
      </c>
      <c r="G800" s="82">
        <v>0</v>
      </c>
      <c r="H800" s="82">
        <v>0</v>
      </c>
      <c r="I800" s="82">
        <v>3904.3652511799996</v>
      </c>
      <c r="J800" s="82"/>
      <c r="K800" s="82"/>
      <c r="L800" s="82"/>
      <c r="M800" s="82"/>
      <c r="N800" s="82"/>
      <c r="O800" s="82"/>
      <c r="P800" s="82"/>
      <c r="Q800" s="98"/>
      <c r="R800" s="98"/>
      <c r="S800" s="98"/>
      <c r="T800" s="98"/>
      <c r="U800" s="98"/>
      <c r="V800" s="98"/>
      <c r="W800" s="98"/>
      <c r="X800" s="98"/>
      <c r="Y800" s="98"/>
      <c r="Z800" s="98"/>
      <c r="AA800" s="98"/>
      <c r="AB800" s="98"/>
      <c r="AC800" s="98"/>
      <c r="AD800" s="98"/>
      <c r="AE800" s="98"/>
      <c r="AF800" s="98"/>
      <c r="AG800" s="98"/>
      <c r="AH800" s="98"/>
      <c r="AI800" s="98"/>
      <c r="AJ800" s="98"/>
    </row>
    <row r="801" spans="1:36" s="77" customFormat="1" ht="9" customHeight="1" x14ac:dyDescent="0.25">
      <c r="A801" s="83" t="s">
        <v>64</v>
      </c>
      <c r="B801" s="85">
        <f t="shared" si="43"/>
        <v>19538.653910000001</v>
      </c>
      <c r="C801" s="85">
        <v>15097.406999999999</v>
      </c>
      <c r="D801" s="85">
        <v>0</v>
      </c>
      <c r="E801" s="85">
        <v>923.01733999999999</v>
      </c>
      <c r="F801" s="85">
        <v>2407.4895699999997</v>
      </c>
      <c r="G801" s="85">
        <v>1110.74</v>
      </c>
      <c r="H801" s="85">
        <v>0</v>
      </c>
      <c r="I801" s="85">
        <v>0</v>
      </c>
      <c r="J801" s="82"/>
      <c r="K801" s="82"/>
      <c r="L801" s="82"/>
      <c r="M801" s="82"/>
      <c r="N801" s="82"/>
      <c r="O801" s="82"/>
      <c r="P801" s="82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  <c r="AB801" s="98"/>
      <c r="AC801" s="98"/>
      <c r="AD801" s="98"/>
      <c r="AE801" s="98"/>
      <c r="AF801" s="98"/>
      <c r="AG801" s="98"/>
      <c r="AH801" s="98"/>
      <c r="AI801" s="98"/>
      <c r="AJ801" s="98"/>
    </row>
    <row r="802" spans="1:36" ht="3" customHeight="1" x14ac:dyDescent="0.25">
      <c r="A802" s="94"/>
      <c r="B802" s="102"/>
      <c r="C802" s="102"/>
      <c r="D802" s="102"/>
      <c r="E802" s="102"/>
      <c r="F802" s="102"/>
      <c r="G802" s="102"/>
      <c r="H802" s="102"/>
      <c r="I802" s="102"/>
    </row>
    <row r="803" spans="1:36" ht="3" customHeight="1" x14ac:dyDescent="0.25">
      <c r="A803" s="95"/>
      <c r="B803" s="103"/>
      <c r="C803" s="103"/>
      <c r="D803" s="103"/>
      <c r="E803" s="103"/>
      <c r="F803" s="103"/>
      <c r="G803" s="103"/>
      <c r="H803" s="103"/>
      <c r="I803" s="103"/>
    </row>
    <row r="804" spans="1:36" s="74" customFormat="1" ht="9" customHeight="1" x14ac:dyDescent="0.15">
      <c r="A804" s="104" t="s">
        <v>315</v>
      </c>
      <c r="B804" s="104"/>
      <c r="C804" s="104"/>
      <c r="D804" s="104"/>
      <c r="E804" s="199"/>
      <c r="F804" s="199"/>
      <c r="G804" s="199"/>
      <c r="H804" s="199"/>
      <c r="J804" s="310"/>
      <c r="K804" s="310"/>
      <c r="L804" s="310"/>
      <c r="M804" s="310"/>
      <c r="N804" s="310"/>
      <c r="O804" s="310"/>
      <c r="P804" s="310"/>
    </row>
    <row r="805" spans="1:36" s="74" customFormat="1" ht="9" hidden="1" customHeight="1" x14ac:dyDescent="0.25">
      <c r="A805" s="199"/>
      <c r="B805" s="199"/>
      <c r="C805" s="199"/>
      <c r="D805" s="199"/>
      <c r="E805" s="199"/>
      <c r="F805" s="199"/>
      <c r="G805" s="199"/>
      <c r="H805" s="199"/>
      <c r="J805" s="310"/>
      <c r="K805" s="310"/>
      <c r="L805" s="310"/>
      <c r="M805" s="310"/>
      <c r="N805" s="310"/>
      <c r="O805" s="310"/>
      <c r="P805" s="310"/>
    </row>
    <row r="806" spans="1:36" s="74" customFormat="1" ht="9" hidden="1" customHeight="1" x14ac:dyDescent="0.25">
      <c r="A806" s="199"/>
      <c r="J806" s="310"/>
      <c r="K806" s="310"/>
      <c r="L806" s="310"/>
      <c r="M806" s="310"/>
      <c r="N806" s="310"/>
      <c r="O806" s="310"/>
      <c r="P806" s="310"/>
    </row>
    <row r="807" spans="1:36" s="309" customFormat="1" ht="9" hidden="1" customHeight="1" x14ac:dyDescent="0.25">
      <c r="A807" s="199"/>
      <c r="B807" s="103"/>
      <c r="C807" s="103"/>
      <c r="D807" s="103"/>
      <c r="E807" s="103"/>
      <c r="F807" s="103"/>
      <c r="G807" s="103"/>
      <c r="H807" s="103"/>
      <c r="I807" s="103"/>
      <c r="J807" s="309" t="s">
        <v>11</v>
      </c>
    </row>
    <row r="808" spans="1:36" s="309" customFormat="1" ht="11.25" hidden="1" customHeight="1" x14ac:dyDescent="0.25">
      <c r="A808" s="96"/>
      <c r="B808" s="103"/>
      <c r="C808" s="103"/>
      <c r="D808" s="103"/>
      <c r="E808" s="103"/>
      <c r="F808" s="103"/>
      <c r="G808" s="103"/>
      <c r="H808" s="103"/>
      <c r="I808" s="103"/>
    </row>
    <row r="809" spans="1:36" s="309" customFormat="1" ht="11.25" hidden="1" customHeight="1" x14ac:dyDescent="0.25">
      <c r="A809" s="96"/>
      <c r="B809" s="103"/>
      <c r="C809" s="103"/>
      <c r="D809" s="103"/>
      <c r="E809" s="103"/>
      <c r="F809" s="103"/>
      <c r="G809" s="103"/>
      <c r="H809" s="103"/>
      <c r="I809" s="103"/>
    </row>
    <row r="810" spans="1:36" s="309" customFormat="1" ht="11.25" hidden="1" customHeight="1" x14ac:dyDescent="0.25">
      <c r="A810" s="96"/>
      <c r="B810" s="103"/>
      <c r="C810" s="103"/>
      <c r="D810" s="103"/>
      <c r="E810" s="103"/>
      <c r="F810" s="103"/>
      <c r="G810" s="103"/>
      <c r="H810" s="103"/>
      <c r="I810" s="103"/>
    </row>
    <row r="811" spans="1:36" s="309" customFormat="1" ht="11.25" hidden="1" customHeight="1" x14ac:dyDescent="0.25">
      <c r="A811" s="96"/>
      <c r="B811" s="103"/>
      <c r="C811" s="103"/>
      <c r="D811" s="103"/>
      <c r="E811" s="103"/>
      <c r="F811" s="103"/>
      <c r="G811" s="103"/>
      <c r="H811" s="103"/>
      <c r="I811" s="103"/>
    </row>
    <row r="812" spans="1:36" s="309" customFormat="1" ht="11.25" hidden="1" customHeight="1" x14ac:dyDescent="0.25">
      <c r="A812" s="96"/>
      <c r="B812" s="103"/>
      <c r="C812" s="103"/>
      <c r="D812" s="103"/>
      <c r="E812" s="103"/>
      <c r="F812" s="103"/>
      <c r="G812" s="103"/>
      <c r="H812" s="103"/>
      <c r="I812" s="103"/>
    </row>
    <row r="813" spans="1:36" s="309" customFormat="1" ht="11.25" hidden="1" customHeight="1" x14ac:dyDescent="0.25">
      <c r="A813" s="96"/>
      <c r="B813" s="103"/>
      <c r="C813" s="103"/>
      <c r="D813" s="103"/>
      <c r="E813" s="103"/>
      <c r="F813" s="103"/>
      <c r="G813" s="103"/>
      <c r="H813" s="103"/>
      <c r="I813" s="103"/>
    </row>
    <row r="814" spans="1:36" s="309" customFormat="1" ht="11.25" hidden="1" customHeight="1" x14ac:dyDescent="0.25">
      <c r="A814" s="96"/>
      <c r="B814" s="103"/>
      <c r="C814" s="103"/>
      <c r="D814" s="103"/>
      <c r="E814" s="103"/>
      <c r="F814" s="103"/>
      <c r="G814" s="103"/>
      <c r="H814" s="103"/>
      <c r="I814" s="103"/>
    </row>
    <row r="815" spans="1:36" s="309" customFormat="1" ht="11.25" hidden="1" customHeight="1" x14ac:dyDescent="0.25">
      <c r="A815" s="96"/>
      <c r="B815" s="103"/>
      <c r="C815" s="103"/>
      <c r="D815" s="103"/>
      <c r="E815" s="103"/>
      <c r="F815" s="103"/>
      <c r="G815" s="103"/>
      <c r="H815" s="103"/>
      <c r="I815" s="103"/>
    </row>
    <row r="816" spans="1:36" s="309" customFormat="1" ht="11.25" hidden="1" customHeight="1" x14ac:dyDescent="0.25">
      <c r="A816" s="96"/>
      <c r="B816" s="103"/>
      <c r="C816" s="103"/>
      <c r="D816" s="103"/>
      <c r="E816" s="103"/>
      <c r="F816" s="103"/>
      <c r="G816" s="103"/>
      <c r="H816" s="103"/>
      <c r="I816" s="103"/>
    </row>
    <row r="817" spans="1:9" s="309" customFormat="1" ht="11.25" hidden="1" customHeight="1" x14ac:dyDescent="0.25">
      <c r="A817" s="96"/>
      <c r="B817" s="103"/>
      <c r="C817" s="103"/>
      <c r="D817" s="103"/>
      <c r="E817" s="103"/>
      <c r="F817" s="103"/>
      <c r="G817" s="103"/>
      <c r="H817" s="103"/>
      <c r="I817" s="103"/>
    </row>
    <row r="818" spans="1:9" s="309" customFormat="1" ht="11.25" hidden="1" customHeight="1" x14ac:dyDescent="0.25">
      <c r="A818" s="96"/>
      <c r="B818" s="103"/>
      <c r="C818" s="103"/>
      <c r="D818" s="103"/>
      <c r="E818" s="103"/>
      <c r="F818" s="103"/>
      <c r="G818" s="103"/>
      <c r="H818" s="103"/>
      <c r="I818" s="103"/>
    </row>
    <row r="819" spans="1:9" s="309" customFormat="1" ht="11.25" hidden="1" customHeight="1" x14ac:dyDescent="0.25">
      <c r="A819" s="96"/>
      <c r="B819" s="103"/>
      <c r="C819" s="103"/>
      <c r="D819" s="103"/>
      <c r="E819" s="103"/>
      <c r="F819" s="103"/>
      <c r="G819" s="103"/>
      <c r="H819" s="103"/>
      <c r="I819" s="103"/>
    </row>
    <row r="820" spans="1:9" s="309" customFormat="1" ht="11.25" hidden="1" customHeight="1" x14ac:dyDescent="0.25">
      <c r="A820" s="96"/>
      <c r="B820" s="103"/>
      <c r="C820" s="103"/>
      <c r="D820" s="103"/>
      <c r="E820" s="103"/>
      <c r="F820" s="103"/>
      <c r="G820" s="103"/>
      <c r="H820" s="103"/>
      <c r="I820" s="103"/>
    </row>
    <row r="821" spans="1:9" s="309" customFormat="1" ht="11.25" hidden="1" customHeight="1" x14ac:dyDescent="0.25">
      <c r="A821" s="96"/>
      <c r="B821" s="103"/>
      <c r="C821" s="103"/>
      <c r="D821" s="103"/>
      <c r="E821" s="103"/>
      <c r="F821" s="103"/>
      <c r="G821" s="103"/>
      <c r="H821" s="103"/>
      <c r="I821" s="103"/>
    </row>
    <row r="822" spans="1:9" s="309" customFormat="1" ht="11.25" hidden="1" customHeight="1" x14ac:dyDescent="0.25">
      <c r="A822" s="96"/>
      <c r="B822" s="103"/>
      <c r="C822" s="103"/>
      <c r="D822" s="103"/>
      <c r="E822" s="103"/>
      <c r="F822" s="103"/>
      <c r="G822" s="103"/>
      <c r="H822" s="103"/>
      <c r="I822" s="103"/>
    </row>
    <row r="823" spans="1:9" s="309" customFormat="1" ht="11.25" hidden="1" customHeight="1" x14ac:dyDescent="0.25">
      <c r="A823" s="96"/>
      <c r="B823" s="103"/>
      <c r="C823" s="103"/>
      <c r="D823" s="103"/>
      <c r="E823" s="103"/>
      <c r="F823" s="103"/>
      <c r="G823" s="103"/>
      <c r="H823" s="103"/>
      <c r="I823" s="103"/>
    </row>
    <row r="824" spans="1:9" s="309" customFormat="1" ht="11.25" hidden="1" customHeight="1" x14ac:dyDescent="0.25">
      <c r="A824" s="96"/>
      <c r="B824" s="103"/>
      <c r="C824" s="103"/>
      <c r="D824" s="103"/>
      <c r="E824" s="103"/>
      <c r="F824" s="103"/>
      <c r="G824" s="103"/>
      <c r="H824" s="103"/>
      <c r="I824" s="103"/>
    </row>
    <row r="825" spans="1:9" s="309" customFormat="1" ht="11.25" hidden="1" customHeight="1" x14ac:dyDescent="0.25">
      <c r="A825" s="96"/>
      <c r="B825" s="103"/>
      <c r="C825" s="103"/>
      <c r="D825" s="103"/>
      <c r="E825" s="103"/>
      <c r="F825" s="103"/>
      <c r="G825" s="103"/>
      <c r="H825" s="103"/>
      <c r="I825" s="103"/>
    </row>
    <row r="826" spans="1:9" s="309" customFormat="1" ht="11.25" hidden="1" customHeight="1" x14ac:dyDescent="0.25">
      <c r="A826" s="96"/>
      <c r="B826" s="103"/>
      <c r="C826" s="103"/>
      <c r="D826" s="103"/>
      <c r="E826" s="103"/>
      <c r="F826" s="103"/>
      <c r="G826" s="103"/>
      <c r="H826" s="103"/>
      <c r="I826" s="103"/>
    </row>
    <row r="827" spans="1:9" s="309" customFormat="1" ht="11.25" hidden="1" customHeight="1" x14ac:dyDescent="0.25">
      <c r="A827" s="96"/>
      <c r="B827" s="103"/>
      <c r="C827" s="103"/>
      <c r="D827" s="103"/>
      <c r="E827" s="103"/>
      <c r="F827" s="103"/>
      <c r="G827" s="103"/>
      <c r="H827" s="103"/>
      <c r="I827" s="103"/>
    </row>
    <row r="828" spans="1:9" s="309" customFormat="1" ht="11.25" hidden="1" customHeight="1" x14ac:dyDescent="0.25">
      <c r="A828" s="96"/>
      <c r="B828" s="103"/>
      <c r="C828" s="103"/>
      <c r="D828" s="103"/>
      <c r="E828" s="103"/>
      <c r="F828" s="103"/>
      <c r="G828" s="103"/>
      <c r="H828" s="103"/>
      <c r="I828" s="103"/>
    </row>
    <row r="829" spans="1:9" s="309" customFormat="1" ht="11.25" hidden="1" customHeight="1" x14ac:dyDescent="0.25">
      <c r="A829" s="96"/>
      <c r="B829" s="103"/>
      <c r="C829" s="103"/>
      <c r="D829" s="103"/>
      <c r="E829" s="103"/>
      <c r="F829" s="103"/>
      <c r="G829" s="103"/>
      <c r="H829" s="103"/>
      <c r="I829" s="103"/>
    </row>
    <row r="830" spans="1:9" s="309" customFormat="1" ht="11.25" hidden="1" customHeight="1" x14ac:dyDescent="0.25">
      <c r="A830" s="96"/>
      <c r="B830" s="103"/>
      <c r="C830" s="103"/>
      <c r="D830" s="103"/>
      <c r="E830" s="103"/>
      <c r="F830" s="103"/>
      <c r="G830" s="103"/>
      <c r="H830" s="103"/>
      <c r="I830" s="103"/>
    </row>
    <row r="831" spans="1:9" s="309" customFormat="1" ht="11.25" hidden="1" customHeight="1" x14ac:dyDescent="0.25">
      <c r="A831" s="96"/>
      <c r="B831" s="103"/>
      <c r="C831" s="103"/>
      <c r="D831" s="103"/>
      <c r="E831" s="103"/>
      <c r="F831" s="103"/>
      <c r="G831" s="103"/>
      <c r="H831" s="103"/>
      <c r="I831" s="103"/>
    </row>
    <row r="832" spans="1:9" s="309" customFormat="1" ht="11.25" hidden="1" customHeight="1" x14ac:dyDescent="0.25">
      <c r="A832" s="96"/>
      <c r="B832" s="103"/>
      <c r="C832" s="103"/>
      <c r="D832" s="103"/>
      <c r="E832" s="103"/>
      <c r="F832" s="103"/>
      <c r="G832" s="103"/>
      <c r="H832" s="103"/>
      <c r="I832" s="103"/>
    </row>
    <row r="833" spans="1:9" s="309" customFormat="1" ht="11.25" hidden="1" customHeight="1" x14ac:dyDescent="0.25">
      <c r="A833" s="96"/>
      <c r="B833" s="103"/>
      <c r="C833" s="103"/>
      <c r="D833" s="103"/>
      <c r="E833" s="103"/>
      <c r="F833" s="103"/>
      <c r="G833" s="103"/>
      <c r="H833" s="103"/>
      <c r="I833" s="103"/>
    </row>
    <row r="834" spans="1:9" s="309" customFormat="1" ht="11.25" hidden="1" customHeight="1" x14ac:dyDescent="0.25">
      <c r="A834" s="96"/>
      <c r="B834" s="103"/>
      <c r="C834" s="103"/>
      <c r="D834" s="103"/>
      <c r="E834" s="103"/>
      <c r="F834" s="103"/>
      <c r="G834" s="103"/>
      <c r="H834" s="103"/>
      <c r="I834" s="103"/>
    </row>
    <row r="835" spans="1:9" s="309" customFormat="1" ht="11.25" hidden="1" customHeight="1" x14ac:dyDescent="0.25">
      <c r="A835" s="96"/>
      <c r="B835" s="103"/>
      <c r="C835" s="103"/>
      <c r="D835" s="103"/>
      <c r="E835" s="103"/>
      <c r="F835" s="103"/>
      <c r="G835" s="103"/>
      <c r="H835" s="103"/>
      <c r="I835" s="103"/>
    </row>
    <row r="836" spans="1:9" s="309" customFormat="1" ht="11.25" hidden="1" customHeight="1" x14ac:dyDescent="0.25">
      <c r="A836" s="96"/>
      <c r="B836" s="103"/>
      <c r="C836" s="103"/>
      <c r="D836" s="103"/>
      <c r="E836" s="103"/>
      <c r="F836" s="103"/>
      <c r="G836" s="103"/>
      <c r="H836" s="103"/>
      <c r="I836" s="103"/>
    </row>
    <row r="837" spans="1:9" s="309" customFormat="1" ht="11.25" hidden="1" customHeight="1" x14ac:dyDescent="0.25">
      <c r="A837" s="96"/>
      <c r="B837" s="103"/>
      <c r="C837" s="103"/>
      <c r="D837" s="103"/>
      <c r="E837" s="103"/>
      <c r="F837" s="103"/>
      <c r="G837" s="103"/>
      <c r="H837" s="103"/>
      <c r="I837" s="103"/>
    </row>
    <row r="838" spans="1:9" s="309" customFormat="1" ht="11.25" hidden="1" customHeight="1" x14ac:dyDescent="0.25">
      <c r="A838" s="96"/>
      <c r="B838" s="103"/>
      <c r="C838" s="103"/>
      <c r="D838" s="103"/>
      <c r="E838" s="103"/>
      <c r="F838" s="103"/>
      <c r="G838" s="103"/>
      <c r="H838" s="103"/>
      <c r="I838" s="103"/>
    </row>
    <row r="839" spans="1:9" s="309" customFormat="1" ht="11.25" hidden="1" customHeight="1" x14ac:dyDescent="0.25">
      <c r="A839" s="96"/>
      <c r="B839" s="103"/>
      <c r="C839" s="103"/>
      <c r="D839" s="103"/>
      <c r="E839" s="103"/>
      <c r="F839" s="103"/>
      <c r="G839" s="103"/>
      <c r="H839" s="103"/>
      <c r="I839" s="103"/>
    </row>
    <row r="840" spans="1:9" s="309" customFormat="1" ht="11.25" hidden="1" customHeight="1" x14ac:dyDescent="0.25">
      <c r="A840" s="96"/>
      <c r="B840" s="103"/>
      <c r="C840" s="103"/>
      <c r="D840" s="103"/>
      <c r="E840" s="103"/>
      <c r="F840" s="103"/>
      <c r="G840" s="103"/>
      <c r="H840" s="103"/>
      <c r="I840" s="103"/>
    </row>
    <row r="841" spans="1:9" s="309" customFormat="1" ht="11.25" hidden="1" customHeight="1" x14ac:dyDescent="0.25">
      <c r="A841" s="96"/>
      <c r="B841" s="103"/>
      <c r="C841" s="103"/>
      <c r="D841" s="103"/>
      <c r="E841" s="103"/>
      <c r="F841" s="103"/>
      <c r="G841" s="103"/>
      <c r="H841" s="103"/>
      <c r="I841" s="103"/>
    </row>
    <row r="842" spans="1:9" s="309" customFormat="1" ht="11.25" hidden="1" customHeight="1" x14ac:dyDescent="0.25">
      <c r="A842" s="96"/>
      <c r="B842" s="103"/>
      <c r="C842" s="103"/>
      <c r="D842" s="103"/>
      <c r="E842" s="103"/>
      <c r="F842" s="103"/>
      <c r="G842" s="103"/>
      <c r="H842" s="103"/>
      <c r="I842" s="103"/>
    </row>
  </sheetData>
  <sheetProtection sheet="1" objects="1" scenarios="1"/>
  <mergeCells count="5">
    <mergeCell ref="H1:I1"/>
    <mergeCell ref="A7:A9"/>
    <mergeCell ref="E7:E8"/>
    <mergeCell ref="G7:G9"/>
    <mergeCell ref="I7:I8"/>
  </mergeCells>
  <hyperlinks>
    <hyperlink ref="H1:I1" location="Índice!A1" tooltip="Ir a Índice" display="Índice!A1"/>
  </hyperlinks>
  <printOptions horizontalCentered="1" verticalCentered="1" gridLinesSet="0"/>
  <pageMargins left="0.19685039370078741" right="0.19685039370078741" top="0.39370078740157483" bottom="0.19685039370078741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0" manualBreakCount="10">
    <brk id="83" max="8" man="1"/>
    <brk id="155" max="8" man="1"/>
    <brk id="227" max="8" man="1"/>
    <brk id="299" max="8" man="1"/>
    <brk id="371" max="8" man="1"/>
    <brk id="442" max="8" man="1"/>
    <brk id="514" max="8" man="1"/>
    <brk id="586" max="8" man="1"/>
    <brk id="658" max="8" man="1"/>
    <brk id="730" max="8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8"/>
  <sheetViews>
    <sheetView showGridLines="0" showRowColHeaders="0" zoomScale="130" zoomScaleNormal="130" workbookViewId="0">
      <pane xSplit="1" ySplit="7" topLeftCell="B8" activePane="bottomRight" state="frozen"/>
      <selection activeCell="H1" sqref="H1"/>
      <selection pane="topRight" activeCell="H1" sqref="H1"/>
      <selection pane="bottomLeft" activeCell="H1" sqref="H1"/>
      <selection pane="bottomRight"/>
    </sheetView>
  </sheetViews>
  <sheetFormatPr baseColWidth="10" defaultColWidth="0" defaultRowHeight="11.25" customHeight="1" zeroHeight="1" x14ac:dyDescent="0.25"/>
  <cols>
    <col min="1" max="1" width="25.5703125" style="96" customWidth="1"/>
    <col min="2" max="2" width="21.5703125" style="96" customWidth="1"/>
    <col min="3" max="3" width="24.42578125" style="96" customWidth="1"/>
    <col min="4" max="4" width="19.5703125" style="96" customWidth="1"/>
    <col min="5" max="5" width="0.85546875" style="96" customWidth="1"/>
    <col min="6" max="8" width="0" style="96" hidden="1" customWidth="1"/>
    <col min="9" max="16384" width="10.5703125" style="96" hidden="1"/>
  </cols>
  <sheetData>
    <row r="1" spans="1:7" s="67" customFormat="1" ht="12" customHeight="1" x14ac:dyDescent="0.2">
      <c r="A1" s="64" t="s">
        <v>317</v>
      </c>
      <c r="B1" s="312"/>
      <c r="C1" s="312"/>
      <c r="D1" s="193" t="s">
        <v>318</v>
      </c>
      <c r="E1" s="66"/>
    </row>
    <row r="2" spans="1:7" s="67" customFormat="1" ht="12" customHeight="1" x14ac:dyDescent="0.2">
      <c r="A2" s="66" t="s">
        <v>346</v>
      </c>
      <c r="B2" s="312"/>
      <c r="C2" s="312"/>
      <c r="D2" s="312"/>
      <c r="E2" s="64"/>
    </row>
    <row r="3" spans="1:7" ht="3" customHeight="1" x14ac:dyDescent="0.25">
      <c r="A3" s="94"/>
      <c r="B3" s="94"/>
      <c r="C3" s="94"/>
      <c r="D3" s="94"/>
      <c r="E3" s="95"/>
      <c r="F3" s="95"/>
    </row>
    <row r="4" spans="1:7" ht="3" customHeight="1" x14ac:dyDescent="0.25">
      <c r="A4" s="95"/>
      <c r="B4" s="95"/>
      <c r="C4" s="95"/>
      <c r="D4" s="95"/>
    </row>
    <row r="5" spans="1:7" s="74" customFormat="1" ht="8.65" customHeight="1" x14ac:dyDescent="0.25">
      <c r="A5" s="357" t="s">
        <v>80</v>
      </c>
      <c r="B5" s="194" t="s">
        <v>319</v>
      </c>
      <c r="C5" s="194"/>
      <c r="D5" s="194" t="s">
        <v>320</v>
      </c>
    </row>
    <row r="6" spans="1:7" s="74" customFormat="1" ht="8.65" customHeight="1" x14ac:dyDescent="0.25">
      <c r="A6" s="358"/>
      <c r="B6" s="194" t="s">
        <v>321</v>
      </c>
      <c r="C6" s="194"/>
      <c r="D6" s="194" t="s">
        <v>322</v>
      </c>
    </row>
    <row r="7" spans="1:7" ht="3" customHeight="1" x14ac:dyDescent="0.25">
      <c r="A7" s="94"/>
      <c r="B7" s="94"/>
      <c r="C7" s="94"/>
      <c r="D7" s="94"/>
    </row>
    <row r="8" spans="1:7" ht="3" customHeight="1" x14ac:dyDescent="0.25">
      <c r="A8" s="95"/>
      <c r="B8" s="95"/>
      <c r="C8" s="95"/>
      <c r="D8" s="95"/>
    </row>
    <row r="9" spans="1:7" s="80" customFormat="1" ht="9" customHeight="1" x14ac:dyDescent="0.25">
      <c r="A9" s="75">
        <v>1995</v>
      </c>
      <c r="B9" s="97"/>
      <c r="C9" s="97"/>
      <c r="D9" s="97"/>
      <c r="E9" s="89"/>
    </row>
    <row r="10" spans="1:7" s="80" customFormat="1" ht="9" customHeight="1" x14ac:dyDescent="0.25">
      <c r="A10" s="78" t="s">
        <v>33</v>
      </c>
      <c r="B10" s="97">
        <f>SUM(B12:B43)</f>
        <v>104356</v>
      </c>
      <c r="C10" s="97"/>
      <c r="D10" s="97">
        <f>SUM(D12:D43)</f>
        <v>95119.278000000006</v>
      </c>
      <c r="E10" s="89"/>
      <c r="G10" s="89"/>
    </row>
    <row r="11" spans="1:7" s="80" customFormat="1" ht="3.95" customHeight="1" x14ac:dyDescent="0.25">
      <c r="B11" s="97"/>
      <c r="C11" s="97"/>
      <c r="D11" s="97"/>
      <c r="G11" s="89"/>
    </row>
    <row r="12" spans="1:7" s="77" customFormat="1" ht="9" customHeight="1" x14ac:dyDescent="0.25">
      <c r="A12" s="76" t="s">
        <v>34</v>
      </c>
      <c r="B12" s="81">
        <v>49</v>
      </c>
      <c r="C12" s="81"/>
      <c r="D12" s="81">
        <v>2.4500000000000002</v>
      </c>
      <c r="G12" s="89"/>
    </row>
    <row r="13" spans="1:7" s="77" customFormat="1" ht="9" customHeight="1" x14ac:dyDescent="0.25">
      <c r="A13" s="76" t="s">
        <v>35</v>
      </c>
      <c r="B13" s="81">
        <v>3598</v>
      </c>
      <c r="C13" s="81"/>
      <c r="D13" s="81">
        <v>3822.5</v>
      </c>
      <c r="G13" s="89"/>
    </row>
    <row r="14" spans="1:7" s="77" customFormat="1" ht="9" customHeight="1" x14ac:dyDescent="0.25">
      <c r="A14" s="76" t="s">
        <v>87</v>
      </c>
      <c r="B14" s="81">
        <v>35</v>
      </c>
      <c r="C14" s="81"/>
      <c r="D14" s="81">
        <v>47.6</v>
      </c>
      <c r="G14" s="89"/>
    </row>
    <row r="15" spans="1:7" s="77" customFormat="1" ht="9" customHeight="1" x14ac:dyDescent="0.25">
      <c r="A15" s="83" t="s">
        <v>37</v>
      </c>
      <c r="B15" s="84">
        <v>211</v>
      </c>
      <c r="C15" s="84"/>
      <c r="D15" s="84">
        <v>5908</v>
      </c>
      <c r="G15" s="89"/>
    </row>
    <row r="16" spans="1:7" s="77" customFormat="1" ht="9" customHeight="1" x14ac:dyDescent="0.25">
      <c r="A16" s="76" t="s">
        <v>38</v>
      </c>
      <c r="B16" s="81">
        <v>13095</v>
      </c>
      <c r="C16" s="81"/>
      <c r="D16" s="81">
        <v>20097.54</v>
      </c>
      <c r="G16" s="89"/>
    </row>
    <row r="17" spans="1:7" s="77" customFormat="1" ht="9" customHeight="1" x14ac:dyDescent="0.25">
      <c r="A17" s="76" t="s">
        <v>39</v>
      </c>
      <c r="B17" s="81">
        <v>0</v>
      </c>
      <c r="C17" s="81"/>
      <c r="D17" s="81">
        <v>0</v>
      </c>
      <c r="G17" s="89"/>
    </row>
    <row r="18" spans="1:7" s="77" customFormat="1" ht="9" customHeight="1" x14ac:dyDescent="0.25">
      <c r="A18" s="76" t="s">
        <v>40</v>
      </c>
      <c r="B18" s="81">
        <v>68</v>
      </c>
      <c r="C18" s="81"/>
      <c r="D18" s="81">
        <v>35.496000000000002</v>
      </c>
      <c r="G18" s="89"/>
    </row>
    <row r="19" spans="1:7" s="77" customFormat="1" ht="9" customHeight="1" x14ac:dyDescent="0.25">
      <c r="A19" s="83" t="s">
        <v>41</v>
      </c>
      <c r="B19" s="84">
        <v>0</v>
      </c>
      <c r="C19" s="84"/>
      <c r="D19" s="84">
        <v>0</v>
      </c>
      <c r="G19" s="89"/>
    </row>
    <row r="20" spans="1:7" s="77" customFormat="1" ht="9" customHeight="1" x14ac:dyDescent="0.25">
      <c r="A20" s="76" t="s">
        <v>88</v>
      </c>
      <c r="B20" s="81">
        <v>40151</v>
      </c>
      <c r="C20" s="81"/>
      <c r="D20" s="81">
        <v>2007.55</v>
      </c>
      <c r="G20" s="89"/>
    </row>
    <row r="21" spans="1:7" s="77" customFormat="1" ht="9" customHeight="1" x14ac:dyDescent="0.25">
      <c r="A21" s="76" t="s">
        <v>42</v>
      </c>
      <c r="B21" s="81">
        <v>637</v>
      </c>
      <c r="C21" s="81"/>
      <c r="D21" s="81">
        <v>2536.9</v>
      </c>
      <c r="G21" s="89"/>
    </row>
    <row r="22" spans="1:7" s="77" customFormat="1" ht="9" customHeight="1" x14ac:dyDescent="0.25">
      <c r="A22" s="76" t="s">
        <v>43</v>
      </c>
      <c r="B22" s="81">
        <v>68</v>
      </c>
      <c r="C22" s="81"/>
      <c r="D22" s="81">
        <v>40.799999999999997</v>
      </c>
      <c r="G22" s="89"/>
    </row>
    <row r="23" spans="1:7" s="77" customFormat="1" ht="9" customHeight="1" x14ac:dyDescent="0.25">
      <c r="A23" s="83" t="s">
        <v>44</v>
      </c>
      <c r="B23" s="84">
        <v>302</v>
      </c>
      <c r="C23" s="84"/>
      <c r="D23" s="84">
        <v>865.5</v>
      </c>
      <c r="G23" s="89"/>
    </row>
    <row r="24" spans="1:7" s="77" customFormat="1" ht="9" customHeight="1" x14ac:dyDescent="0.25">
      <c r="A24" s="76" t="s">
        <v>45</v>
      </c>
      <c r="B24" s="81">
        <v>209</v>
      </c>
      <c r="C24" s="81"/>
      <c r="D24" s="81">
        <v>4956.0770000000002</v>
      </c>
      <c r="G24" s="89"/>
    </row>
    <row r="25" spans="1:7" s="77" customFormat="1" ht="9" customHeight="1" x14ac:dyDescent="0.25">
      <c r="A25" s="76" t="s">
        <v>46</v>
      </c>
      <c r="B25" s="81">
        <v>482</v>
      </c>
      <c r="C25" s="81"/>
      <c r="D25" s="81">
        <v>650.70000000000005</v>
      </c>
      <c r="G25" s="89"/>
    </row>
    <row r="26" spans="1:7" s="77" customFormat="1" ht="9" customHeight="1" x14ac:dyDescent="0.25">
      <c r="A26" s="76" t="s">
        <v>47</v>
      </c>
      <c r="B26" s="81">
        <v>729</v>
      </c>
      <c r="C26" s="81"/>
      <c r="D26" s="81">
        <v>4301.8599999999997</v>
      </c>
      <c r="G26" s="89"/>
    </row>
    <row r="27" spans="1:7" s="77" customFormat="1" ht="9" customHeight="1" x14ac:dyDescent="0.25">
      <c r="A27" s="83" t="s">
        <v>48</v>
      </c>
      <c r="B27" s="84">
        <v>20935</v>
      </c>
      <c r="C27" s="84"/>
      <c r="D27" s="84">
        <v>27992.25</v>
      </c>
      <c r="G27" s="89"/>
    </row>
    <row r="28" spans="1:7" s="77" customFormat="1" ht="9" customHeight="1" x14ac:dyDescent="0.25">
      <c r="A28" s="76" t="s">
        <v>49</v>
      </c>
      <c r="B28" s="81">
        <v>12491</v>
      </c>
      <c r="C28" s="81"/>
      <c r="D28" s="81">
        <v>624.54999999999995</v>
      </c>
      <c r="G28" s="89"/>
    </row>
    <row r="29" spans="1:7" s="77" customFormat="1" ht="9" customHeight="1" x14ac:dyDescent="0.25">
      <c r="A29" s="76" t="s">
        <v>50</v>
      </c>
      <c r="B29" s="81">
        <v>461</v>
      </c>
      <c r="C29" s="81"/>
      <c r="D29" s="81">
        <v>186.7</v>
      </c>
      <c r="G29" s="89"/>
    </row>
    <row r="30" spans="1:7" s="77" customFormat="1" ht="9" customHeight="1" x14ac:dyDescent="0.25">
      <c r="A30" s="76" t="s">
        <v>51</v>
      </c>
      <c r="B30" s="81">
        <v>1515</v>
      </c>
      <c r="C30" s="81"/>
      <c r="D30" s="81">
        <v>2405.6799999999998</v>
      </c>
      <c r="G30" s="89"/>
    </row>
    <row r="31" spans="1:7" s="77" customFormat="1" ht="9" customHeight="1" x14ac:dyDescent="0.25">
      <c r="A31" s="83" t="s">
        <v>52</v>
      </c>
      <c r="B31" s="84">
        <v>314</v>
      </c>
      <c r="C31" s="84"/>
      <c r="D31" s="84">
        <v>1451.6</v>
      </c>
      <c r="G31" s="89"/>
    </row>
    <row r="32" spans="1:7" s="77" customFormat="1" ht="9" customHeight="1" x14ac:dyDescent="0.25">
      <c r="A32" s="76" t="s">
        <v>53</v>
      </c>
      <c r="B32" s="81">
        <v>1854</v>
      </c>
      <c r="C32" s="81"/>
      <c r="D32" s="81">
        <v>2007</v>
      </c>
      <c r="G32" s="89"/>
    </row>
    <row r="33" spans="1:7" s="77" customFormat="1" ht="9" customHeight="1" x14ac:dyDescent="0.25">
      <c r="A33" s="76" t="s">
        <v>54</v>
      </c>
      <c r="B33" s="81">
        <v>178</v>
      </c>
      <c r="C33" s="81"/>
      <c r="D33" s="81">
        <v>545.1</v>
      </c>
      <c r="G33" s="89"/>
    </row>
    <row r="34" spans="1:7" s="77" customFormat="1" ht="9" customHeight="1" x14ac:dyDescent="0.25">
      <c r="A34" s="76" t="s">
        <v>55</v>
      </c>
      <c r="B34" s="81">
        <v>0</v>
      </c>
      <c r="C34" s="81"/>
      <c r="D34" s="81">
        <v>0</v>
      </c>
      <c r="G34" s="89"/>
    </row>
    <row r="35" spans="1:7" s="77" customFormat="1" ht="9" customHeight="1" x14ac:dyDescent="0.25">
      <c r="A35" s="83" t="s">
        <v>56</v>
      </c>
      <c r="B35" s="84">
        <v>683</v>
      </c>
      <c r="C35" s="84"/>
      <c r="D35" s="84">
        <v>3682.3</v>
      </c>
      <c r="G35" s="89"/>
    </row>
    <row r="36" spans="1:7" s="77" customFormat="1" ht="9" customHeight="1" x14ac:dyDescent="0.25">
      <c r="A36" s="76" t="s">
        <v>57</v>
      </c>
      <c r="B36" s="81">
        <v>17</v>
      </c>
      <c r="C36" s="81"/>
      <c r="D36" s="81">
        <v>13.515000000000001</v>
      </c>
      <c r="G36" s="89"/>
    </row>
    <row r="37" spans="1:7" s="77" customFormat="1" ht="9" customHeight="1" x14ac:dyDescent="0.25">
      <c r="A37" s="76" t="s">
        <v>58</v>
      </c>
      <c r="B37" s="81">
        <v>1</v>
      </c>
      <c r="C37" s="81"/>
      <c r="D37" s="81">
        <v>0</v>
      </c>
      <c r="G37" s="89"/>
    </row>
    <row r="38" spans="1:7" s="77" customFormat="1" ht="9" customHeight="1" x14ac:dyDescent="0.25">
      <c r="A38" s="76" t="s">
        <v>59</v>
      </c>
      <c r="B38" s="81">
        <v>0</v>
      </c>
      <c r="C38" s="81"/>
      <c r="D38" s="81">
        <v>0</v>
      </c>
      <c r="G38" s="89"/>
    </row>
    <row r="39" spans="1:7" s="77" customFormat="1" ht="9" customHeight="1" x14ac:dyDescent="0.25">
      <c r="A39" s="83" t="s">
        <v>60</v>
      </c>
      <c r="B39" s="84">
        <v>4119</v>
      </c>
      <c r="C39" s="84"/>
      <c r="D39" s="84">
        <v>6256.61</v>
      </c>
      <c r="G39" s="89"/>
    </row>
    <row r="40" spans="1:7" s="77" customFormat="1" ht="9" customHeight="1" x14ac:dyDescent="0.25">
      <c r="A40" s="76" t="s">
        <v>61</v>
      </c>
      <c r="B40" s="81">
        <v>0</v>
      </c>
      <c r="C40" s="81"/>
      <c r="D40" s="81">
        <v>0</v>
      </c>
      <c r="G40" s="89"/>
    </row>
    <row r="41" spans="1:7" s="77" customFormat="1" ht="9" customHeight="1" x14ac:dyDescent="0.25">
      <c r="A41" s="76" t="s">
        <v>62</v>
      </c>
      <c r="B41" s="81">
        <v>326</v>
      </c>
      <c r="C41" s="81"/>
      <c r="D41" s="81">
        <v>2125</v>
      </c>
      <c r="G41" s="89"/>
    </row>
    <row r="42" spans="1:7" s="77" customFormat="1" ht="9" customHeight="1" x14ac:dyDescent="0.25">
      <c r="A42" s="76" t="s">
        <v>63</v>
      </c>
      <c r="B42" s="81">
        <v>0</v>
      </c>
      <c r="C42" s="81"/>
      <c r="D42" s="81">
        <v>0</v>
      </c>
      <c r="G42" s="89"/>
    </row>
    <row r="43" spans="1:7" s="77" customFormat="1" ht="9" customHeight="1" x14ac:dyDescent="0.25">
      <c r="A43" s="83" t="s">
        <v>64</v>
      </c>
      <c r="B43" s="84">
        <v>1828</v>
      </c>
      <c r="C43" s="84"/>
      <c r="D43" s="84">
        <v>2556</v>
      </c>
      <c r="G43" s="89"/>
    </row>
    <row r="44" spans="1:7" s="313" customFormat="1" ht="9" customHeight="1" x14ac:dyDescent="0.2"/>
    <row r="45" spans="1:7" s="80" customFormat="1" ht="9" customHeight="1" x14ac:dyDescent="0.25">
      <c r="A45" s="75">
        <v>1996</v>
      </c>
      <c r="B45" s="97"/>
      <c r="C45" s="97"/>
      <c r="D45" s="97"/>
      <c r="E45" s="89"/>
    </row>
    <row r="46" spans="1:7" s="80" customFormat="1" ht="9" customHeight="1" x14ac:dyDescent="0.25">
      <c r="A46" s="78" t="s">
        <v>33</v>
      </c>
      <c r="B46" s="97">
        <f>SUM(B48:B79)</f>
        <v>83366</v>
      </c>
      <c r="C46" s="97"/>
      <c r="D46" s="97">
        <f>SUM(D48:D79)</f>
        <v>174996.53099999996</v>
      </c>
      <c r="E46" s="89"/>
    </row>
    <row r="47" spans="1:7" s="80" customFormat="1" ht="3.95" customHeight="1" x14ac:dyDescent="0.25">
      <c r="B47" s="97"/>
      <c r="C47" s="97"/>
      <c r="D47" s="97"/>
    </row>
    <row r="48" spans="1:7" s="77" customFormat="1" ht="9" customHeight="1" x14ac:dyDescent="0.25">
      <c r="A48" s="76" t="s">
        <v>34</v>
      </c>
      <c r="B48" s="81">
        <v>86</v>
      </c>
      <c r="C48" s="81"/>
      <c r="D48" s="81">
        <v>8.9440000000000008</v>
      </c>
    </row>
    <row r="49" spans="1:4" s="77" customFormat="1" ht="9" customHeight="1" x14ac:dyDescent="0.25">
      <c r="A49" s="76" t="s">
        <v>35</v>
      </c>
      <c r="B49" s="81">
        <v>3943</v>
      </c>
      <c r="C49" s="81"/>
      <c r="D49" s="81">
        <v>6104.68</v>
      </c>
    </row>
    <row r="50" spans="1:4" s="77" customFormat="1" ht="9" customHeight="1" x14ac:dyDescent="0.25">
      <c r="A50" s="76" t="s">
        <v>87</v>
      </c>
      <c r="B50" s="81">
        <v>11</v>
      </c>
      <c r="C50" s="81"/>
      <c r="D50" s="81">
        <v>36.747999999999998</v>
      </c>
    </row>
    <row r="51" spans="1:4" s="77" customFormat="1" ht="9" customHeight="1" x14ac:dyDescent="0.25">
      <c r="A51" s="83" t="s">
        <v>37</v>
      </c>
      <c r="B51" s="84">
        <v>0</v>
      </c>
      <c r="C51" s="84"/>
      <c r="D51" s="84">
        <v>0</v>
      </c>
    </row>
    <row r="52" spans="1:4" s="77" customFormat="1" ht="9" customHeight="1" x14ac:dyDescent="0.25">
      <c r="A52" s="76" t="s">
        <v>38</v>
      </c>
      <c r="B52" s="81">
        <v>6865</v>
      </c>
      <c r="C52" s="81"/>
      <c r="D52" s="81">
        <v>26096.94</v>
      </c>
    </row>
    <row r="53" spans="1:4" s="77" customFormat="1" ht="9" customHeight="1" x14ac:dyDescent="0.25">
      <c r="A53" s="76" t="s">
        <v>39</v>
      </c>
      <c r="B53" s="81">
        <v>115</v>
      </c>
      <c r="C53" s="81"/>
      <c r="D53" s="81">
        <v>119.621</v>
      </c>
    </row>
    <row r="54" spans="1:4" s="77" customFormat="1" ht="9" customHeight="1" x14ac:dyDescent="0.25">
      <c r="A54" s="76" t="s">
        <v>40</v>
      </c>
      <c r="B54" s="81">
        <v>435</v>
      </c>
      <c r="C54" s="81"/>
      <c r="D54" s="81">
        <v>473.28</v>
      </c>
    </row>
    <row r="55" spans="1:4" s="77" customFormat="1" ht="9" customHeight="1" x14ac:dyDescent="0.25">
      <c r="A55" s="83" t="s">
        <v>41</v>
      </c>
      <c r="B55" s="84">
        <v>0</v>
      </c>
      <c r="C55" s="84"/>
      <c r="D55" s="84">
        <v>0</v>
      </c>
    </row>
    <row r="56" spans="1:4" s="77" customFormat="1" ht="9" customHeight="1" x14ac:dyDescent="0.25">
      <c r="A56" s="76" t="s">
        <v>88</v>
      </c>
      <c r="B56" s="81">
        <v>24615</v>
      </c>
      <c r="C56" s="81"/>
      <c r="D56" s="81">
        <v>2584.6010000000001</v>
      </c>
    </row>
    <row r="57" spans="1:4" s="77" customFormat="1" ht="9" customHeight="1" x14ac:dyDescent="0.25">
      <c r="A57" s="76" t="s">
        <v>42</v>
      </c>
      <c r="B57" s="81">
        <v>829</v>
      </c>
      <c r="C57" s="81"/>
      <c r="D57" s="81">
        <v>5145.1589999999997</v>
      </c>
    </row>
    <row r="58" spans="1:4" s="77" customFormat="1" ht="9" customHeight="1" x14ac:dyDescent="0.25">
      <c r="A58" s="76" t="s">
        <v>43</v>
      </c>
      <c r="B58" s="81">
        <v>5</v>
      </c>
      <c r="C58" s="81"/>
      <c r="D58" s="81">
        <v>6.25</v>
      </c>
    </row>
    <row r="59" spans="1:4" s="77" customFormat="1" ht="9" customHeight="1" x14ac:dyDescent="0.25">
      <c r="A59" s="83" t="s">
        <v>44</v>
      </c>
      <c r="B59" s="84">
        <v>256</v>
      </c>
      <c r="C59" s="84"/>
      <c r="D59" s="84">
        <v>1137.92</v>
      </c>
    </row>
    <row r="60" spans="1:4" s="77" customFormat="1" ht="9" customHeight="1" x14ac:dyDescent="0.25">
      <c r="A60" s="76" t="s">
        <v>45</v>
      </c>
      <c r="B60" s="81">
        <v>66</v>
      </c>
      <c r="C60" s="81"/>
      <c r="D60" s="81">
        <v>8418.8529999999992</v>
      </c>
    </row>
    <row r="61" spans="1:4" s="77" customFormat="1" ht="9" customHeight="1" x14ac:dyDescent="0.25">
      <c r="A61" s="76" t="s">
        <v>46</v>
      </c>
      <c r="B61" s="81">
        <v>2067</v>
      </c>
      <c r="C61" s="81"/>
      <c r="D61" s="81">
        <v>6040.0770000000002</v>
      </c>
    </row>
    <row r="62" spans="1:4" s="77" customFormat="1" ht="9" customHeight="1" x14ac:dyDescent="0.25">
      <c r="A62" s="76" t="s">
        <v>47</v>
      </c>
      <c r="B62" s="81">
        <v>296</v>
      </c>
      <c r="C62" s="81"/>
      <c r="D62" s="81">
        <v>2740.982</v>
      </c>
    </row>
    <row r="63" spans="1:4" s="77" customFormat="1" ht="9" customHeight="1" x14ac:dyDescent="0.25">
      <c r="A63" s="83" t="s">
        <v>48</v>
      </c>
      <c r="B63" s="84">
        <v>18620</v>
      </c>
      <c r="C63" s="84"/>
      <c r="D63" s="84">
        <v>38022.400000000001</v>
      </c>
    </row>
    <row r="64" spans="1:4" s="77" customFormat="1" ht="9" customHeight="1" x14ac:dyDescent="0.25">
      <c r="A64" s="76" t="s">
        <v>49</v>
      </c>
      <c r="B64" s="81">
        <v>109</v>
      </c>
      <c r="C64" s="81"/>
      <c r="D64" s="81">
        <v>153.47200000000001</v>
      </c>
    </row>
    <row r="65" spans="1:4" s="77" customFormat="1" ht="9" customHeight="1" x14ac:dyDescent="0.25">
      <c r="A65" s="76" t="s">
        <v>50</v>
      </c>
      <c r="B65" s="81">
        <v>270</v>
      </c>
      <c r="C65" s="81"/>
      <c r="D65" s="81">
        <v>224.91</v>
      </c>
    </row>
    <row r="66" spans="1:4" s="77" customFormat="1" ht="9" customHeight="1" x14ac:dyDescent="0.25">
      <c r="A66" s="76" t="s">
        <v>51</v>
      </c>
      <c r="B66" s="81">
        <v>2723</v>
      </c>
      <c r="C66" s="81"/>
      <c r="D66" s="81">
        <v>6972.9960000000001</v>
      </c>
    </row>
    <row r="67" spans="1:4" s="77" customFormat="1" ht="9" customHeight="1" x14ac:dyDescent="0.25">
      <c r="A67" s="83" t="s">
        <v>52</v>
      </c>
      <c r="B67" s="84">
        <v>581</v>
      </c>
      <c r="C67" s="84"/>
      <c r="D67" s="84">
        <v>6840.5619999999999</v>
      </c>
    </row>
    <row r="68" spans="1:4" s="77" customFormat="1" ht="9" customHeight="1" x14ac:dyDescent="0.25">
      <c r="A68" s="76" t="s">
        <v>53</v>
      </c>
      <c r="B68" s="81">
        <v>527</v>
      </c>
      <c r="C68" s="81"/>
      <c r="D68" s="81">
        <v>1576.7840000000001</v>
      </c>
    </row>
    <row r="69" spans="1:4" s="77" customFormat="1" ht="9" customHeight="1" x14ac:dyDescent="0.25">
      <c r="A69" s="76" t="s">
        <v>54</v>
      </c>
      <c r="B69" s="81">
        <v>300</v>
      </c>
      <c r="C69" s="81"/>
      <c r="D69" s="81">
        <v>1687.8</v>
      </c>
    </row>
    <row r="70" spans="1:4" s="77" customFormat="1" ht="9" customHeight="1" x14ac:dyDescent="0.25">
      <c r="A70" s="76" t="s">
        <v>55</v>
      </c>
      <c r="B70" s="81">
        <v>209</v>
      </c>
      <c r="C70" s="81"/>
      <c r="D70" s="81">
        <v>12193.477999999999</v>
      </c>
    </row>
    <row r="71" spans="1:4" s="77" customFormat="1" ht="9" customHeight="1" x14ac:dyDescent="0.25">
      <c r="A71" s="83" t="s">
        <v>56</v>
      </c>
      <c r="B71" s="84">
        <v>1083</v>
      </c>
      <c r="C71" s="84"/>
      <c r="D71" s="84">
        <v>18605</v>
      </c>
    </row>
    <row r="72" spans="1:4" s="77" customFormat="1" ht="9" customHeight="1" x14ac:dyDescent="0.25">
      <c r="A72" s="76" t="s">
        <v>57</v>
      </c>
      <c r="B72" s="81">
        <v>13</v>
      </c>
      <c r="C72" s="81"/>
      <c r="D72" s="81">
        <v>21.527999999999999</v>
      </c>
    </row>
    <row r="73" spans="1:4" s="77" customFormat="1" ht="9" customHeight="1" x14ac:dyDescent="0.25">
      <c r="A73" s="76" t="s">
        <v>58</v>
      </c>
      <c r="B73" s="81">
        <v>3153</v>
      </c>
      <c r="C73" s="81"/>
      <c r="D73" s="81">
        <v>4471.1859999999997</v>
      </c>
    </row>
    <row r="74" spans="1:4" s="77" customFormat="1" ht="9" customHeight="1" x14ac:dyDescent="0.25">
      <c r="A74" s="76" t="s">
        <v>59</v>
      </c>
      <c r="B74" s="81">
        <v>17</v>
      </c>
      <c r="C74" s="81"/>
      <c r="D74" s="81">
        <v>18.478999999999999</v>
      </c>
    </row>
    <row r="75" spans="1:4" s="77" customFormat="1" ht="9" customHeight="1" x14ac:dyDescent="0.25">
      <c r="A75" s="83" t="s">
        <v>60</v>
      </c>
      <c r="B75" s="84">
        <v>4290</v>
      </c>
      <c r="C75" s="84"/>
      <c r="D75" s="84">
        <v>11385.151</v>
      </c>
    </row>
    <row r="76" spans="1:4" s="77" customFormat="1" ht="9" customHeight="1" x14ac:dyDescent="0.25">
      <c r="A76" s="76" t="s">
        <v>61</v>
      </c>
      <c r="B76" s="81">
        <v>42</v>
      </c>
      <c r="C76" s="81"/>
      <c r="D76" s="81">
        <v>246.876</v>
      </c>
    </row>
    <row r="77" spans="1:4" s="77" customFormat="1" ht="9" customHeight="1" x14ac:dyDescent="0.25">
      <c r="A77" s="76" t="s">
        <v>62</v>
      </c>
      <c r="B77" s="81">
        <v>4852</v>
      </c>
      <c r="C77" s="81"/>
      <c r="D77" s="81">
        <v>5196.6419999999998</v>
      </c>
    </row>
    <row r="78" spans="1:4" s="77" customFormat="1" ht="9" customHeight="1" x14ac:dyDescent="0.25">
      <c r="A78" s="76" t="s">
        <v>63</v>
      </c>
      <c r="B78" s="81">
        <v>14</v>
      </c>
      <c r="C78" s="81"/>
      <c r="D78" s="81">
        <v>0</v>
      </c>
    </row>
    <row r="79" spans="1:4" s="77" customFormat="1" ht="9" customHeight="1" x14ac:dyDescent="0.25">
      <c r="A79" s="83" t="s">
        <v>64</v>
      </c>
      <c r="B79" s="84">
        <v>6974</v>
      </c>
      <c r="C79" s="84"/>
      <c r="D79" s="84">
        <v>8465.2119999999995</v>
      </c>
    </row>
    <row r="80" spans="1:4" s="313" customFormat="1" ht="9" customHeight="1" x14ac:dyDescent="0.2"/>
    <row r="81" spans="1:5" s="80" customFormat="1" ht="9" customHeight="1" x14ac:dyDescent="0.25">
      <c r="A81" s="75">
        <v>1997</v>
      </c>
      <c r="B81" s="97"/>
      <c r="C81" s="97"/>
      <c r="D81" s="97"/>
      <c r="E81" s="89"/>
    </row>
    <row r="82" spans="1:5" s="80" customFormat="1" ht="9" customHeight="1" x14ac:dyDescent="0.25">
      <c r="A82" s="78" t="s">
        <v>33</v>
      </c>
      <c r="B82" s="97">
        <f>SUM(B84:B115)</f>
        <v>89261</v>
      </c>
      <c r="C82" s="97"/>
      <c r="D82" s="97">
        <f>SUM(D84:D115)</f>
        <v>148654.924</v>
      </c>
      <c r="E82" s="89"/>
    </row>
    <row r="83" spans="1:5" s="80" customFormat="1" ht="3.95" customHeight="1" x14ac:dyDescent="0.25">
      <c r="B83" s="97"/>
      <c r="C83" s="97"/>
      <c r="D83" s="97"/>
    </row>
    <row r="84" spans="1:5" s="77" customFormat="1" ht="9" customHeight="1" x14ac:dyDescent="0.25">
      <c r="A84" s="76" t="s">
        <v>34</v>
      </c>
      <c r="B84" s="81">
        <v>0</v>
      </c>
      <c r="C84" s="81"/>
      <c r="D84" s="81">
        <v>0</v>
      </c>
    </row>
    <row r="85" spans="1:5" s="77" customFormat="1" ht="9" customHeight="1" x14ac:dyDescent="0.25">
      <c r="A85" s="76" t="s">
        <v>35</v>
      </c>
      <c r="B85" s="81">
        <v>4623</v>
      </c>
      <c r="C85" s="81"/>
      <c r="D85" s="81">
        <v>7702.86</v>
      </c>
    </row>
    <row r="86" spans="1:5" s="77" customFormat="1" ht="9" customHeight="1" x14ac:dyDescent="0.25">
      <c r="A86" s="76" t="s">
        <v>87</v>
      </c>
      <c r="B86" s="81">
        <v>48</v>
      </c>
      <c r="C86" s="81"/>
      <c r="D86" s="81">
        <v>124.575</v>
      </c>
    </row>
    <row r="87" spans="1:5" s="77" customFormat="1" ht="9" customHeight="1" x14ac:dyDescent="0.25">
      <c r="A87" s="83" t="s">
        <v>37</v>
      </c>
      <c r="B87" s="84">
        <v>184</v>
      </c>
      <c r="C87" s="84"/>
      <c r="D87" s="84">
        <v>5980.8</v>
      </c>
    </row>
    <row r="88" spans="1:5" s="77" customFormat="1" ht="9" customHeight="1" x14ac:dyDescent="0.25">
      <c r="A88" s="76" t="s">
        <v>38</v>
      </c>
      <c r="B88" s="81">
        <v>20739</v>
      </c>
      <c r="C88" s="81"/>
      <c r="D88" s="81">
        <v>10210.474</v>
      </c>
    </row>
    <row r="89" spans="1:5" s="77" customFormat="1" ht="9" customHeight="1" x14ac:dyDescent="0.25">
      <c r="A89" s="76" t="s">
        <v>39</v>
      </c>
      <c r="B89" s="81">
        <v>28</v>
      </c>
      <c r="C89" s="81"/>
      <c r="D89" s="81">
        <v>17.600000000000001</v>
      </c>
    </row>
    <row r="90" spans="1:5" s="77" customFormat="1" ht="9" customHeight="1" x14ac:dyDescent="0.25">
      <c r="A90" s="76" t="s">
        <v>40</v>
      </c>
      <c r="B90" s="81">
        <v>1052</v>
      </c>
      <c r="C90" s="81"/>
      <c r="D90" s="81">
        <v>4734</v>
      </c>
    </row>
    <row r="91" spans="1:5" s="77" customFormat="1" ht="9" customHeight="1" x14ac:dyDescent="0.25">
      <c r="A91" s="83" t="s">
        <v>41</v>
      </c>
      <c r="B91" s="84">
        <v>148</v>
      </c>
      <c r="C91" s="84"/>
      <c r="D91" s="84">
        <v>0</v>
      </c>
    </row>
    <row r="92" spans="1:5" s="77" customFormat="1" ht="9" customHeight="1" x14ac:dyDescent="0.25">
      <c r="A92" s="76" t="s">
        <v>88</v>
      </c>
      <c r="B92" s="81">
        <v>17329</v>
      </c>
      <c r="C92" s="81"/>
      <c r="D92" s="81">
        <v>1834.7950000000001</v>
      </c>
    </row>
    <row r="93" spans="1:5" s="77" customFormat="1" ht="9" customHeight="1" x14ac:dyDescent="0.25">
      <c r="A93" s="76" t="s">
        <v>42</v>
      </c>
      <c r="B93" s="81">
        <v>59</v>
      </c>
      <c r="C93" s="81"/>
      <c r="D93" s="81">
        <v>520</v>
      </c>
    </row>
    <row r="94" spans="1:5" s="77" customFormat="1" ht="9" customHeight="1" x14ac:dyDescent="0.25">
      <c r="A94" s="76" t="s">
        <v>43</v>
      </c>
      <c r="B94" s="81">
        <v>0</v>
      </c>
      <c r="C94" s="81"/>
      <c r="D94" s="81">
        <v>0</v>
      </c>
    </row>
    <row r="95" spans="1:5" s="77" customFormat="1" ht="9" customHeight="1" x14ac:dyDescent="0.25">
      <c r="A95" s="83" t="s">
        <v>44</v>
      </c>
      <c r="B95" s="84">
        <v>112</v>
      </c>
      <c r="C95" s="84"/>
      <c r="D95" s="84">
        <v>179.2</v>
      </c>
    </row>
    <row r="96" spans="1:5" s="77" customFormat="1" ht="9" customHeight="1" x14ac:dyDescent="0.25">
      <c r="A96" s="76" t="s">
        <v>45</v>
      </c>
      <c r="B96" s="81">
        <v>136</v>
      </c>
      <c r="C96" s="81"/>
      <c r="D96" s="81">
        <v>3691.4859999999999</v>
      </c>
    </row>
    <row r="97" spans="1:4" s="77" customFormat="1" ht="9" customHeight="1" x14ac:dyDescent="0.25">
      <c r="A97" s="76" t="s">
        <v>46</v>
      </c>
      <c r="B97" s="81">
        <v>1206</v>
      </c>
      <c r="C97" s="81"/>
      <c r="D97" s="81">
        <v>3978.18</v>
      </c>
    </row>
    <row r="98" spans="1:4" s="77" customFormat="1" ht="9" customHeight="1" x14ac:dyDescent="0.25">
      <c r="A98" s="76" t="s">
        <v>47</v>
      </c>
      <c r="B98" s="81">
        <v>8866</v>
      </c>
      <c r="C98" s="81"/>
      <c r="D98" s="81">
        <v>2312.125</v>
      </c>
    </row>
    <row r="99" spans="1:4" s="77" customFormat="1" ht="9" customHeight="1" x14ac:dyDescent="0.25">
      <c r="A99" s="83" t="s">
        <v>48</v>
      </c>
      <c r="B99" s="84">
        <v>19405</v>
      </c>
      <c r="C99" s="84"/>
      <c r="D99" s="84">
        <v>47806.158000000003</v>
      </c>
    </row>
    <row r="100" spans="1:4" s="77" customFormat="1" ht="9" customHeight="1" x14ac:dyDescent="0.25">
      <c r="A100" s="76" t="s">
        <v>49</v>
      </c>
      <c r="B100" s="81">
        <v>707</v>
      </c>
      <c r="C100" s="81"/>
      <c r="D100" s="81">
        <v>88.375</v>
      </c>
    </row>
    <row r="101" spans="1:4" s="77" customFormat="1" ht="9" customHeight="1" x14ac:dyDescent="0.25">
      <c r="A101" s="76" t="s">
        <v>50</v>
      </c>
      <c r="B101" s="81">
        <v>718</v>
      </c>
      <c r="C101" s="81"/>
      <c r="D101" s="81">
        <v>285.05</v>
      </c>
    </row>
    <row r="102" spans="1:4" s="77" customFormat="1" ht="9" customHeight="1" x14ac:dyDescent="0.25">
      <c r="A102" s="76" t="s">
        <v>51</v>
      </c>
      <c r="B102" s="81">
        <v>1000</v>
      </c>
      <c r="C102" s="81"/>
      <c r="D102" s="81">
        <v>1062.9000000000001</v>
      </c>
    </row>
    <row r="103" spans="1:4" s="77" customFormat="1" ht="9" customHeight="1" x14ac:dyDescent="0.25">
      <c r="A103" s="83" t="s">
        <v>52</v>
      </c>
      <c r="B103" s="84">
        <v>611</v>
      </c>
      <c r="C103" s="84"/>
      <c r="D103" s="84">
        <v>2200.1999999999998</v>
      </c>
    </row>
    <row r="104" spans="1:4" s="77" customFormat="1" ht="9" customHeight="1" x14ac:dyDescent="0.25">
      <c r="A104" s="76" t="s">
        <v>53</v>
      </c>
      <c r="B104" s="81">
        <v>1</v>
      </c>
      <c r="C104" s="81"/>
      <c r="D104" s="81">
        <v>0.3</v>
      </c>
    </row>
    <row r="105" spans="1:4" s="77" customFormat="1" ht="9" customHeight="1" x14ac:dyDescent="0.25">
      <c r="A105" s="76" t="s">
        <v>54</v>
      </c>
      <c r="B105" s="81">
        <v>144</v>
      </c>
      <c r="C105" s="81"/>
      <c r="D105" s="81">
        <v>756</v>
      </c>
    </row>
    <row r="106" spans="1:4" s="77" customFormat="1" ht="9" customHeight="1" x14ac:dyDescent="0.25">
      <c r="A106" s="76" t="s">
        <v>55</v>
      </c>
      <c r="B106" s="81">
        <v>0</v>
      </c>
      <c r="C106" s="81"/>
      <c r="D106" s="81">
        <v>0</v>
      </c>
    </row>
    <row r="107" spans="1:4" s="77" customFormat="1" ht="9" customHeight="1" x14ac:dyDescent="0.25">
      <c r="A107" s="83" t="s">
        <v>56</v>
      </c>
      <c r="B107" s="84">
        <v>1205</v>
      </c>
      <c r="C107" s="84"/>
      <c r="D107" s="84">
        <v>18880</v>
      </c>
    </row>
    <row r="108" spans="1:4" s="77" customFormat="1" ht="9" customHeight="1" x14ac:dyDescent="0.25">
      <c r="A108" s="76" t="s">
        <v>57</v>
      </c>
      <c r="B108" s="81">
        <v>0</v>
      </c>
      <c r="C108" s="81"/>
      <c r="D108" s="81">
        <v>0</v>
      </c>
    </row>
    <row r="109" spans="1:4" s="77" customFormat="1" ht="9" customHeight="1" x14ac:dyDescent="0.25">
      <c r="A109" s="76" t="s">
        <v>58</v>
      </c>
      <c r="B109" s="81">
        <v>1930</v>
      </c>
      <c r="C109" s="81"/>
      <c r="D109" s="81">
        <v>3143.15</v>
      </c>
    </row>
    <row r="110" spans="1:4" s="77" customFormat="1" ht="9" customHeight="1" x14ac:dyDescent="0.25">
      <c r="A110" s="76" t="s">
        <v>59</v>
      </c>
      <c r="B110" s="81">
        <v>36</v>
      </c>
      <c r="C110" s="81"/>
      <c r="D110" s="81">
        <v>162</v>
      </c>
    </row>
    <row r="111" spans="1:4" s="77" customFormat="1" ht="9" customHeight="1" x14ac:dyDescent="0.25">
      <c r="A111" s="83" t="s">
        <v>60</v>
      </c>
      <c r="B111" s="84">
        <v>4268</v>
      </c>
      <c r="C111" s="84"/>
      <c r="D111" s="84">
        <v>7110.9960000000001</v>
      </c>
    </row>
    <row r="112" spans="1:4" s="77" customFormat="1" ht="9" customHeight="1" x14ac:dyDescent="0.25">
      <c r="A112" s="76" t="s">
        <v>61</v>
      </c>
      <c r="B112" s="81">
        <v>96</v>
      </c>
      <c r="C112" s="81"/>
      <c r="D112" s="81">
        <v>57.6</v>
      </c>
    </row>
    <row r="113" spans="1:5" s="77" customFormat="1" ht="9" customHeight="1" x14ac:dyDescent="0.25">
      <c r="A113" s="76" t="s">
        <v>62</v>
      </c>
      <c r="B113" s="81">
        <v>3129</v>
      </c>
      <c r="C113" s="81"/>
      <c r="D113" s="81">
        <v>24801</v>
      </c>
    </row>
    <row r="114" spans="1:5" s="77" customFormat="1" ht="9" customHeight="1" x14ac:dyDescent="0.25">
      <c r="A114" s="76" t="s">
        <v>63</v>
      </c>
      <c r="B114" s="81">
        <v>85</v>
      </c>
      <c r="C114" s="81"/>
      <c r="D114" s="81">
        <v>25.5</v>
      </c>
    </row>
    <row r="115" spans="1:5" s="77" customFormat="1" ht="9" customHeight="1" x14ac:dyDescent="0.25">
      <c r="A115" s="83" t="s">
        <v>64</v>
      </c>
      <c r="B115" s="84">
        <v>1396</v>
      </c>
      <c r="C115" s="84"/>
      <c r="D115" s="84">
        <v>989.6</v>
      </c>
    </row>
    <row r="116" spans="1:5" s="313" customFormat="1" ht="9" customHeight="1" x14ac:dyDescent="0.2"/>
    <row r="117" spans="1:5" s="80" customFormat="1" ht="9" customHeight="1" x14ac:dyDescent="0.25">
      <c r="A117" s="75">
        <v>1998</v>
      </c>
      <c r="B117" s="97"/>
      <c r="C117" s="97"/>
      <c r="D117" s="97"/>
      <c r="E117" s="89"/>
    </row>
    <row r="118" spans="1:5" s="80" customFormat="1" ht="9" customHeight="1" x14ac:dyDescent="0.25">
      <c r="A118" s="78" t="s">
        <v>33</v>
      </c>
      <c r="B118" s="97">
        <f>SUM(B120:B151)</f>
        <v>95962</v>
      </c>
      <c r="C118" s="97"/>
      <c r="D118" s="97">
        <f>SUM(D120:D151)</f>
        <v>186939.13099999999</v>
      </c>
      <c r="E118" s="89"/>
    </row>
    <row r="119" spans="1:5" s="80" customFormat="1" ht="3.95" customHeight="1" x14ac:dyDescent="0.25">
      <c r="B119" s="97"/>
      <c r="C119" s="97"/>
      <c r="D119" s="97"/>
    </row>
    <row r="120" spans="1:5" s="77" customFormat="1" ht="9" customHeight="1" x14ac:dyDescent="0.25">
      <c r="A120" s="76" t="s">
        <v>34</v>
      </c>
      <c r="B120" s="81">
        <v>270</v>
      </c>
      <c r="C120" s="81"/>
      <c r="D120" s="81">
        <v>72.900000000000006</v>
      </c>
    </row>
    <row r="121" spans="1:5" s="77" customFormat="1" ht="9" customHeight="1" x14ac:dyDescent="0.25">
      <c r="A121" s="76" t="s">
        <v>35</v>
      </c>
      <c r="B121" s="81">
        <v>4414</v>
      </c>
      <c r="C121" s="81"/>
      <c r="D121" s="81">
        <v>8063.6629999999996</v>
      </c>
    </row>
    <row r="122" spans="1:5" s="77" customFormat="1" ht="9" customHeight="1" x14ac:dyDescent="0.25">
      <c r="A122" s="76" t="s">
        <v>87</v>
      </c>
      <c r="B122" s="81">
        <v>1</v>
      </c>
      <c r="C122" s="81"/>
      <c r="D122" s="81">
        <v>15</v>
      </c>
    </row>
    <row r="123" spans="1:5" s="77" customFormat="1" ht="9" customHeight="1" x14ac:dyDescent="0.25">
      <c r="A123" s="83" t="s">
        <v>37</v>
      </c>
      <c r="B123" s="84">
        <v>160</v>
      </c>
      <c r="C123" s="84"/>
      <c r="D123" s="84">
        <v>1850.95</v>
      </c>
    </row>
    <row r="124" spans="1:5" s="77" customFormat="1" ht="9" customHeight="1" x14ac:dyDescent="0.25">
      <c r="A124" s="76" t="s">
        <v>38</v>
      </c>
      <c r="B124" s="81">
        <v>21849</v>
      </c>
      <c r="C124" s="81"/>
      <c r="D124" s="81">
        <v>8986.1</v>
      </c>
    </row>
    <row r="125" spans="1:5" s="77" customFormat="1" ht="9" customHeight="1" x14ac:dyDescent="0.25">
      <c r="A125" s="76" t="s">
        <v>39</v>
      </c>
      <c r="B125" s="81">
        <v>5</v>
      </c>
      <c r="C125" s="81"/>
      <c r="D125" s="81">
        <v>104</v>
      </c>
    </row>
    <row r="126" spans="1:5" s="77" customFormat="1" ht="9" customHeight="1" x14ac:dyDescent="0.25">
      <c r="A126" s="76" t="s">
        <v>40</v>
      </c>
      <c r="B126" s="81">
        <v>515</v>
      </c>
      <c r="C126" s="81"/>
      <c r="D126" s="81">
        <v>2832.5</v>
      </c>
    </row>
    <row r="127" spans="1:5" s="77" customFormat="1" ht="9" customHeight="1" x14ac:dyDescent="0.25">
      <c r="A127" s="83" t="s">
        <v>41</v>
      </c>
      <c r="B127" s="84">
        <v>790</v>
      </c>
      <c r="C127" s="84"/>
      <c r="D127" s="84">
        <v>410.8</v>
      </c>
    </row>
    <row r="128" spans="1:5" s="77" customFormat="1" ht="9" customHeight="1" x14ac:dyDescent="0.25">
      <c r="A128" s="76" t="s">
        <v>88</v>
      </c>
      <c r="B128" s="81">
        <v>19515</v>
      </c>
      <c r="C128" s="81"/>
      <c r="D128" s="81">
        <v>750.572</v>
      </c>
    </row>
    <row r="129" spans="1:4" s="77" customFormat="1" ht="9" customHeight="1" x14ac:dyDescent="0.25">
      <c r="A129" s="76" t="s">
        <v>42</v>
      </c>
      <c r="B129" s="81">
        <v>65</v>
      </c>
      <c r="C129" s="81"/>
      <c r="D129" s="81">
        <v>612.86800000000005</v>
      </c>
    </row>
    <row r="130" spans="1:4" s="77" customFormat="1" ht="9" customHeight="1" x14ac:dyDescent="0.25">
      <c r="A130" s="76" t="s">
        <v>43</v>
      </c>
      <c r="B130" s="81">
        <v>23</v>
      </c>
      <c r="C130" s="81"/>
      <c r="D130" s="81">
        <v>5.5549999999999997</v>
      </c>
    </row>
    <row r="131" spans="1:4" s="77" customFormat="1" ht="9" customHeight="1" x14ac:dyDescent="0.25">
      <c r="A131" s="83" t="s">
        <v>44</v>
      </c>
      <c r="B131" s="84">
        <v>223</v>
      </c>
      <c r="C131" s="84"/>
      <c r="D131" s="84">
        <v>448</v>
      </c>
    </row>
    <row r="132" spans="1:4" s="77" customFormat="1" ht="9" customHeight="1" x14ac:dyDescent="0.25">
      <c r="A132" s="76" t="s">
        <v>45</v>
      </c>
      <c r="B132" s="81">
        <v>101</v>
      </c>
      <c r="C132" s="81"/>
      <c r="D132" s="81">
        <v>1033</v>
      </c>
    </row>
    <row r="133" spans="1:4" s="77" customFormat="1" ht="9" customHeight="1" x14ac:dyDescent="0.25">
      <c r="A133" s="76" t="s">
        <v>46</v>
      </c>
      <c r="B133" s="81">
        <v>1013</v>
      </c>
      <c r="C133" s="81"/>
      <c r="D133" s="81">
        <v>935.25199999999995</v>
      </c>
    </row>
    <row r="134" spans="1:4" s="77" customFormat="1" ht="9" customHeight="1" x14ac:dyDescent="0.25">
      <c r="A134" s="76" t="s">
        <v>47</v>
      </c>
      <c r="B134" s="81">
        <v>923</v>
      </c>
      <c r="C134" s="81"/>
      <c r="D134" s="81">
        <v>2216.9879999999998</v>
      </c>
    </row>
    <row r="135" spans="1:4" s="77" customFormat="1" ht="9" customHeight="1" x14ac:dyDescent="0.25">
      <c r="A135" s="83" t="s">
        <v>48</v>
      </c>
      <c r="B135" s="84">
        <v>22310</v>
      </c>
      <c r="C135" s="84"/>
      <c r="D135" s="84">
        <v>66930</v>
      </c>
    </row>
    <row r="136" spans="1:4" s="77" customFormat="1" ht="9" customHeight="1" x14ac:dyDescent="0.25">
      <c r="A136" s="76" t="s">
        <v>49</v>
      </c>
      <c r="B136" s="81">
        <v>4678</v>
      </c>
      <c r="C136" s="81"/>
      <c r="D136" s="81">
        <v>1128.8009999999999</v>
      </c>
    </row>
    <row r="137" spans="1:4" s="77" customFormat="1" ht="9" customHeight="1" x14ac:dyDescent="0.25">
      <c r="A137" s="76" t="s">
        <v>50</v>
      </c>
      <c r="B137" s="81">
        <v>52</v>
      </c>
      <c r="C137" s="81"/>
      <c r="D137" s="81">
        <v>26.218</v>
      </c>
    </row>
    <row r="138" spans="1:4" s="77" customFormat="1" ht="9" customHeight="1" x14ac:dyDescent="0.25">
      <c r="A138" s="76" t="s">
        <v>51</v>
      </c>
      <c r="B138" s="81">
        <v>3540</v>
      </c>
      <c r="C138" s="81"/>
      <c r="D138" s="81">
        <v>16788.95</v>
      </c>
    </row>
    <row r="139" spans="1:4" s="77" customFormat="1" ht="9" customHeight="1" x14ac:dyDescent="0.25">
      <c r="A139" s="83" t="s">
        <v>52</v>
      </c>
      <c r="B139" s="84">
        <v>606</v>
      </c>
      <c r="C139" s="84"/>
      <c r="D139" s="84">
        <v>2566</v>
      </c>
    </row>
    <row r="140" spans="1:4" s="77" customFormat="1" ht="9" customHeight="1" x14ac:dyDescent="0.25">
      <c r="A140" s="76" t="s">
        <v>53</v>
      </c>
      <c r="B140" s="81">
        <v>2789</v>
      </c>
      <c r="C140" s="81"/>
      <c r="D140" s="81">
        <v>1708.8219999999999</v>
      </c>
    </row>
    <row r="141" spans="1:4" s="77" customFormat="1" ht="9" customHeight="1" x14ac:dyDescent="0.25">
      <c r="A141" s="76" t="s">
        <v>54</v>
      </c>
      <c r="B141" s="81">
        <v>218</v>
      </c>
      <c r="C141" s="81"/>
      <c r="D141" s="81">
        <v>927</v>
      </c>
    </row>
    <row r="142" spans="1:4" s="77" customFormat="1" ht="9" customHeight="1" x14ac:dyDescent="0.25">
      <c r="A142" s="76" t="s">
        <v>55</v>
      </c>
      <c r="B142" s="81">
        <v>79</v>
      </c>
      <c r="C142" s="81"/>
      <c r="D142" s="81">
        <v>1030.6400000000001</v>
      </c>
    </row>
    <row r="143" spans="1:4" s="77" customFormat="1" ht="9" customHeight="1" x14ac:dyDescent="0.25">
      <c r="A143" s="83" t="s">
        <v>56</v>
      </c>
      <c r="B143" s="84">
        <v>452</v>
      </c>
      <c r="C143" s="84"/>
      <c r="D143" s="84">
        <v>1753.5</v>
      </c>
    </row>
    <row r="144" spans="1:4" s="77" customFormat="1" ht="9" customHeight="1" x14ac:dyDescent="0.25">
      <c r="A144" s="76" t="s">
        <v>57</v>
      </c>
      <c r="B144" s="81">
        <v>42</v>
      </c>
      <c r="C144" s="81"/>
      <c r="D144" s="81">
        <v>63</v>
      </c>
    </row>
    <row r="145" spans="1:5" s="77" customFormat="1" ht="9" customHeight="1" x14ac:dyDescent="0.25">
      <c r="A145" s="76" t="s">
        <v>58</v>
      </c>
      <c r="B145" s="81">
        <v>1328</v>
      </c>
      <c r="C145" s="81"/>
      <c r="D145" s="81">
        <v>4312.415</v>
      </c>
    </row>
    <row r="146" spans="1:5" s="77" customFormat="1" ht="9" customHeight="1" x14ac:dyDescent="0.25">
      <c r="A146" s="76" t="s">
        <v>59</v>
      </c>
      <c r="B146" s="81">
        <v>40</v>
      </c>
      <c r="C146" s="81"/>
      <c r="D146" s="81">
        <v>228.6</v>
      </c>
    </row>
    <row r="147" spans="1:5" s="77" customFormat="1" ht="9" customHeight="1" x14ac:dyDescent="0.25">
      <c r="A147" s="83" t="s">
        <v>60</v>
      </c>
      <c r="B147" s="84">
        <v>4335</v>
      </c>
      <c r="C147" s="84"/>
      <c r="D147" s="84">
        <v>8270.9959999999992</v>
      </c>
    </row>
    <row r="148" spans="1:5" s="77" customFormat="1" ht="9" customHeight="1" x14ac:dyDescent="0.25">
      <c r="A148" s="76" t="s">
        <v>61</v>
      </c>
      <c r="B148" s="81">
        <v>661</v>
      </c>
      <c r="C148" s="81"/>
      <c r="D148" s="81">
        <v>182.24100000000001</v>
      </c>
    </row>
    <row r="149" spans="1:5" s="77" customFormat="1" ht="9" customHeight="1" x14ac:dyDescent="0.25">
      <c r="A149" s="76" t="s">
        <v>62</v>
      </c>
      <c r="B149" s="81">
        <v>1851</v>
      </c>
      <c r="C149" s="81"/>
      <c r="D149" s="81">
        <v>14902</v>
      </c>
    </row>
    <row r="150" spans="1:5" s="77" customFormat="1" ht="9" customHeight="1" x14ac:dyDescent="0.25">
      <c r="A150" s="76" t="s">
        <v>63</v>
      </c>
      <c r="B150" s="81">
        <v>147</v>
      </c>
      <c r="C150" s="81"/>
      <c r="D150" s="81">
        <v>58.8</v>
      </c>
    </row>
    <row r="151" spans="1:5" s="77" customFormat="1" ht="9" customHeight="1" x14ac:dyDescent="0.25">
      <c r="A151" s="83" t="s">
        <v>64</v>
      </c>
      <c r="B151" s="84">
        <v>2967</v>
      </c>
      <c r="C151" s="84"/>
      <c r="D151" s="84">
        <v>37723</v>
      </c>
    </row>
    <row r="152" spans="1:5" s="313" customFormat="1" ht="9" customHeight="1" x14ac:dyDescent="0.2"/>
    <row r="153" spans="1:5" s="80" customFormat="1" ht="9" customHeight="1" x14ac:dyDescent="0.25">
      <c r="A153" s="75">
        <v>1999</v>
      </c>
      <c r="B153" s="97"/>
      <c r="C153" s="97"/>
      <c r="D153" s="97"/>
      <c r="E153" s="89"/>
    </row>
    <row r="154" spans="1:5" s="80" customFormat="1" ht="9" customHeight="1" x14ac:dyDescent="0.25">
      <c r="A154" s="78" t="s">
        <v>33</v>
      </c>
      <c r="B154" s="97">
        <f>SUM(B156:B187)</f>
        <v>142944</v>
      </c>
      <c r="C154" s="97"/>
      <c r="D154" s="97">
        <f>SUM(D156:D187)</f>
        <v>200294.519</v>
      </c>
      <c r="E154" s="89"/>
    </row>
    <row r="155" spans="1:5" s="80" customFormat="1" ht="3.95" customHeight="1" x14ac:dyDescent="0.25">
      <c r="B155" s="97"/>
      <c r="C155" s="97"/>
      <c r="D155" s="97"/>
    </row>
    <row r="156" spans="1:5" s="77" customFormat="1" ht="9" customHeight="1" x14ac:dyDescent="0.25">
      <c r="A156" s="76" t="s">
        <v>34</v>
      </c>
      <c r="B156" s="81">
        <v>50</v>
      </c>
      <c r="C156" s="81"/>
      <c r="D156" s="81">
        <v>25</v>
      </c>
    </row>
    <row r="157" spans="1:5" s="77" customFormat="1" ht="9" customHeight="1" x14ac:dyDescent="0.25">
      <c r="A157" s="76" t="s">
        <v>35</v>
      </c>
      <c r="B157" s="81">
        <v>4046</v>
      </c>
      <c r="C157" s="81"/>
      <c r="D157" s="81">
        <v>7485.3280000000004</v>
      </c>
    </row>
    <row r="158" spans="1:5" s="77" customFormat="1" ht="9" customHeight="1" x14ac:dyDescent="0.25">
      <c r="A158" s="76" t="s">
        <v>87</v>
      </c>
      <c r="B158" s="81">
        <v>119</v>
      </c>
      <c r="C158" s="81"/>
      <c r="D158" s="81">
        <v>31.733000000000001</v>
      </c>
    </row>
    <row r="159" spans="1:5" s="77" customFormat="1" ht="9" customHeight="1" x14ac:dyDescent="0.25">
      <c r="A159" s="83" t="s">
        <v>37</v>
      </c>
      <c r="B159" s="84">
        <v>90</v>
      </c>
      <c r="C159" s="84"/>
      <c r="D159" s="84">
        <v>182.45</v>
      </c>
    </row>
    <row r="160" spans="1:5" s="77" customFormat="1" ht="9" customHeight="1" x14ac:dyDescent="0.25">
      <c r="A160" s="76" t="s">
        <v>38</v>
      </c>
      <c r="B160" s="81">
        <v>23176</v>
      </c>
      <c r="C160" s="81"/>
      <c r="D160" s="81">
        <v>1774.616</v>
      </c>
    </row>
    <row r="161" spans="1:4" s="77" customFormat="1" ht="9" customHeight="1" x14ac:dyDescent="0.25">
      <c r="A161" s="76" t="s">
        <v>39</v>
      </c>
      <c r="B161" s="81">
        <v>35</v>
      </c>
      <c r="C161" s="81"/>
      <c r="D161" s="81">
        <v>36</v>
      </c>
    </row>
    <row r="162" spans="1:4" s="77" customFormat="1" ht="9" customHeight="1" x14ac:dyDescent="0.25">
      <c r="A162" s="76" t="s">
        <v>40</v>
      </c>
      <c r="B162" s="81">
        <v>500</v>
      </c>
      <c r="C162" s="81"/>
      <c r="D162" s="81">
        <v>2750</v>
      </c>
    </row>
    <row r="163" spans="1:4" s="77" customFormat="1" ht="9" customHeight="1" x14ac:dyDescent="0.25">
      <c r="A163" s="83" t="s">
        <v>41</v>
      </c>
      <c r="B163" s="84">
        <v>0</v>
      </c>
      <c r="C163" s="84"/>
      <c r="D163" s="84">
        <v>0</v>
      </c>
    </row>
    <row r="164" spans="1:4" s="77" customFormat="1" ht="9" customHeight="1" x14ac:dyDescent="0.25">
      <c r="A164" s="76" t="s">
        <v>88</v>
      </c>
      <c r="B164" s="81">
        <v>21751</v>
      </c>
      <c r="C164" s="81"/>
      <c r="D164" s="81">
        <v>1674.827</v>
      </c>
    </row>
    <row r="165" spans="1:4" s="77" customFormat="1" ht="9" customHeight="1" x14ac:dyDescent="0.25">
      <c r="A165" s="76" t="s">
        <v>42</v>
      </c>
      <c r="B165" s="81">
        <v>226</v>
      </c>
      <c r="C165" s="81"/>
      <c r="D165" s="81">
        <v>903.28399999999999</v>
      </c>
    </row>
    <row r="166" spans="1:4" s="77" customFormat="1" ht="9" customHeight="1" x14ac:dyDescent="0.25">
      <c r="A166" s="76" t="s">
        <v>43</v>
      </c>
      <c r="B166" s="81">
        <v>237</v>
      </c>
      <c r="C166" s="81"/>
      <c r="D166" s="81">
        <v>118.5</v>
      </c>
    </row>
    <row r="167" spans="1:4" s="77" customFormat="1" ht="9" customHeight="1" x14ac:dyDescent="0.25">
      <c r="A167" s="83" t="s">
        <v>44</v>
      </c>
      <c r="B167" s="84">
        <v>366</v>
      </c>
      <c r="C167" s="84"/>
      <c r="D167" s="84">
        <v>188</v>
      </c>
    </row>
    <row r="168" spans="1:4" s="77" customFormat="1" ht="9" customHeight="1" x14ac:dyDescent="0.25">
      <c r="A168" s="76" t="s">
        <v>45</v>
      </c>
      <c r="B168" s="81">
        <v>215</v>
      </c>
      <c r="C168" s="81"/>
      <c r="D168" s="81">
        <v>1294.4000000000001</v>
      </c>
    </row>
    <row r="169" spans="1:4" s="77" customFormat="1" ht="9" customHeight="1" x14ac:dyDescent="0.25">
      <c r="A169" s="76" t="s">
        <v>46</v>
      </c>
      <c r="B169" s="81">
        <v>1530</v>
      </c>
      <c r="C169" s="81"/>
      <c r="D169" s="81">
        <v>1200.943</v>
      </c>
    </row>
    <row r="170" spans="1:4" s="77" customFormat="1" ht="9" customHeight="1" x14ac:dyDescent="0.25">
      <c r="A170" s="76" t="s">
        <v>47</v>
      </c>
      <c r="B170" s="81">
        <v>16974</v>
      </c>
      <c r="C170" s="81"/>
      <c r="D170" s="81">
        <v>3925.3</v>
      </c>
    </row>
    <row r="171" spans="1:4" s="77" customFormat="1" ht="9" customHeight="1" x14ac:dyDescent="0.25">
      <c r="A171" s="83" t="s">
        <v>48</v>
      </c>
      <c r="B171" s="84">
        <v>28000</v>
      </c>
      <c r="C171" s="84"/>
      <c r="D171" s="84">
        <v>84000</v>
      </c>
    </row>
    <row r="172" spans="1:4" s="77" customFormat="1" ht="9" customHeight="1" x14ac:dyDescent="0.25">
      <c r="A172" s="76" t="s">
        <v>49</v>
      </c>
      <c r="B172" s="81">
        <v>22446</v>
      </c>
      <c r="C172" s="81"/>
      <c r="D172" s="81">
        <v>1907.91</v>
      </c>
    </row>
    <row r="173" spans="1:4" s="77" customFormat="1" ht="9" customHeight="1" x14ac:dyDescent="0.25">
      <c r="A173" s="76" t="s">
        <v>50</v>
      </c>
      <c r="B173" s="81">
        <v>36</v>
      </c>
      <c r="C173" s="81"/>
      <c r="D173" s="81">
        <v>72</v>
      </c>
    </row>
    <row r="174" spans="1:4" s="77" customFormat="1" ht="9" customHeight="1" x14ac:dyDescent="0.25">
      <c r="A174" s="76" t="s">
        <v>51</v>
      </c>
      <c r="B174" s="81">
        <v>796</v>
      </c>
      <c r="C174" s="81"/>
      <c r="D174" s="81">
        <v>756.5</v>
      </c>
    </row>
    <row r="175" spans="1:4" s="77" customFormat="1" ht="9" customHeight="1" x14ac:dyDescent="0.25">
      <c r="A175" s="83" t="s">
        <v>52</v>
      </c>
      <c r="B175" s="84">
        <v>539</v>
      </c>
      <c r="C175" s="84"/>
      <c r="D175" s="84">
        <v>2500.5</v>
      </c>
    </row>
    <row r="176" spans="1:4" s="77" customFormat="1" ht="9" customHeight="1" x14ac:dyDescent="0.25">
      <c r="A176" s="76" t="s">
        <v>53</v>
      </c>
      <c r="B176" s="81">
        <v>4517</v>
      </c>
      <c r="C176" s="81"/>
      <c r="D176" s="81">
        <v>2341.3200000000002</v>
      </c>
    </row>
    <row r="177" spans="1:7" s="77" customFormat="1" ht="9" customHeight="1" x14ac:dyDescent="0.25">
      <c r="A177" s="76" t="s">
        <v>54</v>
      </c>
      <c r="B177" s="81">
        <v>240</v>
      </c>
      <c r="C177" s="81"/>
      <c r="D177" s="81">
        <v>2189.5</v>
      </c>
    </row>
    <row r="178" spans="1:7" s="77" customFormat="1" ht="9" customHeight="1" x14ac:dyDescent="0.25">
      <c r="A178" s="76" t="s">
        <v>55</v>
      </c>
      <c r="B178" s="81">
        <v>0</v>
      </c>
      <c r="C178" s="81"/>
      <c r="D178" s="81">
        <v>0</v>
      </c>
    </row>
    <row r="179" spans="1:7" s="77" customFormat="1" ht="9" customHeight="1" x14ac:dyDescent="0.25">
      <c r="A179" s="83" t="s">
        <v>56</v>
      </c>
      <c r="B179" s="84">
        <v>2448</v>
      </c>
      <c r="C179" s="84"/>
      <c r="D179" s="84">
        <v>7171.12</v>
      </c>
    </row>
    <row r="180" spans="1:7" s="77" customFormat="1" ht="9" customHeight="1" x14ac:dyDescent="0.25">
      <c r="A180" s="76" t="s">
        <v>57</v>
      </c>
      <c r="B180" s="81">
        <v>0</v>
      </c>
      <c r="C180" s="81"/>
      <c r="D180" s="81">
        <v>0</v>
      </c>
    </row>
    <row r="181" spans="1:7" s="77" customFormat="1" ht="9" customHeight="1" x14ac:dyDescent="0.25">
      <c r="A181" s="76" t="s">
        <v>58</v>
      </c>
      <c r="B181" s="81">
        <v>779</v>
      </c>
      <c r="C181" s="81"/>
      <c r="D181" s="81">
        <v>1860.875</v>
      </c>
    </row>
    <row r="182" spans="1:7" s="77" customFormat="1" ht="9" customHeight="1" x14ac:dyDescent="0.25">
      <c r="A182" s="76" t="s">
        <v>59</v>
      </c>
      <c r="B182" s="81">
        <v>31</v>
      </c>
      <c r="C182" s="81"/>
      <c r="D182" s="81">
        <v>248</v>
      </c>
    </row>
    <row r="183" spans="1:7" s="77" customFormat="1" ht="9" customHeight="1" x14ac:dyDescent="0.25">
      <c r="A183" s="83" t="s">
        <v>60</v>
      </c>
      <c r="B183" s="84">
        <v>4207</v>
      </c>
      <c r="C183" s="84"/>
      <c r="D183" s="84">
        <v>11434.7</v>
      </c>
    </row>
    <row r="184" spans="1:7" s="77" customFormat="1" ht="9" customHeight="1" x14ac:dyDescent="0.25">
      <c r="A184" s="76" t="s">
        <v>61</v>
      </c>
      <c r="B184" s="81">
        <v>145</v>
      </c>
      <c r="C184" s="81"/>
      <c r="D184" s="81">
        <v>70.948999999999998</v>
      </c>
    </row>
    <row r="185" spans="1:7" s="77" customFormat="1" ht="9" customHeight="1" x14ac:dyDescent="0.25">
      <c r="A185" s="76" t="s">
        <v>62</v>
      </c>
      <c r="B185" s="81">
        <v>4997</v>
      </c>
      <c r="C185" s="81"/>
      <c r="D185" s="81">
        <v>61889.75</v>
      </c>
    </row>
    <row r="186" spans="1:7" s="77" customFormat="1" ht="9" customHeight="1" x14ac:dyDescent="0.25">
      <c r="A186" s="76" t="s">
        <v>63</v>
      </c>
      <c r="B186" s="81">
        <v>51</v>
      </c>
      <c r="C186" s="81"/>
      <c r="D186" s="81">
        <v>25.5</v>
      </c>
    </row>
    <row r="187" spans="1:7" s="77" customFormat="1" ht="9" customHeight="1" x14ac:dyDescent="0.25">
      <c r="A187" s="83" t="s">
        <v>64</v>
      </c>
      <c r="B187" s="84">
        <v>4397</v>
      </c>
      <c r="C187" s="84"/>
      <c r="D187" s="84">
        <v>2235.5140000000001</v>
      </c>
    </row>
    <row r="188" spans="1:7" s="313" customFormat="1" ht="9" customHeight="1" x14ac:dyDescent="0.2"/>
    <row r="189" spans="1:7" s="80" customFormat="1" ht="9" customHeight="1" x14ac:dyDescent="0.25">
      <c r="A189" s="75">
        <v>2000</v>
      </c>
      <c r="B189" s="97"/>
      <c r="C189" s="97"/>
      <c r="D189" s="97"/>
      <c r="E189" s="89"/>
    </row>
    <row r="190" spans="1:7" s="80" customFormat="1" ht="9" customHeight="1" x14ac:dyDescent="0.25">
      <c r="A190" s="78" t="s">
        <v>33</v>
      </c>
      <c r="B190" s="97">
        <f>SUM(B192:B223)-1</f>
        <v>237043</v>
      </c>
      <c r="C190" s="97"/>
      <c r="D190" s="97">
        <f>SUM(D192:D223)</f>
        <v>414366.53099999996</v>
      </c>
      <c r="E190" s="89"/>
      <c r="G190" s="89"/>
    </row>
    <row r="191" spans="1:7" s="80" customFormat="1" ht="3.95" customHeight="1" x14ac:dyDescent="0.25">
      <c r="B191" s="97"/>
      <c r="C191" s="97"/>
      <c r="D191" s="97"/>
      <c r="G191" s="89"/>
    </row>
    <row r="192" spans="1:7" s="77" customFormat="1" ht="9" customHeight="1" x14ac:dyDescent="0.25">
      <c r="A192" s="76" t="s">
        <v>34</v>
      </c>
      <c r="B192" s="81">
        <v>54</v>
      </c>
      <c r="C192" s="81"/>
      <c r="D192" s="81">
        <v>27.135000000000002</v>
      </c>
      <c r="G192" s="89"/>
    </row>
    <row r="193" spans="1:7" s="77" customFormat="1" ht="9" customHeight="1" x14ac:dyDescent="0.25">
      <c r="A193" s="76" t="s">
        <v>35</v>
      </c>
      <c r="B193" s="81">
        <v>7597</v>
      </c>
      <c r="C193" s="81"/>
      <c r="D193" s="81">
        <v>14421.63</v>
      </c>
      <c r="G193" s="89"/>
    </row>
    <row r="194" spans="1:7" s="77" customFormat="1" ht="9" customHeight="1" x14ac:dyDescent="0.25">
      <c r="A194" s="76" t="s">
        <v>87</v>
      </c>
      <c r="B194" s="81">
        <v>382</v>
      </c>
      <c r="C194" s="81"/>
      <c r="D194" s="81">
        <v>242.79900000000001</v>
      </c>
      <c r="G194" s="89"/>
    </row>
    <row r="195" spans="1:7" s="77" customFormat="1" ht="9" customHeight="1" x14ac:dyDescent="0.25">
      <c r="A195" s="83" t="s">
        <v>37</v>
      </c>
      <c r="B195" s="84">
        <v>65</v>
      </c>
      <c r="C195" s="84"/>
      <c r="D195" s="84">
        <v>520.6</v>
      </c>
      <c r="G195" s="89"/>
    </row>
    <row r="196" spans="1:7" s="77" customFormat="1" ht="9" customHeight="1" x14ac:dyDescent="0.25">
      <c r="A196" s="76" t="s">
        <v>38</v>
      </c>
      <c r="B196" s="81">
        <v>20822</v>
      </c>
      <c r="C196" s="81"/>
      <c r="D196" s="81">
        <v>3455.21</v>
      </c>
      <c r="G196" s="89"/>
    </row>
    <row r="197" spans="1:7" s="77" customFormat="1" ht="9" customHeight="1" x14ac:dyDescent="0.25">
      <c r="A197" s="76" t="s">
        <v>39</v>
      </c>
      <c r="B197" s="81">
        <v>615</v>
      </c>
      <c r="C197" s="81"/>
      <c r="D197" s="81">
        <v>780.74699999999996</v>
      </c>
      <c r="G197" s="89"/>
    </row>
    <row r="198" spans="1:7" s="77" customFormat="1" ht="9" customHeight="1" x14ac:dyDescent="0.25">
      <c r="A198" s="76" t="s">
        <v>40</v>
      </c>
      <c r="B198" s="81">
        <v>369</v>
      </c>
      <c r="C198" s="81"/>
      <c r="D198" s="81">
        <v>2398.442</v>
      </c>
      <c r="G198" s="89"/>
    </row>
    <row r="199" spans="1:7" s="77" customFormat="1" ht="9" customHeight="1" x14ac:dyDescent="0.25">
      <c r="A199" s="83" t="s">
        <v>41</v>
      </c>
      <c r="B199" s="84">
        <v>0</v>
      </c>
      <c r="C199" s="84"/>
      <c r="D199" s="84">
        <v>0</v>
      </c>
      <c r="G199" s="89"/>
    </row>
    <row r="200" spans="1:7" s="77" customFormat="1" ht="9" customHeight="1" x14ac:dyDescent="0.25">
      <c r="A200" s="76" t="s">
        <v>88</v>
      </c>
      <c r="B200" s="81">
        <v>57668</v>
      </c>
      <c r="C200" s="81"/>
      <c r="D200" s="81">
        <v>5766.8</v>
      </c>
      <c r="G200" s="89"/>
    </row>
    <row r="201" spans="1:7" s="77" customFormat="1" ht="9" customHeight="1" x14ac:dyDescent="0.25">
      <c r="A201" s="76" t="s">
        <v>42</v>
      </c>
      <c r="B201" s="81">
        <v>81</v>
      </c>
      <c r="C201" s="81"/>
      <c r="D201" s="81">
        <v>0</v>
      </c>
      <c r="G201" s="89"/>
    </row>
    <row r="202" spans="1:7" s="77" customFormat="1" ht="9" customHeight="1" x14ac:dyDescent="0.25">
      <c r="A202" s="76" t="s">
        <v>43</v>
      </c>
      <c r="B202" s="81">
        <v>516</v>
      </c>
      <c r="C202" s="81"/>
      <c r="D202" s="81">
        <v>516</v>
      </c>
      <c r="G202" s="89"/>
    </row>
    <row r="203" spans="1:7" s="77" customFormat="1" ht="9" customHeight="1" x14ac:dyDescent="0.25">
      <c r="A203" s="83" t="s">
        <v>44</v>
      </c>
      <c r="B203" s="84">
        <v>117</v>
      </c>
      <c r="C203" s="84"/>
      <c r="D203" s="84">
        <v>62.018999999999998</v>
      </c>
      <c r="G203" s="89"/>
    </row>
    <row r="204" spans="1:7" s="77" customFormat="1" ht="9" customHeight="1" x14ac:dyDescent="0.25">
      <c r="A204" s="76" t="s">
        <v>45</v>
      </c>
      <c r="B204" s="81">
        <v>122</v>
      </c>
      <c r="C204" s="81"/>
      <c r="D204" s="81">
        <v>886.94600000000003</v>
      </c>
      <c r="G204" s="89"/>
    </row>
    <row r="205" spans="1:7" s="77" customFormat="1" ht="9" customHeight="1" x14ac:dyDescent="0.25">
      <c r="A205" s="76" t="s">
        <v>46</v>
      </c>
      <c r="B205" s="81">
        <v>398</v>
      </c>
      <c r="C205" s="81"/>
      <c r="D205" s="81">
        <v>302.32799999999997</v>
      </c>
      <c r="G205" s="89"/>
    </row>
    <row r="206" spans="1:7" s="77" customFormat="1" ht="9" customHeight="1" x14ac:dyDescent="0.25">
      <c r="A206" s="76" t="s">
        <v>47</v>
      </c>
      <c r="B206" s="81">
        <v>41894</v>
      </c>
      <c r="C206" s="81"/>
      <c r="D206" s="81">
        <v>15492.841</v>
      </c>
      <c r="G206" s="89"/>
    </row>
    <row r="207" spans="1:7" s="77" customFormat="1" ht="9" customHeight="1" x14ac:dyDescent="0.25">
      <c r="A207" s="83" t="s">
        <v>48</v>
      </c>
      <c r="B207" s="84">
        <v>38008</v>
      </c>
      <c r="C207" s="84"/>
      <c r="D207" s="84">
        <v>172296.125</v>
      </c>
      <c r="G207" s="89"/>
    </row>
    <row r="208" spans="1:7" s="77" customFormat="1" ht="9" customHeight="1" x14ac:dyDescent="0.25">
      <c r="A208" s="76" t="s">
        <v>49</v>
      </c>
      <c r="B208" s="81">
        <v>27378</v>
      </c>
      <c r="C208" s="81"/>
      <c r="D208" s="81">
        <v>2716.81</v>
      </c>
      <c r="G208" s="89"/>
    </row>
    <row r="209" spans="1:7" s="77" customFormat="1" ht="9" customHeight="1" x14ac:dyDescent="0.25">
      <c r="A209" s="76" t="s">
        <v>50</v>
      </c>
      <c r="B209" s="81">
        <v>48</v>
      </c>
      <c r="C209" s="81"/>
      <c r="D209" s="81">
        <v>95.036000000000001</v>
      </c>
      <c r="G209" s="89"/>
    </row>
    <row r="210" spans="1:7" s="77" customFormat="1" ht="9" customHeight="1" x14ac:dyDescent="0.25">
      <c r="A210" s="76" t="s">
        <v>51</v>
      </c>
      <c r="B210" s="81">
        <v>604</v>
      </c>
      <c r="C210" s="81"/>
      <c r="D210" s="81">
        <v>3430.7890000000002</v>
      </c>
      <c r="G210" s="89"/>
    </row>
    <row r="211" spans="1:7" s="77" customFormat="1" ht="9" customHeight="1" x14ac:dyDescent="0.25">
      <c r="A211" s="83" t="s">
        <v>52</v>
      </c>
      <c r="B211" s="84">
        <v>544</v>
      </c>
      <c r="C211" s="84"/>
      <c r="D211" s="84">
        <v>2062.748</v>
      </c>
      <c r="G211" s="89"/>
    </row>
    <row r="212" spans="1:7" s="77" customFormat="1" ht="9" customHeight="1" x14ac:dyDescent="0.25">
      <c r="A212" s="76" t="s">
        <v>53</v>
      </c>
      <c r="B212" s="81">
        <v>1130</v>
      </c>
      <c r="C212" s="81"/>
      <c r="D212" s="81">
        <v>1038.05</v>
      </c>
      <c r="G212" s="89"/>
    </row>
    <row r="213" spans="1:7" s="77" customFormat="1" ht="9" customHeight="1" x14ac:dyDescent="0.25">
      <c r="A213" s="76" t="s">
        <v>54</v>
      </c>
      <c r="B213" s="81">
        <v>0</v>
      </c>
      <c r="C213" s="81"/>
      <c r="D213" s="81">
        <v>0</v>
      </c>
      <c r="G213" s="89"/>
    </row>
    <row r="214" spans="1:7" s="77" customFormat="1" ht="9" customHeight="1" x14ac:dyDescent="0.25">
      <c r="A214" s="76" t="s">
        <v>55</v>
      </c>
      <c r="B214" s="81">
        <v>13</v>
      </c>
      <c r="C214" s="81"/>
      <c r="D214" s="81">
        <v>24.06</v>
      </c>
      <c r="G214" s="89"/>
    </row>
    <row r="215" spans="1:7" s="77" customFormat="1" ht="9" customHeight="1" x14ac:dyDescent="0.25">
      <c r="A215" s="83" t="s">
        <v>56</v>
      </c>
      <c r="B215" s="84">
        <v>3788</v>
      </c>
      <c r="C215" s="84"/>
      <c r="D215" s="84">
        <v>9362.1039999999994</v>
      </c>
      <c r="G215" s="89"/>
    </row>
    <row r="216" spans="1:7" s="77" customFormat="1" ht="9" customHeight="1" x14ac:dyDescent="0.25">
      <c r="A216" s="76" t="s">
        <v>57</v>
      </c>
      <c r="B216" s="81">
        <v>0</v>
      </c>
      <c r="C216" s="81"/>
      <c r="D216" s="81">
        <v>0</v>
      </c>
      <c r="G216" s="89"/>
    </row>
    <row r="217" spans="1:7" s="77" customFormat="1" ht="9" customHeight="1" x14ac:dyDescent="0.25">
      <c r="A217" s="76" t="s">
        <v>58</v>
      </c>
      <c r="B217" s="81">
        <v>6026</v>
      </c>
      <c r="C217" s="81"/>
      <c r="D217" s="81">
        <v>1550.7650000000001</v>
      </c>
      <c r="G217" s="89"/>
    </row>
    <row r="218" spans="1:7" s="77" customFormat="1" ht="9" customHeight="1" x14ac:dyDescent="0.25">
      <c r="A218" s="76" t="s">
        <v>59</v>
      </c>
      <c r="B218" s="81">
        <v>29</v>
      </c>
      <c r="C218" s="81"/>
      <c r="D218" s="81">
        <v>199.5</v>
      </c>
      <c r="G218" s="89"/>
    </row>
    <row r="219" spans="1:7" s="77" customFormat="1" ht="9" customHeight="1" x14ac:dyDescent="0.25">
      <c r="A219" s="83" t="s">
        <v>60</v>
      </c>
      <c r="B219" s="84">
        <v>3694</v>
      </c>
      <c r="C219" s="84"/>
      <c r="D219" s="84">
        <v>5399.9989999999998</v>
      </c>
      <c r="G219" s="89"/>
    </row>
    <row r="220" spans="1:7" s="77" customFormat="1" ht="9" customHeight="1" x14ac:dyDescent="0.25">
      <c r="A220" s="76" t="s">
        <v>61</v>
      </c>
      <c r="B220" s="81">
        <v>1911</v>
      </c>
      <c r="C220" s="81"/>
      <c r="D220" s="81">
        <v>345.67599999999999</v>
      </c>
      <c r="G220" s="89"/>
    </row>
    <row r="221" spans="1:7" s="77" customFormat="1" ht="9" customHeight="1" x14ac:dyDescent="0.25">
      <c r="A221" s="76" t="s">
        <v>62</v>
      </c>
      <c r="B221" s="81">
        <v>8500</v>
      </c>
      <c r="C221" s="81"/>
      <c r="D221" s="81">
        <v>99150.36</v>
      </c>
      <c r="G221" s="89"/>
    </row>
    <row r="222" spans="1:7" s="77" customFormat="1" ht="9" customHeight="1" x14ac:dyDescent="0.25">
      <c r="A222" s="76" t="s">
        <v>63</v>
      </c>
      <c r="B222" s="81">
        <v>8</v>
      </c>
      <c r="C222" s="81"/>
      <c r="D222" s="81">
        <v>7</v>
      </c>
      <c r="G222" s="89"/>
    </row>
    <row r="223" spans="1:7" s="77" customFormat="1" ht="9" customHeight="1" x14ac:dyDescent="0.25">
      <c r="A223" s="83" t="s">
        <v>64</v>
      </c>
      <c r="B223" s="84">
        <v>14663</v>
      </c>
      <c r="C223" s="84"/>
      <c r="D223" s="84">
        <v>71814.012000000002</v>
      </c>
      <c r="G223" s="89"/>
    </row>
    <row r="224" spans="1:7" s="313" customFormat="1" ht="9" customHeight="1" x14ac:dyDescent="0.2"/>
    <row r="225" spans="1:5" s="80" customFormat="1" ht="9" customHeight="1" x14ac:dyDescent="0.25">
      <c r="A225" s="75">
        <v>2001</v>
      </c>
      <c r="B225" s="97"/>
      <c r="C225" s="97"/>
      <c r="D225" s="97"/>
      <c r="E225" s="89"/>
    </row>
    <row r="226" spans="1:5" s="80" customFormat="1" ht="9" customHeight="1" x14ac:dyDescent="0.25">
      <c r="A226" s="78" t="s">
        <v>33</v>
      </c>
      <c r="B226" s="97">
        <f>SUM(B228:B259)</f>
        <v>276292</v>
      </c>
      <c r="C226" s="97"/>
      <c r="D226" s="97">
        <f>SUM(D228:D259)</f>
        <v>340793.70999999996</v>
      </c>
      <c r="E226" s="89"/>
    </row>
    <row r="227" spans="1:5" s="80" customFormat="1" ht="3.95" customHeight="1" x14ac:dyDescent="0.25">
      <c r="B227" s="97"/>
      <c r="C227" s="97"/>
      <c r="D227" s="97"/>
    </row>
    <row r="228" spans="1:5" s="77" customFormat="1" ht="9" customHeight="1" x14ac:dyDescent="0.25">
      <c r="A228" s="76" t="s">
        <v>34</v>
      </c>
      <c r="B228" s="81">
        <v>63</v>
      </c>
      <c r="C228" s="81"/>
      <c r="D228" s="81">
        <v>31.67</v>
      </c>
    </row>
    <row r="229" spans="1:5" s="77" customFormat="1" ht="9" customHeight="1" x14ac:dyDescent="0.25">
      <c r="A229" s="76" t="s">
        <v>35</v>
      </c>
      <c r="B229" s="81">
        <v>6108</v>
      </c>
      <c r="C229" s="81"/>
      <c r="D229" s="81">
        <v>10832.34</v>
      </c>
    </row>
    <row r="230" spans="1:5" s="77" customFormat="1" ht="9" customHeight="1" x14ac:dyDescent="0.25">
      <c r="A230" s="76" t="s">
        <v>87</v>
      </c>
      <c r="B230" s="81">
        <v>2</v>
      </c>
      <c r="C230" s="81"/>
      <c r="D230" s="81">
        <v>13.148999999999999</v>
      </c>
    </row>
    <row r="231" spans="1:5" s="77" customFormat="1" ht="9" customHeight="1" x14ac:dyDescent="0.25">
      <c r="A231" s="83" t="s">
        <v>37</v>
      </c>
      <c r="B231" s="84">
        <v>127</v>
      </c>
      <c r="C231" s="84"/>
      <c r="D231" s="84">
        <v>549.04999999999995</v>
      </c>
    </row>
    <row r="232" spans="1:5" s="77" customFormat="1" ht="9" customHeight="1" x14ac:dyDescent="0.25">
      <c r="A232" s="76" t="s">
        <v>38</v>
      </c>
      <c r="B232" s="81">
        <v>6928</v>
      </c>
      <c r="C232" s="81"/>
      <c r="D232" s="81">
        <v>1345.9760000000001</v>
      </c>
    </row>
    <row r="233" spans="1:5" s="77" customFormat="1" ht="9" customHeight="1" x14ac:dyDescent="0.25">
      <c r="A233" s="76" t="s">
        <v>39</v>
      </c>
      <c r="B233" s="81">
        <v>117</v>
      </c>
      <c r="C233" s="81"/>
      <c r="D233" s="81">
        <v>119.92</v>
      </c>
    </row>
    <row r="234" spans="1:5" s="77" customFormat="1" ht="9" customHeight="1" x14ac:dyDescent="0.25">
      <c r="A234" s="76" t="s">
        <v>40</v>
      </c>
      <c r="B234" s="81">
        <v>240</v>
      </c>
      <c r="C234" s="81"/>
      <c r="D234" s="81">
        <v>1680.3710000000001</v>
      </c>
    </row>
    <row r="235" spans="1:5" s="77" customFormat="1" ht="9" customHeight="1" x14ac:dyDescent="0.25">
      <c r="A235" s="83" t="s">
        <v>41</v>
      </c>
      <c r="B235" s="84">
        <v>1631</v>
      </c>
      <c r="C235" s="84"/>
      <c r="D235" s="84">
        <v>7492</v>
      </c>
    </row>
    <row r="236" spans="1:5" s="77" customFormat="1" ht="9" customHeight="1" x14ac:dyDescent="0.25">
      <c r="A236" s="76" t="s">
        <v>88</v>
      </c>
      <c r="B236" s="81">
        <v>51859</v>
      </c>
      <c r="C236" s="81"/>
      <c r="D236" s="81">
        <v>5185.9170000000004</v>
      </c>
    </row>
    <row r="237" spans="1:5" s="77" customFormat="1" ht="9" customHeight="1" x14ac:dyDescent="0.25">
      <c r="A237" s="76" t="s">
        <v>42</v>
      </c>
      <c r="B237" s="81">
        <v>0</v>
      </c>
      <c r="C237" s="81"/>
      <c r="D237" s="81">
        <v>0</v>
      </c>
    </row>
    <row r="238" spans="1:5" s="77" customFormat="1" ht="9" customHeight="1" x14ac:dyDescent="0.25">
      <c r="A238" s="76" t="s">
        <v>43</v>
      </c>
      <c r="B238" s="81">
        <v>489</v>
      </c>
      <c r="C238" s="81"/>
      <c r="D238" s="81">
        <v>526</v>
      </c>
    </row>
    <row r="239" spans="1:5" s="77" customFormat="1" ht="9" customHeight="1" x14ac:dyDescent="0.25">
      <c r="A239" s="83" t="s">
        <v>44</v>
      </c>
      <c r="B239" s="84">
        <v>0</v>
      </c>
      <c r="C239" s="84"/>
      <c r="D239" s="84">
        <v>0</v>
      </c>
    </row>
    <row r="240" spans="1:5" s="77" customFormat="1" ht="9" customHeight="1" x14ac:dyDescent="0.25">
      <c r="A240" s="76" t="s">
        <v>45</v>
      </c>
      <c r="B240" s="81">
        <v>136</v>
      </c>
      <c r="C240" s="81"/>
      <c r="D240" s="81">
        <v>1082.7059999999999</v>
      </c>
    </row>
    <row r="241" spans="1:4" s="77" customFormat="1" ht="9" customHeight="1" x14ac:dyDescent="0.25">
      <c r="A241" s="76" t="s">
        <v>46</v>
      </c>
      <c r="B241" s="81">
        <v>2530</v>
      </c>
      <c r="C241" s="81"/>
      <c r="D241" s="81">
        <v>1763.88</v>
      </c>
    </row>
    <row r="242" spans="1:4" s="77" customFormat="1" ht="9" customHeight="1" x14ac:dyDescent="0.25">
      <c r="A242" s="76" t="s">
        <v>47</v>
      </c>
      <c r="B242" s="81">
        <v>44688</v>
      </c>
      <c r="C242" s="81"/>
      <c r="D242" s="81">
        <v>12713.817999999999</v>
      </c>
    </row>
    <row r="243" spans="1:4" s="77" customFormat="1" ht="9" customHeight="1" x14ac:dyDescent="0.25">
      <c r="A243" s="83" t="s">
        <v>48</v>
      </c>
      <c r="B243" s="84">
        <v>37130</v>
      </c>
      <c r="C243" s="84"/>
      <c r="D243" s="84">
        <v>168365.1</v>
      </c>
    </row>
    <row r="244" spans="1:4" s="77" customFormat="1" ht="9" customHeight="1" x14ac:dyDescent="0.25">
      <c r="A244" s="76" t="s">
        <v>49</v>
      </c>
      <c r="B244" s="81">
        <v>36041</v>
      </c>
      <c r="C244" s="81"/>
      <c r="D244" s="81">
        <v>3654.7620000000002</v>
      </c>
    </row>
    <row r="245" spans="1:4" s="77" customFormat="1" ht="9" customHeight="1" x14ac:dyDescent="0.25">
      <c r="A245" s="76" t="s">
        <v>50</v>
      </c>
      <c r="B245" s="81">
        <v>3395</v>
      </c>
      <c r="C245" s="81"/>
      <c r="D245" s="81">
        <v>7269.5</v>
      </c>
    </row>
    <row r="246" spans="1:4" s="77" customFormat="1" ht="9" customHeight="1" x14ac:dyDescent="0.25">
      <c r="A246" s="76" t="s">
        <v>51</v>
      </c>
      <c r="B246" s="81">
        <v>1186</v>
      </c>
      <c r="C246" s="81"/>
      <c r="D246" s="81">
        <v>11287.822</v>
      </c>
    </row>
    <row r="247" spans="1:4" s="77" customFormat="1" ht="9" customHeight="1" x14ac:dyDescent="0.25">
      <c r="A247" s="83" t="s">
        <v>52</v>
      </c>
      <c r="B247" s="84">
        <v>349</v>
      </c>
      <c r="C247" s="84"/>
      <c r="D247" s="84">
        <v>2093.8580000000002</v>
      </c>
    </row>
    <row r="248" spans="1:4" s="77" customFormat="1" ht="9" customHeight="1" x14ac:dyDescent="0.25">
      <c r="A248" s="76" t="s">
        <v>53</v>
      </c>
      <c r="B248" s="81">
        <v>2248</v>
      </c>
      <c r="C248" s="81"/>
      <c r="D248" s="81">
        <v>1176.018</v>
      </c>
    </row>
    <row r="249" spans="1:4" s="77" customFormat="1" ht="9" customHeight="1" x14ac:dyDescent="0.25">
      <c r="A249" s="76" t="s">
        <v>54</v>
      </c>
      <c r="B249" s="81">
        <v>583</v>
      </c>
      <c r="C249" s="81"/>
      <c r="D249" s="81">
        <v>991.08</v>
      </c>
    </row>
    <row r="250" spans="1:4" s="77" customFormat="1" ht="9" customHeight="1" x14ac:dyDescent="0.25">
      <c r="A250" s="76" t="s">
        <v>55</v>
      </c>
      <c r="B250" s="81">
        <v>97</v>
      </c>
      <c r="C250" s="81"/>
      <c r="D250" s="81">
        <v>96.61</v>
      </c>
    </row>
    <row r="251" spans="1:4" s="77" customFormat="1" ht="9" customHeight="1" x14ac:dyDescent="0.25">
      <c r="A251" s="83" t="s">
        <v>56</v>
      </c>
      <c r="B251" s="84">
        <v>1371</v>
      </c>
      <c r="C251" s="84"/>
      <c r="D251" s="84">
        <v>1186.2929999999999</v>
      </c>
    </row>
    <row r="252" spans="1:4" s="77" customFormat="1" ht="9" customHeight="1" x14ac:dyDescent="0.25">
      <c r="A252" s="76" t="s">
        <v>57</v>
      </c>
      <c r="B252" s="81">
        <v>3783</v>
      </c>
      <c r="C252" s="81"/>
      <c r="D252" s="81">
        <v>2799.42</v>
      </c>
    </row>
    <row r="253" spans="1:4" s="77" customFormat="1" ht="9" customHeight="1" x14ac:dyDescent="0.25">
      <c r="A253" s="76" t="s">
        <v>58</v>
      </c>
      <c r="B253" s="81">
        <v>65462</v>
      </c>
      <c r="C253" s="81"/>
      <c r="D253" s="81">
        <v>1925.6</v>
      </c>
    </row>
    <row r="254" spans="1:4" s="77" customFormat="1" ht="9" customHeight="1" x14ac:dyDescent="0.25">
      <c r="A254" s="76" t="s">
        <v>59</v>
      </c>
      <c r="B254" s="81">
        <v>0</v>
      </c>
      <c r="C254" s="81"/>
      <c r="D254" s="81">
        <v>0</v>
      </c>
    </row>
    <row r="255" spans="1:4" s="77" customFormat="1" ht="9" customHeight="1" x14ac:dyDescent="0.25">
      <c r="A255" s="83" t="s">
        <v>60</v>
      </c>
      <c r="B255" s="84">
        <v>2457</v>
      </c>
      <c r="C255" s="84"/>
      <c r="D255" s="84">
        <v>13324.761</v>
      </c>
    </row>
    <row r="256" spans="1:4" s="77" customFormat="1" ht="9" customHeight="1" x14ac:dyDescent="0.25">
      <c r="A256" s="76" t="s">
        <v>61</v>
      </c>
      <c r="B256" s="81">
        <v>146</v>
      </c>
      <c r="C256" s="81"/>
      <c r="D256" s="81">
        <v>67.840999999999994</v>
      </c>
    </row>
    <row r="257" spans="1:5" s="77" customFormat="1" ht="9" customHeight="1" x14ac:dyDescent="0.25">
      <c r="A257" s="76" t="s">
        <v>62</v>
      </c>
      <c r="B257" s="81">
        <v>6251</v>
      </c>
      <c r="C257" s="81"/>
      <c r="D257" s="81">
        <v>81121</v>
      </c>
    </row>
    <row r="258" spans="1:5" s="77" customFormat="1" ht="9" customHeight="1" x14ac:dyDescent="0.25">
      <c r="A258" s="76" t="s">
        <v>63</v>
      </c>
      <c r="B258" s="81">
        <v>29</v>
      </c>
      <c r="C258" s="81"/>
      <c r="D258" s="81">
        <v>23.95</v>
      </c>
    </row>
    <row r="259" spans="1:5" s="77" customFormat="1" ht="9" customHeight="1" x14ac:dyDescent="0.25">
      <c r="A259" s="83" t="s">
        <v>64</v>
      </c>
      <c r="B259" s="84">
        <v>846</v>
      </c>
      <c r="C259" s="84"/>
      <c r="D259" s="84">
        <v>2073.2979999999998</v>
      </c>
    </row>
    <row r="260" spans="1:5" s="313" customFormat="1" ht="9" customHeight="1" x14ac:dyDescent="0.2"/>
    <row r="261" spans="1:5" s="80" customFormat="1" ht="9" customHeight="1" x14ac:dyDescent="0.25">
      <c r="A261" s="75">
        <v>2002</v>
      </c>
      <c r="B261" s="97"/>
      <c r="C261" s="97"/>
      <c r="D261" s="97"/>
      <c r="E261" s="89"/>
    </row>
    <row r="262" spans="1:5" s="80" customFormat="1" ht="9" customHeight="1" x14ac:dyDescent="0.25">
      <c r="A262" s="78" t="s">
        <v>33</v>
      </c>
      <c r="B262" s="97">
        <f>SUM(B264:B295)-1</f>
        <v>143509</v>
      </c>
      <c r="C262" s="97"/>
      <c r="D262" s="97">
        <f>SUM(D264:D295)-1</f>
        <v>282945.36100000003</v>
      </c>
      <c r="E262" s="89"/>
    </row>
    <row r="263" spans="1:5" s="80" customFormat="1" ht="3.95" customHeight="1" x14ac:dyDescent="0.25">
      <c r="B263" s="97"/>
      <c r="C263" s="97"/>
      <c r="D263" s="97"/>
    </row>
    <row r="264" spans="1:5" s="77" customFormat="1" ht="9" customHeight="1" x14ac:dyDescent="0.25">
      <c r="A264" s="76" t="s">
        <v>34</v>
      </c>
      <c r="B264" s="81">
        <v>0</v>
      </c>
      <c r="C264" s="81"/>
      <c r="D264" s="81">
        <v>0</v>
      </c>
    </row>
    <row r="265" spans="1:5" s="77" customFormat="1" ht="9" customHeight="1" x14ac:dyDescent="0.25">
      <c r="A265" s="76" t="s">
        <v>35</v>
      </c>
      <c r="B265" s="81">
        <v>5041</v>
      </c>
      <c r="C265" s="81"/>
      <c r="D265" s="81">
        <v>9827.57</v>
      </c>
    </row>
    <row r="266" spans="1:5" s="77" customFormat="1" ht="9" customHeight="1" x14ac:dyDescent="0.25">
      <c r="A266" s="76" t="s">
        <v>87</v>
      </c>
      <c r="B266" s="81">
        <v>4</v>
      </c>
      <c r="C266" s="81"/>
      <c r="D266" s="81">
        <v>15.411</v>
      </c>
    </row>
    <row r="267" spans="1:5" s="77" customFormat="1" ht="9" customHeight="1" x14ac:dyDescent="0.25">
      <c r="A267" s="83" t="s">
        <v>37</v>
      </c>
      <c r="B267" s="84">
        <v>115</v>
      </c>
      <c r="C267" s="84"/>
      <c r="D267" s="84">
        <v>634.04999999999995</v>
      </c>
    </row>
    <row r="268" spans="1:5" s="77" customFormat="1" ht="9" customHeight="1" x14ac:dyDescent="0.25">
      <c r="A268" s="76" t="s">
        <v>38</v>
      </c>
      <c r="B268" s="81">
        <v>6597</v>
      </c>
      <c r="C268" s="81"/>
      <c r="D268" s="81">
        <v>14064.42</v>
      </c>
    </row>
    <row r="269" spans="1:5" s="77" customFormat="1" ht="9" customHeight="1" x14ac:dyDescent="0.25">
      <c r="A269" s="76" t="s">
        <v>39</v>
      </c>
      <c r="B269" s="81">
        <v>457</v>
      </c>
      <c r="C269" s="81"/>
      <c r="D269" s="81">
        <v>591.505</v>
      </c>
    </row>
    <row r="270" spans="1:5" s="77" customFormat="1" ht="9" customHeight="1" x14ac:dyDescent="0.25">
      <c r="A270" s="76" t="s">
        <v>40</v>
      </c>
      <c r="B270" s="81">
        <v>135</v>
      </c>
      <c r="C270" s="81"/>
      <c r="D270" s="81">
        <v>942.50099999999998</v>
      </c>
    </row>
    <row r="271" spans="1:5" s="77" customFormat="1" ht="9" customHeight="1" x14ac:dyDescent="0.25">
      <c r="A271" s="83" t="s">
        <v>41</v>
      </c>
      <c r="B271" s="84">
        <v>360</v>
      </c>
      <c r="C271" s="84"/>
      <c r="D271" s="84">
        <v>2456.41</v>
      </c>
    </row>
    <row r="272" spans="1:5" s="77" customFormat="1" ht="9" customHeight="1" x14ac:dyDescent="0.25">
      <c r="A272" s="76" t="s">
        <v>88</v>
      </c>
      <c r="B272" s="81">
        <v>26972</v>
      </c>
      <c r="C272" s="81"/>
      <c r="D272" s="81">
        <v>809.16</v>
      </c>
    </row>
    <row r="273" spans="1:4" s="77" customFormat="1" ht="9" customHeight="1" x14ac:dyDescent="0.25">
      <c r="A273" s="76" t="s">
        <v>42</v>
      </c>
      <c r="B273" s="81">
        <v>545</v>
      </c>
      <c r="C273" s="81"/>
      <c r="D273" s="81">
        <v>4360</v>
      </c>
    </row>
    <row r="274" spans="1:4" s="77" customFormat="1" ht="9" customHeight="1" x14ac:dyDescent="0.25">
      <c r="A274" s="76" t="s">
        <v>43</v>
      </c>
      <c r="B274" s="81">
        <v>193</v>
      </c>
      <c r="C274" s="81"/>
      <c r="D274" s="81">
        <v>246.4</v>
      </c>
    </row>
    <row r="275" spans="1:4" s="77" customFormat="1" ht="9" customHeight="1" x14ac:dyDescent="0.25">
      <c r="A275" s="83" t="s">
        <v>44</v>
      </c>
      <c r="B275" s="84">
        <v>55</v>
      </c>
      <c r="C275" s="84"/>
      <c r="D275" s="84">
        <v>32.97</v>
      </c>
    </row>
    <row r="276" spans="1:4" s="77" customFormat="1" ht="9" customHeight="1" x14ac:dyDescent="0.25">
      <c r="A276" s="76" t="s">
        <v>45</v>
      </c>
      <c r="B276" s="81">
        <v>140</v>
      </c>
      <c r="C276" s="81"/>
      <c r="D276" s="81">
        <v>1666.35</v>
      </c>
    </row>
    <row r="277" spans="1:4" s="77" customFormat="1" ht="9" customHeight="1" x14ac:dyDescent="0.25">
      <c r="A277" s="76" t="s">
        <v>46</v>
      </c>
      <c r="B277" s="81">
        <v>2054</v>
      </c>
      <c r="C277" s="81"/>
      <c r="D277" s="81">
        <v>1884.55</v>
      </c>
    </row>
    <row r="278" spans="1:4" s="77" customFormat="1" ht="9" customHeight="1" x14ac:dyDescent="0.25">
      <c r="A278" s="76" t="s">
        <v>47</v>
      </c>
      <c r="B278" s="81">
        <v>1301</v>
      </c>
      <c r="C278" s="81"/>
      <c r="D278" s="81">
        <v>5451.3720000000003</v>
      </c>
    </row>
    <row r="279" spans="1:4" s="77" customFormat="1" ht="9" customHeight="1" x14ac:dyDescent="0.25">
      <c r="A279" s="83" t="s">
        <v>48</v>
      </c>
      <c r="B279" s="84">
        <v>36818</v>
      </c>
      <c r="C279" s="84"/>
      <c r="D279" s="84">
        <v>125197.4</v>
      </c>
    </row>
    <row r="280" spans="1:4" s="77" customFormat="1" ht="9" customHeight="1" x14ac:dyDescent="0.25">
      <c r="A280" s="76" t="s">
        <v>49</v>
      </c>
      <c r="B280" s="81">
        <v>20744</v>
      </c>
      <c r="C280" s="81"/>
      <c r="D280" s="81">
        <v>2351.5300000000002</v>
      </c>
    </row>
    <row r="281" spans="1:4" s="77" customFormat="1" ht="9" customHeight="1" x14ac:dyDescent="0.25">
      <c r="A281" s="76" t="s">
        <v>50</v>
      </c>
      <c r="B281" s="81">
        <v>1639</v>
      </c>
      <c r="C281" s="81"/>
      <c r="D281" s="81">
        <v>3293.15</v>
      </c>
    </row>
    <row r="282" spans="1:4" s="77" customFormat="1" ht="9" customHeight="1" x14ac:dyDescent="0.25">
      <c r="A282" s="76" t="s">
        <v>51</v>
      </c>
      <c r="B282" s="81">
        <v>366</v>
      </c>
      <c r="C282" s="81"/>
      <c r="D282" s="81">
        <v>4391.8320000000003</v>
      </c>
    </row>
    <row r="283" spans="1:4" s="77" customFormat="1" ht="9" customHeight="1" x14ac:dyDescent="0.25">
      <c r="A283" s="83" t="s">
        <v>52</v>
      </c>
      <c r="B283" s="84">
        <v>331</v>
      </c>
      <c r="C283" s="84"/>
      <c r="D283" s="84">
        <v>2720.6880000000001</v>
      </c>
    </row>
    <row r="284" spans="1:4" s="77" customFormat="1" ht="9" customHeight="1" x14ac:dyDescent="0.25">
      <c r="A284" s="76" t="s">
        <v>53</v>
      </c>
      <c r="B284" s="81">
        <v>2808</v>
      </c>
      <c r="C284" s="81"/>
      <c r="D284" s="81">
        <v>837.41099999999994</v>
      </c>
    </row>
    <row r="285" spans="1:4" s="77" customFormat="1" ht="9" customHeight="1" x14ac:dyDescent="0.25">
      <c r="A285" s="76" t="s">
        <v>54</v>
      </c>
      <c r="B285" s="81">
        <v>17</v>
      </c>
      <c r="C285" s="81"/>
      <c r="D285" s="81">
        <v>236.208</v>
      </c>
    </row>
    <row r="286" spans="1:4" s="77" customFormat="1" ht="9" customHeight="1" x14ac:dyDescent="0.25">
      <c r="A286" s="76" t="s">
        <v>55</v>
      </c>
      <c r="B286" s="81">
        <v>13</v>
      </c>
      <c r="C286" s="81"/>
      <c r="D286" s="81">
        <v>16.350000000000001</v>
      </c>
    </row>
    <row r="287" spans="1:4" s="77" customFormat="1" ht="9" customHeight="1" x14ac:dyDescent="0.25">
      <c r="A287" s="83" t="s">
        <v>56</v>
      </c>
      <c r="B287" s="84">
        <v>1401</v>
      </c>
      <c r="C287" s="84"/>
      <c r="D287" s="84">
        <v>1275.2180000000001</v>
      </c>
    </row>
    <row r="288" spans="1:4" s="77" customFormat="1" ht="9" customHeight="1" x14ac:dyDescent="0.25">
      <c r="A288" s="76" t="s">
        <v>57</v>
      </c>
      <c r="B288" s="81">
        <v>4122</v>
      </c>
      <c r="C288" s="81"/>
      <c r="D288" s="81">
        <v>3050.5610000000001</v>
      </c>
    </row>
    <row r="289" spans="1:5" s="77" customFormat="1" ht="9" customHeight="1" x14ac:dyDescent="0.25">
      <c r="A289" s="76" t="s">
        <v>58</v>
      </c>
      <c r="B289" s="81">
        <v>13385</v>
      </c>
      <c r="C289" s="81"/>
      <c r="D289" s="81">
        <v>1746.165</v>
      </c>
    </row>
    <row r="290" spans="1:5" s="77" customFormat="1" ht="9" customHeight="1" x14ac:dyDescent="0.25">
      <c r="A290" s="76" t="s">
        <v>59</v>
      </c>
      <c r="B290" s="81">
        <v>0</v>
      </c>
      <c r="C290" s="81"/>
      <c r="D290" s="81">
        <v>0</v>
      </c>
    </row>
    <row r="291" spans="1:5" s="77" customFormat="1" ht="9" customHeight="1" x14ac:dyDescent="0.25">
      <c r="A291" s="83" t="s">
        <v>60</v>
      </c>
      <c r="B291" s="84">
        <v>3610</v>
      </c>
      <c r="C291" s="84"/>
      <c r="D291" s="84">
        <v>13550.579</v>
      </c>
    </row>
    <row r="292" spans="1:5" s="77" customFormat="1" ht="9" customHeight="1" x14ac:dyDescent="0.25">
      <c r="A292" s="76" t="s">
        <v>61</v>
      </c>
      <c r="B292" s="81">
        <v>350</v>
      </c>
      <c r="C292" s="81"/>
      <c r="D292" s="81">
        <v>215</v>
      </c>
    </row>
    <row r="293" spans="1:5" s="77" customFormat="1" ht="9" customHeight="1" x14ac:dyDescent="0.25">
      <c r="A293" s="76" t="s">
        <v>62</v>
      </c>
      <c r="B293" s="81">
        <v>5100</v>
      </c>
      <c r="C293" s="81"/>
      <c r="D293" s="81">
        <v>70910.2</v>
      </c>
    </row>
    <row r="294" spans="1:5" s="77" customFormat="1" ht="9" customHeight="1" x14ac:dyDescent="0.25">
      <c r="A294" s="76" t="s">
        <v>63</v>
      </c>
      <c r="B294" s="81">
        <v>30</v>
      </c>
      <c r="C294" s="81"/>
      <c r="D294" s="81">
        <v>25.100999999999999</v>
      </c>
    </row>
    <row r="295" spans="1:5" s="77" customFormat="1" ht="9" customHeight="1" x14ac:dyDescent="0.25">
      <c r="A295" s="83" t="s">
        <v>64</v>
      </c>
      <c r="B295" s="84">
        <v>8807</v>
      </c>
      <c r="C295" s="84"/>
      <c r="D295" s="84">
        <v>10146.299000000001</v>
      </c>
    </row>
    <row r="296" spans="1:5" s="313" customFormat="1" ht="9" customHeight="1" x14ac:dyDescent="0.2"/>
    <row r="297" spans="1:5" s="80" customFormat="1" ht="9" customHeight="1" x14ac:dyDescent="0.25">
      <c r="A297" s="75">
        <v>2003</v>
      </c>
      <c r="B297" s="97"/>
      <c r="C297" s="97"/>
      <c r="D297" s="97"/>
      <c r="E297" s="89"/>
    </row>
    <row r="298" spans="1:5" s="80" customFormat="1" ht="9" customHeight="1" x14ac:dyDescent="0.25">
      <c r="A298" s="78" t="s">
        <v>33</v>
      </c>
      <c r="B298" s="97">
        <f>SUM(B300:B331)+1</f>
        <v>259377.41150000002</v>
      </c>
      <c r="C298" s="97"/>
      <c r="D298" s="97">
        <f>SUM(D300:D331)</f>
        <v>498098.71187000006</v>
      </c>
      <c r="E298" s="89"/>
    </row>
    <row r="299" spans="1:5" s="80" customFormat="1" ht="3.95" customHeight="1" x14ac:dyDescent="0.25">
      <c r="B299" s="97"/>
      <c r="C299" s="97"/>
      <c r="D299" s="97"/>
    </row>
    <row r="300" spans="1:5" s="77" customFormat="1" ht="9" customHeight="1" x14ac:dyDescent="0.25">
      <c r="A300" s="76" t="s">
        <v>34</v>
      </c>
      <c r="B300" s="81">
        <v>23</v>
      </c>
      <c r="C300" s="81"/>
      <c r="D300" s="81">
        <v>18.399999999999999</v>
      </c>
    </row>
    <row r="301" spans="1:5" s="77" customFormat="1" ht="9" customHeight="1" x14ac:dyDescent="0.25">
      <c r="A301" s="76" t="s">
        <v>35</v>
      </c>
      <c r="B301" s="81">
        <v>4783</v>
      </c>
      <c r="C301" s="81"/>
      <c r="D301" s="81">
        <v>11216.904</v>
      </c>
    </row>
    <row r="302" spans="1:5" s="77" customFormat="1" ht="9" customHeight="1" x14ac:dyDescent="0.25">
      <c r="A302" s="76" t="s">
        <v>87</v>
      </c>
      <c r="B302" s="81">
        <v>17.169</v>
      </c>
      <c r="C302" s="81"/>
      <c r="D302" s="81">
        <v>173.3415</v>
      </c>
    </row>
    <row r="303" spans="1:5" s="77" customFormat="1" ht="9" customHeight="1" x14ac:dyDescent="0.25">
      <c r="A303" s="83" t="s">
        <v>37</v>
      </c>
      <c r="B303" s="84">
        <v>861</v>
      </c>
      <c r="C303" s="84"/>
      <c r="D303" s="84">
        <v>2833.8</v>
      </c>
    </row>
    <row r="304" spans="1:5" s="77" customFormat="1" ht="9" customHeight="1" x14ac:dyDescent="0.25">
      <c r="A304" s="76" t="s">
        <v>38</v>
      </c>
      <c r="B304" s="81">
        <v>9618.0969999999998</v>
      </c>
      <c r="C304" s="81"/>
      <c r="D304" s="81">
        <v>16412.553</v>
      </c>
    </row>
    <row r="305" spans="1:4" s="77" customFormat="1" ht="9" customHeight="1" x14ac:dyDescent="0.25">
      <c r="A305" s="76" t="s">
        <v>39</v>
      </c>
      <c r="B305" s="81">
        <v>334.19</v>
      </c>
      <c r="C305" s="81"/>
      <c r="D305" s="81">
        <v>492.29399999999998</v>
      </c>
    </row>
    <row r="306" spans="1:4" s="77" customFormat="1" ht="9" customHeight="1" x14ac:dyDescent="0.25">
      <c r="A306" s="76" t="s">
        <v>40</v>
      </c>
      <c r="B306" s="81">
        <v>67.432500000000005</v>
      </c>
      <c r="C306" s="81"/>
      <c r="D306" s="81">
        <v>8081.7534999999998</v>
      </c>
    </row>
    <row r="307" spans="1:4" s="77" customFormat="1" ht="9" customHeight="1" x14ac:dyDescent="0.25">
      <c r="A307" s="83" t="s">
        <v>41</v>
      </c>
      <c r="B307" s="84">
        <v>897</v>
      </c>
      <c r="C307" s="84"/>
      <c r="D307" s="84">
        <v>5488</v>
      </c>
    </row>
    <row r="308" spans="1:4" s="77" customFormat="1" ht="9" customHeight="1" x14ac:dyDescent="0.25">
      <c r="A308" s="76" t="s">
        <v>88</v>
      </c>
      <c r="B308" s="81">
        <v>102467</v>
      </c>
      <c r="C308" s="81"/>
      <c r="D308" s="81">
        <v>3586.3449999999998</v>
      </c>
    </row>
    <row r="309" spans="1:4" s="77" customFormat="1" ht="9" customHeight="1" x14ac:dyDescent="0.25">
      <c r="A309" s="76" t="s">
        <v>42</v>
      </c>
      <c r="B309" s="81">
        <v>1082.21</v>
      </c>
      <c r="C309" s="81"/>
      <c r="D309" s="81">
        <v>2789.35</v>
      </c>
    </row>
    <row r="310" spans="1:4" s="77" customFormat="1" ht="9" customHeight="1" x14ac:dyDescent="0.25">
      <c r="A310" s="76" t="s">
        <v>43</v>
      </c>
      <c r="B310" s="81">
        <v>110</v>
      </c>
      <c r="C310" s="81"/>
      <c r="D310" s="81">
        <v>242</v>
      </c>
    </row>
    <row r="311" spans="1:4" s="77" customFormat="1" ht="9" customHeight="1" x14ac:dyDescent="0.25">
      <c r="A311" s="83" t="s">
        <v>44</v>
      </c>
      <c r="B311" s="84">
        <v>37.85</v>
      </c>
      <c r="C311" s="84"/>
      <c r="D311" s="84">
        <v>26.495000000000001</v>
      </c>
    </row>
    <row r="312" spans="1:4" s="77" customFormat="1" ht="9" customHeight="1" x14ac:dyDescent="0.25">
      <c r="A312" s="76" t="s">
        <v>45</v>
      </c>
      <c r="B312" s="81">
        <v>84.134</v>
      </c>
      <c r="C312" s="81"/>
      <c r="D312" s="81">
        <v>1213.963</v>
      </c>
    </row>
    <row r="313" spans="1:4" s="77" customFormat="1" ht="9" customHeight="1" x14ac:dyDescent="0.25">
      <c r="A313" s="76" t="s">
        <v>46</v>
      </c>
      <c r="B313" s="81">
        <v>2071</v>
      </c>
      <c r="C313" s="81"/>
      <c r="D313" s="81">
        <v>2307.4580000000001</v>
      </c>
    </row>
    <row r="314" spans="1:4" s="77" customFormat="1" ht="9" customHeight="1" x14ac:dyDescent="0.25">
      <c r="A314" s="76" t="s">
        <v>47</v>
      </c>
      <c r="B314" s="81">
        <v>1533</v>
      </c>
      <c r="C314" s="81"/>
      <c r="D314" s="81">
        <v>3595.9</v>
      </c>
    </row>
    <row r="315" spans="1:4" s="77" customFormat="1" ht="9" customHeight="1" x14ac:dyDescent="0.25">
      <c r="A315" s="83" t="s">
        <v>48</v>
      </c>
      <c r="B315" s="84">
        <v>35229</v>
      </c>
      <c r="C315" s="84"/>
      <c r="D315" s="84">
        <v>120039.7</v>
      </c>
    </row>
    <row r="316" spans="1:4" s="77" customFormat="1" ht="9" customHeight="1" x14ac:dyDescent="0.25">
      <c r="A316" s="76" t="s">
        <v>49</v>
      </c>
      <c r="B316" s="81">
        <v>27714.15</v>
      </c>
      <c r="C316" s="81"/>
      <c r="D316" s="81">
        <v>7367.0589</v>
      </c>
    </row>
    <row r="317" spans="1:4" s="77" customFormat="1" ht="9" customHeight="1" x14ac:dyDescent="0.25">
      <c r="A317" s="76" t="s">
        <v>50</v>
      </c>
      <c r="B317" s="81">
        <v>597.255</v>
      </c>
      <c r="C317" s="81"/>
      <c r="D317" s="81">
        <v>236.196</v>
      </c>
    </row>
    <row r="318" spans="1:4" s="77" customFormat="1" ht="9" customHeight="1" x14ac:dyDescent="0.25">
      <c r="A318" s="76" t="s">
        <v>51</v>
      </c>
      <c r="B318" s="81">
        <v>566.23</v>
      </c>
      <c r="C318" s="81"/>
      <c r="D318" s="81">
        <v>6105.8400999999994</v>
      </c>
    </row>
    <row r="319" spans="1:4" s="77" customFormat="1" ht="9" customHeight="1" x14ac:dyDescent="0.25">
      <c r="A319" s="83" t="s">
        <v>52</v>
      </c>
      <c r="B319" s="84">
        <v>384.11</v>
      </c>
      <c r="C319" s="84"/>
      <c r="D319" s="84">
        <v>3267.1089999999999</v>
      </c>
    </row>
    <row r="320" spans="1:4" s="77" customFormat="1" ht="9" customHeight="1" x14ac:dyDescent="0.25">
      <c r="A320" s="76" t="s">
        <v>53</v>
      </c>
      <c r="B320" s="81">
        <v>4146</v>
      </c>
      <c r="C320" s="81"/>
      <c r="D320" s="81">
        <v>2307.6999999999998</v>
      </c>
    </row>
    <row r="321" spans="1:5" s="77" customFormat="1" ht="9" customHeight="1" x14ac:dyDescent="0.25">
      <c r="A321" s="76" t="s">
        <v>54</v>
      </c>
      <c r="B321" s="81">
        <v>434.33699999999999</v>
      </c>
      <c r="C321" s="81"/>
      <c r="D321" s="81">
        <v>1037.6005</v>
      </c>
    </row>
    <row r="322" spans="1:5" s="77" customFormat="1" ht="9" customHeight="1" x14ac:dyDescent="0.25">
      <c r="A322" s="76" t="s">
        <v>55</v>
      </c>
      <c r="B322" s="81">
        <v>128.524</v>
      </c>
      <c r="C322" s="81"/>
      <c r="D322" s="81">
        <v>3387.3945199999998</v>
      </c>
    </row>
    <row r="323" spans="1:5" s="77" customFormat="1" ht="9" customHeight="1" x14ac:dyDescent="0.25">
      <c r="A323" s="83" t="s">
        <v>56</v>
      </c>
      <c r="B323" s="84">
        <v>2540.67</v>
      </c>
      <c r="C323" s="84"/>
      <c r="D323" s="84">
        <v>6007.4380000000001</v>
      </c>
    </row>
    <row r="324" spans="1:5" s="77" customFormat="1" ht="9" customHeight="1" x14ac:dyDescent="0.25">
      <c r="A324" s="76" t="s">
        <v>57</v>
      </c>
      <c r="B324" s="81">
        <v>11120</v>
      </c>
      <c r="C324" s="81"/>
      <c r="D324" s="81">
        <v>8230.1830000000009</v>
      </c>
    </row>
    <row r="325" spans="1:5" s="77" customFormat="1" ht="9" customHeight="1" x14ac:dyDescent="0.25">
      <c r="A325" s="76" t="s">
        <v>58</v>
      </c>
      <c r="B325" s="81">
        <v>21378.7</v>
      </c>
      <c r="C325" s="81"/>
      <c r="D325" s="81">
        <v>1186.5999999999999</v>
      </c>
    </row>
    <row r="326" spans="1:5" s="77" customFormat="1" ht="9" customHeight="1" x14ac:dyDescent="0.25">
      <c r="A326" s="76" t="s">
        <v>59</v>
      </c>
      <c r="B326" s="81">
        <v>0</v>
      </c>
      <c r="C326" s="81"/>
      <c r="D326" s="81">
        <v>0</v>
      </c>
    </row>
    <row r="327" spans="1:5" s="77" customFormat="1" ht="9" customHeight="1" x14ac:dyDescent="0.25">
      <c r="A327" s="83" t="s">
        <v>60</v>
      </c>
      <c r="B327" s="84">
        <v>4389.3019999999988</v>
      </c>
      <c r="C327" s="84"/>
      <c r="D327" s="84">
        <v>17794.5265</v>
      </c>
    </row>
    <row r="328" spans="1:5" s="77" customFormat="1" ht="9" customHeight="1" x14ac:dyDescent="0.25">
      <c r="A328" s="76" t="s">
        <v>61</v>
      </c>
      <c r="B328" s="81">
        <v>439.8</v>
      </c>
      <c r="C328" s="81"/>
      <c r="D328" s="81">
        <v>439.8</v>
      </c>
    </row>
    <row r="329" spans="1:5" s="77" customFormat="1" ht="9" customHeight="1" x14ac:dyDescent="0.25">
      <c r="A329" s="76" t="s">
        <v>62</v>
      </c>
      <c r="B329" s="81">
        <v>19723</v>
      </c>
      <c r="C329" s="81"/>
      <c r="D329" s="81">
        <v>260183.7</v>
      </c>
    </row>
    <row r="330" spans="1:5" s="77" customFormat="1" ht="9" customHeight="1" x14ac:dyDescent="0.25">
      <c r="A330" s="76" t="s">
        <v>63</v>
      </c>
      <c r="B330" s="81">
        <v>75.751000000000005</v>
      </c>
      <c r="C330" s="81"/>
      <c r="D330" s="81">
        <v>64.388350000000003</v>
      </c>
    </row>
    <row r="331" spans="1:5" s="77" customFormat="1" ht="9" customHeight="1" x14ac:dyDescent="0.25">
      <c r="A331" s="83" t="s">
        <v>64</v>
      </c>
      <c r="B331" s="84">
        <v>6523.5</v>
      </c>
      <c r="C331" s="84"/>
      <c r="D331" s="84">
        <v>1964.92</v>
      </c>
    </row>
    <row r="332" spans="1:5" s="313" customFormat="1" ht="9" customHeight="1" x14ac:dyDescent="0.2"/>
    <row r="333" spans="1:5" s="80" customFormat="1" ht="9" customHeight="1" x14ac:dyDescent="0.25">
      <c r="A333" s="75">
        <v>2004</v>
      </c>
      <c r="B333" s="97"/>
      <c r="C333" s="97"/>
      <c r="D333" s="97"/>
      <c r="E333" s="89"/>
    </row>
    <row r="334" spans="1:5" s="80" customFormat="1" ht="9" customHeight="1" x14ac:dyDescent="0.25">
      <c r="A334" s="78" t="s">
        <v>33</v>
      </c>
      <c r="B334" s="97">
        <f>SUM(B337:B367)-1</f>
        <v>433097</v>
      </c>
      <c r="C334" s="97"/>
      <c r="D334" s="97">
        <f>SUM(D337:D367)</f>
        <v>294134.11800000002</v>
      </c>
      <c r="E334" s="89"/>
    </row>
    <row r="335" spans="1:5" s="80" customFormat="1" ht="3.95" customHeight="1" x14ac:dyDescent="0.25">
      <c r="B335" s="97"/>
      <c r="C335" s="97"/>
      <c r="D335" s="97"/>
    </row>
    <row r="336" spans="1:5" s="80" customFormat="1" ht="3.95" customHeight="1" x14ac:dyDescent="0.25">
      <c r="B336" s="97"/>
      <c r="C336" s="97"/>
      <c r="D336" s="97"/>
    </row>
    <row r="337" spans="1:4" s="77" customFormat="1" ht="9" customHeight="1" x14ac:dyDescent="0.25">
      <c r="A337" s="76" t="s">
        <v>35</v>
      </c>
      <c r="B337" s="81">
        <v>4500</v>
      </c>
      <c r="C337" s="81"/>
      <c r="D337" s="81">
        <v>10568.41</v>
      </c>
    </row>
    <row r="338" spans="1:4" s="77" customFormat="1" ht="9" customHeight="1" x14ac:dyDescent="0.25">
      <c r="A338" s="76" t="s">
        <v>87</v>
      </c>
      <c r="B338" s="81">
        <v>10</v>
      </c>
      <c r="C338" s="81"/>
      <c r="D338" s="81">
        <v>26.468</v>
      </c>
    </row>
    <row r="339" spans="1:4" s="77" customFormat="1" ht="9" customHeight="1" x14ac:dyDescent="0.25">
      <c r="A339" s="83" t="s">
        <v>37</v>
      </c>
      <c r="B339" s="84">
        <v>506</v>
      </c>
      <c r="C339" s="84"/>
      <c r="D339" s="84">
        <v>4560.3500000000004</v>
      </c>
    </row>
    <row r="340" spans="1:4" s="77" customFormat="1" ht="9" customHeight="1" x14ac:dyDescent="0.25">
      <c r="A340" s="76" t="s">
        <v>38</v>
      </c>
      <c r="B340" s="81">
        <v>4663</v>
      </c>
      <c r="C340" s="81"/>
      <c r="D340" s="81">
        <v>16645.445</v>
      </c>
    </row>
    <row r="341" spans="1:4" s="77" customFormat="1" ht="9" customHeight="1" x14ac:dyDescent="0.25">
      <c r="A341" s="76" t="s">
        <v>39</v>
      </c>
      <c r="B341" s="81">
        <v>55</v>
      </c>
      <c r="C341" s="81"/>
      <c r="D341" s="81">
        <v>82.77</v>
      </c>
    </row>
    <row r="342" spans="1:4" s="77" customFormat="1" ht="9" customHeight="1" x14ac:dyDescent="0.25">
      <c r="A342" s="76" t="s">
        <v>40</v>
      </c>
      <c r="B342" s="81">
        <v>38</v>
      </c>
      <c r="C342" s="81"/>
      <c r="D342" s="81">
        <v>304</v>
      </c>
    </row>
    <row r="343" spans="1:4" s="77" customFormat="1" ht="9" customHeight="1" x14ac:dyDescent="0.25">
      <c r="A343" s="83" t="s">
        <v>41</v>
      </c>
      <c r="B343" s="84">
        <v>1701</v>
      </c>
      <c r="C343" s="84"/>
      <c r="D343" s="84">
        <v>10618.825000000001</v>
      </c>
    </row>
    <row r="344" spans="1:4" s="77" customFormat="1" ht="9" customHeight="1" x14ac:dyDescent="0.25">
      <c r="A344" s="76" t="s">
        <v>88</v>
      </c>
      <c r="B344" s="81">
        <v>82093</v>
      </c>
      <c r="C344" s="81"/>
      <c r="D344" s="81">
        <v>3447.9059999999999</v>
      </c>
    </row>
    <row r="345" spans="1:4" s="77" customFormat="1" ht="9" customHeight="1" x14ac:dyDescent="0.25">
      <c r="A345" s="76" t="s">
        <v>42</v>
      </c>
      <c r="B345" s="81">
        <v>9136</v>
      </c>
      <c r="C345" s="81"/>
      <c r="D345" s="81">
        <v>33926.675000000003</v>
      </c>
    </row>
    <row r="346" spans="1:4" s="77" customFormat="1" ht="9" customHeight="1" x14ac:dyDescent="0.25">
      <c r="A346" s="76" t="s">
        <v>43</v>
      </c>
      <c r="B346" s="81">
        <v>275</v>
      </c>
      <c r="C346" s="81"/>
      <c r="D346" s="81">
        <v>821</v>
      </c>
    </row>
    <row r="347" spans="1:4" s="77" customFormat="1" ht="9" customHeight="1" x14ac:dyDescent="0.25">
      <c r="A347" s="83" t="s">
        <v>44</v>
      </c>
      <c r="B347" s="84">
        <v>102</v>
      </c>
      <c r="C347" s="84"/>
      <c r="D347" s="84">
        <v>203.92</v>
      </c>
    </row>
    <row r="348" spans="1:4" s="77" customFormat="1" ht="9" customHeight="1" x14ac:dyDescent="0.25">
      <c r="A348" s="76" t="s">
        <v>45</v>
      </c>
      <c r="B348" s="81">
        <v>117</v>
      </c>
      <c r="C348" s="81"/>
      <c r="D348" s="81">
        <v>1295.9839999999999</v>
      </c>
    </row>
    <row r="349" spans="1:4" s="77" customFormat="1" ht="9" customHeight="1" x14ac:dyDescent="0.25">
      <c r="A349" s="76" t="s">
        <v>46</v>
      </c>
      <c r="B349" s="81">
        <v>4649</v>
      </c>
      <c r="C349" s="81"/>
      <c r="D349" s="81">
        <v>5322.85</v>
      </c>
    </row>
    <row r="350" spans="1:4" s="77" customFormat="1" ht="9" customHeight="1" x14ac:dyDescent="0.25">
      <c r="A350" s="76" t="s">
        <v>47</v>
      </c>
      <c r="B350" s="81">
        <v>66401</v>
      </c>
      <c r="C350" s="81"/>
      <c r="D350" s="81">
        <v>20063.732</v>
      </c>
    </row>
    <row r="351" spans="1:4" s="77" customFormat="1" ht="9" customHeight="1" x14ac:dyDescent="0.25">
      <c r="A351" s="83" t="s">
        <v>48</v>
      </c>
      <c r="B351" s="84">
        <v>22600</v>
      </c>
      <c r="C351" s="84"/>
      <c r="D351" s="84">
        <v>59811</v>
      </c>
    </row>
    <row r="352" spans="1:4" s="77" customFormat="1" ht="9" customHeight="1" x14ac:dyDescent="0.25">
      <c r="A352" s="76" t="s">
        <v>49</v>
      </c>
      <c r="B352" s="81">
        <v>38642</v>
      </c>
      <c r="C352" s="81"/>
      <c r="D352" s="81">
        <v>15726.445</v>
      </c>
    </row>
    <row r="353" spans="1:4" s="77" customFormat="1" ht="9" customHeight="1" x14ac:dyDescent="0.25">
      <c r="A353" s="76" t="s">
        <v>50</v>
      </c>
      <c r="B353" s="81">
        <v>268</v>
      </c>
      <c r="C353" s="81"/>
      <c r="D353" s="81">
        <v>1473.7149999999999</v>
      </c>
    </row>
    <row r="354" spans="1:4" s="77" customFormat="1" ht="9" customHeight="1" x14ac:dyDescent="0.25">
      <c r="A354" s="76" t="s">
        <v>51</v>
      </c>
      <c r="B354" s="81">
        <v>1299</v>
      </c>
      <c r="C354" s="81"/>
      <c r="D354" s="81">
        <v>6381.8959999999997</v>
      </c>
    </row>
    <row r="355" spans="1:4" s="77" customFormat="1" ht="9" customHeight="1" x14ac:dyDescent="0.25">
      <c r="A355" s="83" t="s">
        <v>52</v>
      </c>
      <c r="B355" s="84">
        <v>371</v>
      </c>
      <c r="C355" s="84"/>
      <c r="D355" s="84">
        <v>2160.011</v>
      </c>
    </row>
    <row r="356" spans="1:4" s="77" customFormat="1" ht="9" customHeight="1" x14ac:dyDescent="0.25">
      <c r="A356" s="76" t="s">
        <v>53</v>
      </c>
      <c r="B356" s="81">
        <v>2293</v>
      </c>
      <c r="C356" s="81"/>
      <c r="D356" s="81">
        <v>2022.3140000000001</v>
      </c>
    </row>
    <row r="357" spans="1:4" s="77" customFormat="1" ht="9" customHeight="1" x14ac:dyDescent="0.25">
      <c r="A357" s="76" t="s">
        <v>54</v>
      </c>
      <c r="B357" s="81">
        <v>156</v>
      </c>
      <c r="C357" s="81"/>
      <c r="D357" s="81">
        <v>567.50699999999995</v>
      </c>
    </row>
    <row r="358" spans="1:4" s="77" customFormat="1" ht="9" customHeight="1" x14ac:dyDescent="0.25">
      <c r="A358" s="76" t="s">
        <v>55</v>
      </c>
      <c r="B358" s="81">
        <v>41</v>
      </c>
      <c r="C358" s="81"/>
      <c r="D358" s="81">
        <v>800.73599999999999</v>
      </c>
    </row>
    <row r="359" spans="1:4" s="77" customFormat="1" ht="9" customHeight="1" x14ac:dyDescent="0.25">
      <c r="A359" s="83" t="s">
        <v>56</v>
      </c>
      <c r="B359" s="84">
        <v>2166</v>
      </c>
      <c r="C359" s="84"/>
      <c r="D359" s="84">
        <v>7268.44</v>
      </c>
    </row>
    <row r="360" spans="1:4" s="77" customFormat="1" ht="9" customHeight="1" x14ac:dyDescent="0.25">
      <c r="A360" s="76" t="s">
        <v>57</v>
      </c>
      <c r="B360" s="81">
        <v>17649</v>
      </c>
      <c r="C360" s="81"/>
      <c r="D360" s="81">
        <v>13077.196</v>
      </c>
    </row>
    <row r="361" spans="1:4" s="77" customFormat="1" ht="9" customHeight="1" x14ac:dyDescent="0.25">
      <c r="A361" s="76" t="s">
        <v>58</v>
      </c>
      <c r="B361" s="81">
        <v>163522</v>
      </c>
      <c r="C361" s="81"/>
      <c r="D361" s="81">
        <v>2042.7750000000001</v>
      </c>
    </row>
    <row r="362" spans="1:4" s="77" customFormat="1" ht="9" customHeight="1" x14ac:dyDescent="0.25">
      <c r="A362" s="76" t="s">
        <v>59</v>
      </c>
      <c r="B362" s="81">
        <v>194</v>
      </c>
      <c r="C362" s="81"/>
      <c r="D362" s="81">
        <v>729.54</v>
      </c>
    </row>
    <row r="363" spans="1:4" s="77" customFormat="1" ht="9" customHeight="1" x14ac:dyDescent="0.25">
      <c r="A363" s="83" t="s">
        <v>60</v>
      </c>
      <c r="B363" s="84">
        <v>2976</v>
      </c>
      <c r="C363" s="84"/>
      <c r="D363" s="84">
        <v>11141.98</v>
      </c>
    </row>
    <row r="364" spans="1:4" s="77" customFormat="1" ht="9" customHeight="1" x14ac:dyDescent="0.25">
      <c r="A364" s="76" t="s">
        <v>61</v>
      </c>
      <c r="B364" s="81">
        <v>723</v>
      </c>
      <c r="C364" s="81"/>
      <c r="D364" s="81">
        <v>752.048</v>
      </c>
    </row>
    <row r="365" spans="1:4" s="77" customFormat="1" ht="9" customHeight="1" x14ac:dyDescent="0.25">
      <c r="A365" s="76" t="s">
        <v>62</v>
      </c>
      <c r="B365" s="81">
        <v>4480</v>
      </c>
      <c r="C365" s="81"/>
      <c r="D365" s="81">
        <v>59762.84</v>
      </c>
    </row>
    <row r="366" spans="1:4" s="77" customFormat="1" ht="9" customHeight="1" x14ac:dyDescent="0.25">
      <c r="A366" s="76" t="s">
        <v>63</v>
      </c>
      <c r="B366" s="81">
        <v>586</v>
      </c>
      <c r="C366" s="81"/>
      <c r="D366" s="81">
        <v>200.518</v>
      </c>
    </row>
    <row r="367" spans="1:4" s="77" customFormat="1" ht="9" customHeight="1" x14ac:dyDescent="0.25">
      <c r="A367" s="83" t="s">
        <v>64</v>
      </c>
      <c r="B367" s="84">
        <v>886</v>
      </c>
      <c r="C367" s="84"/>
      <c r="D367" s="84">
        <v>2326.8220000000001</v>
      </c>
    </row>
    <row r="368" spans="1:4" s="313" customFormat="1" ht="9" customHeight="1" x14ac:dyDescent="0.2"/>
    <row r="369" spans="1:5" s="80" customFormat="1" ht="9" customHeight="1" x14ac:dyDescent="0.25">
      <c r="A369" s="75">
        <v>2005</v>
      </c>
      <c r="B369" s="97"/>
      <c r="C369" s="97"/>
      <c r="D369" s="97"/>
      <c r="E369" s="89"/>
    </row>
    <row r="370" spans="1:5" s="80" customFormat="1" ht="9" customHeight="1" x14ac:dyDescent="0.25">
      <c r="A370" s="78" t="s">
        <v>33</v>
      </c>
      <c r="B370" s="97">
        <f>SUM(B372:B403)-1</f>
        <v>359347.10899999988</v>
      </c>
      <c r="C370" s="97"/>
      <c r="D370" s="97">
        <f>SUM(D372:D403)</f>
        <v>315722.72049999994</v>
      </c>
      <c r="E370" s="89"/>
    </row>
    <row r="371" spans="1:5" s="80" customFormat="1" ht="3.95" customHeight="1" x14ac:dyDescent="0.25">
      <c r="B371" s="97"/>
      <c r="C371" s="97"/>
      <c r="D371" s="97"/>
    </row>
    <row r="372" spans="1:5" s="77" customFormat="1" ht="9" customHeight="1" x14ac:dyDescent="0.25">
      <c r="A372" s="76" t="s">
        <v>34</v>
      </c>
      <c r="B372" s="81">
        <v>56.3</v>
      </c>
      <c r="C372" s="81"/>
      <c r="D372" s="81">
        <v>50.67</v>
      </c>
    </row>
    <row r="373" spans="1:5" s="77" customFormat="1" ht="9" customHeight="1" x14ac:dyDescent="0.25">
      <c r="A373" s="76" t="s">
        <v>35</v>
      </c>
      <c r="B373" s="81">
        <v>2726.51</v>
      </c>
      <c r="C373" s="81"/>
      <c r="D373" s="81">
        <v>6153.7330700000002</v>
      </c>
    </row>
    <row r="374" spans="1:5" s="77" customFormat="1" ht="9" customHeight="1" x14ac:dyDescent="0.25">
      <c r="A374" s="76" t="s">
        <v>87</v>
      </c>
      <c r="B374" s="81">
        <v>16.204999999999998</v>
      </c>
      <c r="C374" s="81"/>
      <c r="D374" s="81">
        <v>136.15100000000001</v>
      </c>
    </row>
    <row r="375" spans="1:5" s="77" customFormat="1" ht="9" customHeight="1" x14ac:dyDescent="0.25">
      <c r="A375" s="83" t="s">
        <v>37</v>
      </c>
      <c r="B375" s="84">
        <v>934</v>
      </c>
      <c r="C375" s="84"/>
      <c r="D375" s="84">
        <v>4074.85</v>
      </c>
    </row>
    <row r="376" spans="1:5" s="77" customFormat="1" ht="9" customHeight="1" x14ac:dyDescent="0.25">
      <c r="A376" s="76" t="s">
        <v>38</v>
      </c>
      <c r="B376" s="81">
        <v>5616</v>
      </c>
      <c r="C376" s="81"/>
      <c r="D376" s="81">
        <v>63165.21</v>
      </c>
    </row>
    <row r="377" spans="1:5" s="77" customFormat="1" ht="9" customHeight="1" x14ac:dyDescent="0.25">
      <c r="A377" s="76" t="s">
        <v>39</v>
      </c>
      <c r="B377" s="81">
        <v>854.69399999999996</v>
      </c>
      <c r="C377" s="81"/>
      <c r="D377" s="81">
        <v>1709.3879999999999</v>
      </c>
    </row>
    <row r="378" spans="1:5" s="77" customFormat="1" ht="9" customHeight="1" x14ac:dyDescent="0.25">
      <c r="A378" s="76" t="s">
        <v>40</v>
      </c>
      <c r="B378" s="81">
        <v>117.336</v>
      </c>
      <c r="C378" s="81"/>
      <c r="D378" s="81">
        <v>778.73868000000004</v>
      </c>
    </row>
    <row r="379" spans="1:5" s="77" customFormat="1" ht="9" customHeight="1" x14ac:dyDescent="0.25">
      <c r="A379" s="83" t="s">
        <v>41</v>
      </c>
      <c r="B379" s="84">
        <v>3435</v>
      </c>
      <c r="C379" s="84"/>
      <c r="D379" s="84">
        <v>10224.32</v>
      </c>
    </row>
    <row r="380" spans="1:5" s="77" customFormat="1" ht="9" customHeight="1" x14ac:dyDescent="0.25">
      <c r="A380" s="76" t="s">
        <v>88</v>
      </c>
      <c r="B380" s="81">
        <v>158577</v>
      </c>
      <c r="C380" s="81"/>
      <c r="D380" s="81">
        <v>7135.9650000000001</v>
      </c>
    </row>
    <row r="381" spans="1:5" s="77" customFormat="1" ht="9" customHeight="1" x14ac:dyDescent="0.25">
      <c r="A381" s="76" t="s">
        <v>42</v>
      </c>
      <c r="B381" s="81">
        <v>4707.5200000000004</v>
      </c>
      <c r="C381" s="81"/>
      <c r="D381" s="81">
        <v>17866.97</v>
      </c>
    </row>
    <row r="382" spans="1:5" s="77" customFormat="1" ht="9" customHeight="1" x14ac:dyDescent="0.25">
      <c r="A382" s="76" t="s">
        <v>43</v>
      </c>
      <c r="B382" s="81">
        <v>918</v>
      </c>
      <c r="C382" s="81"/>
      <c r="D382" s="81">
        <v>2688.4</v>
      </c>
    </row>
    <row r="383" spans="1:5" s="77" customFormat="1" ht="9" customHeight="1" x14ac:dyDescent="0.25">
      <c r="A383" s="83" t="s">
        <v>44</v>
      </c>
      <c r="B383" s="84">
        <v>7.625</v>
      </c>
      <c r="C383" s="84"/>
      <c r="D383" s="84">
        <v>9.9124999999999996</v>
      </c>
    </row>
    <row r="384" spans="1:5" s="77" customFormat="1" ht="9" customHeight="1" x14ac:dyDescent="0.25">
      <c r="A384" s="76" t="s">
        <v>45</v>
      </c>
      <c r="B384" s="81">
        <v>57.22</v>
      </c>
      <c r="C384" s="81"/>
      <c r="D384" s="81">
        <v>1447.25</v>
      </c>
    </row>
    <row r="385" spans="1:5" s="77" customFormat="1" ht="9" customHeight="1" x14ac:dyDescent="0.25">
      <c r="A385" s="76" t="s">
        <v>46</v>
      </c>
      <c r="B385" s="81">
        <v>1879</v>
      </c>
      <c r="C385" s="81"/>
      <c r="D385" s="81">
        <v>2695.183</v>
      </c>
    </row>
    <row r="386" spans="1:5" s="77" customFormat="1" ht="9" customHeight="1" x14ac:dyDescent="0.25">
      <c r="A386" s="76" t="s">
        <v>47</v>
      </c>
      <c r="B386" s="81">
        <v>48071.12</v>
      </c>
      <c r="C386" s="81"/>
      <c r="D386" s="81">
        <v>13389.941999999999</v>
      </c>
    </row>
    <row r="387" spans="1:5" s="77" customFormat="1" ht="9" customHeight="1" x14ac:dyDescent="0.25">
      <c r="A387" s="83" t="s">
        <v>48</v>
      </c>
      <c r="B387" s="84">
        <v>16433</v>
      </c>
      <c r="C387" s="84"/>
      <c r="D387" s="84">
        <v>63344.5</v>
      </c>
    </row>
    <row r="388" spans="1:5" s="77" customFormat="1" ht="9" customHeight="1" x14ac:dyDescent="0.25">
      <c r="A388" s="76" t="s">
        <v>49</v>
      </c>
      <c r="B388" s="81">
        <v>36197.410000000003</v>
      </c>
      <c r="C388" s="81"/>
      <c r="D388" s="81">
        <v>13539.38544</v>
      </c>
    </row>
    <row r="389" spans="1:5" s="77" customFormat="1" ht="9" customHeight="1" x14ac:dyDescent="0.25">
      <c r="A389" s="76" t="s">
        <v>50</v>
      </c>
      <c r="B389" s="81">
        <v>172.75</v>
      </c>
      <c r="C389" s="81"/>
      <c r="D389" s="81">
        <v>1163.261</v>
      </c>
    </row>
    <row r="390" spans="1:5" s="77" customFormat="1" ht="9" customHeight="1" x14ac:dyDescent="0.25">
      <c r="A390" s="76" t="s">
        <v>51</v>
      </c>
      <c r="B390" s="81">
        <v>12835.788999999999</v>
      </c>
      <c r="C390" s="81"/>
      <c r="D390" s="81">
        <v>31254.228009999999</v>
      </c>
    </row>
    <row r="391" spans="1:5" s="77" customFormat="1" ht="9" customHeight="1" x14ac:dyDescent="0.25">
      <c r="A391" s="83" t="s">
        <v>52</v>
      </c>
      <c r="B391" s="84">
        <v>426.75300000000004</v>
      </c>
      <c r="C391" s="84"/>
      <c r="D391" s="84">
        <v>2533.143</v>
      </c>
    </row>
    <row r="392" spans="1:5" s="77" customFormat="1" ht="9" customHeight="1" x14ac:dyDescent="0.25">
      <c r="A392" s="76" t="s">
        <v>53</v>
      </c>
      <c r="B392" s="81">
        <v>950.35</v>
      </c>
      <c r="C392" s="81"/>
      <c r="D392" s="81">
        <v>1338.2045000000001</v>
      </c>
    </row>
    <row r="393" spans="1:5" s="77" customFormat="1" ht="9" customHeight="1" x14ac:dyDescent="0.25">
      <c r="A393" s="76" t="s">
        <v>54</v>
      </c>
      <c r="B393" s="81">
        <v>80.789000000000001</v>
      </c>
      <c r="C393" s="81"/>
      <c r="D393" s="81">
        <v>718.85799999999995</v>
      </c>
    </row>
    <row r="394" spans="1:5" s="77" customFormat="1" ht="9" customHeight="1" x14ac:dyDescent="0.25">
      <c r="A394" s="76" t="s">
        <v>55</v>
      </c>
      <c r="B394" s="81">
        <v>69.713999999999999</v>
      </c>
      <c r="C394" s="81"/>
      <c r="D394" s="81">
        <v>1636.33</v>
      </c>
      <c r="E394" s="98"/>
    </row>
    <row r="395" spans="1:5" s="77" customFormat="1" ht="9" customHeight="1" x14ac:dyDescent="0.25">
      <c r="A395" s="83" t="s">
        <v>56</v>
      </c>
      <c r="B395" s="84">
        <v>3677</v>
      </c>
      <c r="C395" s="84"/>
      <c r="D395" s="84">
        <v>9522.1039999999994</v>
      </c>
      <c r="E395" s="98"/>
    </row>
    <row r="396" spans="1:5" s="77" customFormat="1" ht="9" customHeight="1" x14ac:dyDescent="0.25">
      <c r="A396" s="76" t="s">
        <v>57</v>
      </c>
      <c r="B396" s="81">
        <v>13812</v>
      </c>
      <c r="C396" s="81"/>
      <c r="D396" s="81">
        <v>10220.879999999999</v>
      </c>
      <c r="E396" s="98"/>
    </row>
    <row r="397" spans="1:5" s="77" customFormat="1" ht="9" customHeight="1" x14ac:dyDescent="0.25">
      <c r="A397" s="76" t="s">
        <v>58</v>
      </c>
      <c r="B397" s="81">
        <v>36001.35</v>
      </c>
      <c r="C397" s="81"/>
      <c r="D397" s="81">
        <v>538.91499999999996</v>
      </c>
      <c r="E397" s="98"/>
    </row>
    <row r="398" spans="1:5" s="77" customFormat="1" ht="9" customHeight="1" x14ac:dyDescent="0.25">
      <c r="A398" s="76" t="s">
        <v>59</v>
      </c>
      <c r="B398" s="81">
        <v>209.27</v>
      </c>
      <c r="C398" s="81"/>
      <c r="D398" s="81">
        <v>878.35</v>
      </c>
      <c r="E398" s="98"/>
    </row>
    <row r="399" spans="1:5" s="77" customFormat="1" ht="9" customHeight="1" x14ac:dyDescent="0.25">
      <c r="A399" s="83" t="s">
        <v>60</v>
      </c>
      <c r="B399" s="84">
        <v>5629.7219999999998</v>
      </c>
      <c r="C399" s="84"/>
      <c r="D399" s="84">
        <v>18760.018</v>
      </c>
      <c r="E399" s="98"/>
    </row>
    <row r="400" spans="1:5" s="77" customFormat="1" ht="9" customHeight="1" x14ac:dyDescent="0.25">
      <c r="A400" s="76" t="s">
        <v>61</v>
      </c>
      <c r="B400" s="81">
        <v>443</v>
      </c>
      <c r="C400" s="81"/>
      <c r="D400" s="81">
        <v>352.5</v>
      </c>
      <c r="E400" s="98"/>
    </row>
    <row r="401" spans="1:5" s="77" customFormat="1" ht="9" customHeight="1" x14ac:dyDescent="0.25">
      <c r="A401" s="76" t="s">
        <v>62</v>
      </c>
      <c r="B401" s="81">
        <v>2972.01</v>
      </c>
      <c r="C401" s="81"/>
      <c r="D401" s="81">
        <v>27192.49</v>
      </c>
      <c r="E401" s="98"/>
    </row>
    <row r="402" spans="1:5" s="77" customFormat="1" ht="9" customHeight="1" x14ac:dyDescent="0.25">
      <c r="A402" s="76" t="s">
        <v>63</v>
      </c>
      <c r="B402" s="81">
        <v>669.61</v>
      </c>
      <c r="C402" s="81"/>
      <c r="D402" s="81">
        <v>341.05430000000001</v>
      </c>
      <c r="E402" s="98"/>
    </row>
    <row r="403" spans="1:5" s="77" customFormat="1" ht="9" customHeight="1" x14ac:dyDescent="0.25">
      <c r="A403" s="83" t="s">
        <v>64</v>
      </c>
      <c r="B403" s="84">
        <v>794.06200000000001</v>
      </c>
      <c r="C403" s="84"/>
      <c r="D403" s="84">
        <v>861.81600000000003</v>
      </c>
      <c r="E403" s="98"/>
    </row>
    <row r="404" spans="1:5" s="313" customFormat="1" ht="9" customHeight="1" x14ac:dyDescent="0.2">
      <c r="E404" s="314"/>
    </row>
    <row r="405" spans="1:5" s="80" customFormat="1" ht="9" customHeight="1" x14ac:dyDescent="0.25">
      <c r="A405" s="75">
        <v>2006</v>
      </c>
      <c r="B405" s="97"/>
      <c r="C405" s="97"/>
      <c r="D405" s="97"/>
      <c r="E405" s="315"/>
    </row>
    <row r="406" spans="1:5" s="80" customFormat="1" ht="9" customHeight="1" x14ac:dyDescent="0.25">
      <c r="A406" s="78" t="s">
        <v>33</v>
      </c>
      <c r="B406" s="97">
        <f>SUM(B408:B439)</f>
        <v>166362.86295399998</v>
      </c>
      <c r="C406" s="97"/>
      <c r="D406" s="97">
        <f>SUM(D408:D439)</f>
        <v>204264.88032919302</v>
      </c>
      <c r="E406" s="315"/>
    </row>
    <row r="407" spans="1:5" s="80" customFormat="1" ht="3.95" customHeight="1" x14ac:dyDescent="0.25">
      <c r="B407" s="97"/>
      <c r="C407" s="97"/>
      <c r="D407" s="97"/>
      <c r="E407" s="311"/>
    </row>
    <row r="408" spans="1:5" s="77" customFormat="1" ht="9" customHeight="1" x14ac:dyDescent="0.25">
      <c r="A408" s="76" t="s">
        <v>34</v>
      </c>
      <c r="B408" s="81">
        <v>80</v>
      </c>
      <c r="C408" s="81"/>
      <c r="D408" s="81">
        <v>72</v>
      </c>
      <c r="E408" s="87"/>
    </row>
    <row r="409" spans="1:5" s="77" customFormat="1" ht="9" customHeight="1" x14ac:dyDescent="0.25">
      <c r="A409" s="76" t="s">
        <v>35</v>
      </c>
      <c r="B409" s="81">
        <v>3212</v>
      </c>
      <c r="C409" s="81"/>
      <c r="D409" s="81">
        <v>7249.4840000000004</v>
      </c>
      <c r="E409" s="87"/>
    </row>
    <row r="410" spans="1:5" s="77" customFormat="1" ht="9" customHeight="1" x14ac:dyDescent="0.25">
      <c r="A410" s="76" t="s">
        <v>87</v>
      </c>
      <c r="B410" s="81">
        <v>0</v>
      </c>
      <c r="C410" s="81"/>
      <c r="D410" s="81">
        <v>0</v>
      </c>
      <c r="E410" s="87"/>
    </row>
    <row r="411" spans="1:5" s="77" customFormat="1" ht="9" customHeight="1" x14ac:dyDescent="0.25">
      <c r="A411" s="83" t="s">
        <v>37</v>
      </c>
      <c r="B411" s="84">
        <v>679</v>
      </c>
      <c r="C411" s="84"/>
      <c r="D411" s="84">
        <v>4789.8</v>
      </c>
      <c r="E411" s="87"/>
    </row>
    <row r="412" spans="1:5" s="77" customFormat="1" ht="9" customHeight="1" x14ac:dyDescent="0.25">
      <c r="A412" s="76" t="s">
        <v>38</v>
      </c>
      <c r="B412" s="81">
        <v>9413.8769999999986</v>
      </c>
      <c r="C412" s="81"/>
      <c r="D412" s="81">
        <v>9973.9698420000004</v>
      </c>
      <c r="E412" s="87"/>
    </row>
    <row r="413" spans="1:5" s="77" customFormat="1" ht="9" customHeight="1" x14ac:dyDescent="0.25">
      <c r="A413" s="76" t="s">
        <v>39</v>
      </c>
      <c r="B413" s="81">
        <v>45.92</v>
      </c>
      <c r="C413" s="81"/>
      <c r="D413" s="81">
        <v>68.88</v>
      </c>
      <c r="E413" s="87"/>
    </row>
    <row r="414" spans="1:5" s="77" customFormat="1" ht="9" customHeight="1" x14ac:dyDescent="0.25">
      <c r="A414" s="76" t="s">
        <v>40</v>
      </c>
      <c r="B414" s="81">
        <v>66.456953999999996</v>
      </c>
      <c r="C414" s="81"/>
      <c r="D414" s="81">
        <v>564.88410900000008</v>
      </c>
      <c r="E414" s="87"/>
    </row>
    <row r="415" spans="1:5" s="77" customFormat="1" ht="9" customHeight="1" x14ac:dyDescent="0.25">
      <c r="A415" s="83" t="s">
        <v>41</v>
      </c>
      <c r="B415" s="84">
        <v>0</v>
      </c>
      <c r="C415" s="84"/>
      <c r="D415" s="84">
        <v>0</v>
      </c>
      <c r="E415" s="87"/>
    </row>
    <row r="416" spans="1:5" s="77" customFormat="1" ht="9" customHeight="1" x14ac:dyDescent="0.25">
      <c r="A416" s="76" t="s">
        <v>88</v>
      </c>
      <c r="B416" s="81">
        <v>2576</v>
      </c>
      <c r="C416" s="81"/>
      <c r="D416" s="81">
        <v>515.20000000000005</v>
      </c>
      <c r="E416" s="87"/>
    </row>
    <row r="417" spans="1:5" s="77" customFormat="1" ht="9" customHeight="1" x14ac:dyDescent="0.25">
      <c r="A417" s="76" t="s">
        <v>42</v>
      </c>
      <c r="B417" s="81">
        <v>886.78899999999999</v>
      </c>
      <c r="C417" s="81"/>
      <c r="D417" s="81">
        <v>6761.1220000000003</v>
      </c>
      <c r="E417" s="87"/>
    </row>
    <row r="418" spans="1:5" s="77" customFormat="1" ht="9" customHeight="1" x14ac:dyDescent="0.25">
      <c r="A418" s="76" t="s">
        <v>43</v>
      </c>
      <c r="B418" s="81">
        <v>1984</v>
      </c>
      <c r="C418" s="81"/>
      <c r="D418" s="81">
        <v>4101.8</v>
      </c>
      <c r="E418" s="87"/>
    </row>
    <row r="419" spans="1:5" s="77" customFormat="1" ht="9" customHeight="1" x14ac:dyDescent="0.25">
      <c r="A419" s="83" t="s">
        <v>44</v>
      </c>
      <c r="B419" s="84">
        <v>1402.961</v>
      </c>
      <c r="C419" s="84"/>
      <c r="D419" s="84">
        <v>2100.8440000000001</v>
      </c>
      <c r="E419" s="87"/>
    </row>
    <row r="420" spans="1:5" s="77" customFormat="1" ht="9" customHeight="1" x14ac:dyDescent="0.25">
      <c r="A420" s="76" t="s">
        <v>45</v>
      </c>
      <c r="B420" s="81">
        <v>147.905</v>
      </c>
      <c r="C420" s="81"/>
      <c r="D420" s="81">
        <v>679.125</v>
      </c>
      <c r="E420" s="87"/>
    </row>
    <row r="421" spans="1:5" s="77" customFormat="1" ht="9" customHeight="1" x14ac:dyDescent="0.25">
      <c r="A421" s="76" t="s">
        <v>46</v>
      </c>
      <c r="B421" s="81">
        <v>7683.7070000000003</v>
      </c>
      <c r="C421" s="81"/>
      <c r="D421" s="81">
        <v>20334.880300000001</v>
      </c>
      <c r="E421" s="87"/>
    </row>
    <row r="422" spans="1:5" s="77" customFormat="1" ht="9" customHeight="1" x14ac:dyDescent="0.25">
      <c r="A422" s="76" t="s">
        <v>47</v>
      </c>
      <c r="B422" s="81">
        <v>69425.039999999994</v>
      </c>
      <c r="C422" s="81"/>
      <c r="D422" s="81">
        <v>23632.256000000001</v>
      </c>
      <c r="E422" s="87"/>
    </row>
    <row r="423" spans="1:5" s="77" customFormat="1" ht="9" customHeight="1" x14ac:dyDescent="0.25">
      <c r="A423" s="83" t="s">
        <v>48</v>
      </c>
      <c r="B423" s="84">
        <v>14489</v>
      </c>
      <c r="C423" s="84"/>
      <c r="D423" s="84">
        <v>76748.25</v>
      </c>
      <c r="E423" s="87"/>
    </row>
    <row r="424" spans="1:5" s="77" customFormat="1" ht="9" customHeight="1" x14ac:dyDescent="0.25">
      <c r="A424" s="76" t="s">
        <v>49</v>
      </c>
      <c r="B424" s="81">
        <v>23394.01</v>
      </c>
      <c r="C424" s="81"/>
      <c r="D424" s="81">
        <v>8315.674096632998</v>
      </c>
      <c r="E424" s="87"/>
    </row>
    <row r="425" spans="1:5" s="77" customFormat="1" ht="9" customHeight="1" x14ac:dyDescent="0.25">
      <c r="A425" s="76" t="s">
        <v>50</v>
      </c>
      <c r="B425" s="81">
        <v>407.77</v>
      </c>
      <c r="C425" s="81"/>
      <c r="D425" s="81">
        <v>1123.029</v>
      </c>
      <c r="E425" s="87"/>
    </row>
    <row r="426" spans="1:5" s="77" customFormat="1" ht="9" customHeight="1" x14ac:dyDescent="0.25">
      <c r="A426" s="76" t="s">
        <v>51</v>
      </c>
      <c r="B426" s="81">
        <v>654</v>
      </c>
      <c r="C426" s="81"/>
      <c r="D426" s="81">
        <v>4517.22</v>
      </c>
      <c r="E426" s="87"/>
    </row>
    <row r="427" spans="1:5" s="77" customFormat="1" ht="9" customHeight="1" x14ac:dyDescent="0.25">
      <c r="A427" s="83" t="s">
        <v>52</v>
      </c>
      <c r="B427" s="84">
        <v>233.08599999999998</v>
      </c>
      <c r="C427" s="84"/>
      <c r="D427" s="84">
        <v>1125.325</v>
      </c>
      <c r="E427" s="87"/>
    </row>
    <row r="428" spans="1:5" s="77" customFormat="1" ht="9" customHeight="1" x14ac:dyDescent="0.25">
      <c r="A428" s="76" t="s">
        <v>53</v>
      </c>
      <c r="B428" s="81">
        <v>572.58300000000008</v>
      </c>
      <c r="C428" s="81"/>
      <c r="D428" s="81">
        <v>1321.566</v>
      </c>
      <c r="E428" s="87"/>
    </row>
    <row r="429" spans="1:5" s="77" customFormat="1" ht="9" customHeight="1" x14ac:dyDescent="0.25">
      <c r="A429" s="76" t="s">
        <v>54</v>
      </c>
      <c r="B429" s="81">
        <v>57.904000000000003</v>
      </c>
      <c r="C429" s="81"/>
      <c r="D429" s="81">
        <v>535.83199999999999</v>
      </c>
      <c r="E429" s="87"/>
    </row>
    <row r="430" spans="1:5" s="77" customFormat="1" ht="9" customHeight="1" x14ac:dyDescent="0.25">
      <c r="A430" s="76" t="s">
        <v>55</v>
      </c>
      <c r="B430" s="81">
        <v>76.05</v>
      </c>
      <c r="C430" s="81"/>
      <c r="D430" s="81">
        <v>809.64</v>
      </c>
      <c r="E430" s="87"/>
    </row>
    <row r="431" spans="1:5" s="77" customFormat="1" ht="9" customHeight="1" x14ac:dyDescent="0.25">
      <c r="A431" s="83" t="s">
        <v>56</v>
      </c>
      <c r="B431" s="84">
        <v>865.8</v>
      </c>
      <c r="C431" s="84"/>
      <c r="D431" s="84">
        <v>3320.1219999999998</v>
      </c>
      <c r="E431" s="87"/>
    </row>
    <row r="432" spans="1:5" s="77" customFormat="1" ht="9" customHeight="1" x14ac:dyDescent="0.25">
      <c r="A432" s="76" t="s">
        <v>57</v>
      </c>
      <c r="B432" s="81">
        <v>0</v>
      </c>
      <c r="C432" s="81"/>
      <c r="D432" s="81">
        <v>0</v>
      </c>
      <c r="E432" s="87"/>
    </row>
    <row r="433" spans="1:5" s="77" customFormat="1" ht="9" customHeight="1" x14ac:dyDescent="0.25">
      <c r="A433" s="76" t="s">
        <v>58</v>
      </c>
      <c r="B433" s="81">
        <v>18037.5</v>
      </c>
      <c r="C433" s="81"/>
      <c r="D433" s="81">
        <v>295.5</v>
      </c>
      <c r="E433" s="87"/>
    </row>
    <row r="434" spans="1:5" s="77" customFormat="1" ht="9" customHeight="1" x14ac:dyDescent="0.25">
      <c r="A434" s="76" t="s">
        <v>59</v>
      </c>
      <c r="B434" s="81">
        <v>306</v>
      </c>
      <c r="C434" s="81"/>
      <c r="D434" s="81">
        <v>1374</v>
      </c>
      <c r="E434" s="87"/>
    </row>
    <row r="435" spans="1:5" s="77" customFormat="1" ht="9" customHeight="1" x14ac:dyDescent="0.25">
      <c r="A435" s="83" t="s">
        <v>60</v>
      </c>
      <c r="B435" s="84">
        <v>5725.3</v>
      </c>
      <c r="C435" s="84"/>
      <c r="D435" s="84">
        <v>18192.270981559999</v>
      </c>
      <c r="E435" s="87"/>
    </row>
    <row r="436" spans="1:5" s="77" customFormat="1" ht="9" customHeight="1" x14ac:dyDescent="0.25">
      <c r="A436" s="76" t="s">
        <v>61</v>
      </c>
      <c r="B436" s="81">
        <v>542.74</v>
      </c>
      <c r="C436" s="81"/>
      <c r="D436" s="81">
        <v>650.51400000000001</v>
      </c>
      <c r="E436" s="87"/>
    </row>
    <row r="437" spans="1:5" s="77" customFormat="1" ht="9" customHeight="1" x14ac:dyDescent="0.25">
      <c r="A437" s="76" t="s">
        <v>62</v>
      </c>
      <c r="B437" s="81">
        <v>0</v>
      </c>
      <c r="C437" s="81"/>
      <c r="D437" s="81">
        <v>0</v>
      </c>
      <c r="E437" s="87"/>
    </row>
    <row r="438" spans="1:5" s="77" customFormat="1" ht="9" customHeight="1" x14ac:dyDescent="0.25">
      <c r="A438" s="76" t="s">
        <v>63</v>
      </c>
      <c r="B438" s="81">
        <v>400</v>
      </c>
      <c r="C438" s="81"/>
      <c r="D438" s="81">
        <v>145.6</v>
      </c>
      <c r="E438" s="87"/>
    </row>
    <row r="439" spans="1:5" s="77" customFormat="1" ht="9" customHeight="1" x14ac:dyDescent="0.25">
      <c r="A439" s="83" t="s">
        <v>64</v>
      </c>
      <c r="B439" s="84">
        <v>2997.4639999999999</v>
      </c>
      <c r="C439" s="84"/>
      <c r="D439" s="84">
        <v>4946.0919999999996</v>
      </c>
      <c r="E439" s="87"/>
    </row>
    <row r="440" spans="1:5" s="313" customFormat="1" ht="9" customHeight="1" x14ac:dyDescent="0.2">
      <c r="E440" s="314"/>
    </row>
    <row r="441" spans="1:5" s="80" customFormat="1" ht="9" customHeight="1" x14ac:dyDescent="0.25">
      <c r="A441" s="75">
        <v>2007</v>
      </c>
      <c r="B441" s="97"/>
      <c r="C441" s="97"/>
      <c r="D441" s="97"/>
      <c r="E441" s="315"/>
    </row>
    <row r="442" spans="1:5" s="80" customFormat="1" ht="9" customHeight="1" x14ac:dyDescent="0.25">
      <c r="A442" s="78" t="s">
        <v>33</v>
      </c>
      <c r="B442" s="97">
        <f>SUM(B444:B475)</f>
        <v>594274.99800000014</v>
      </c>
      <c r="C442" s="97"/>
      <c r="D442" s="97">
        <f>SUM(D444:D475)</f>
        <v>351292.94578199997</v>
      </c>
      <c r="E442" s="315"/>
    </row>
    <row r="443" spans="1:5" s="80" customFormat="1" ht="3.95" customHeight="1" x14ac:dyDescent="0.25">
      <c r="B443" s="97"/>
      <c r="C443" s="97"/>
      <c r="D443" s="97"/>
      <c r="E443" s="311"/>
    </row>
    <row r="444" spans="1:5" s="77" customFormat="1" ht="9" customHeight="1" x14ac:dyDescent="0.25">
      <c r="A444" s="76" t="s">
        <v>34</v>
      </c>
      <c r="B444" s="81">
        <v>77</v>
      </c>
      <c r="C444" s="81"/>
      <c r="D444" s="81">
        <v>69.3</v>
      </c>
      <c r="E444" s="87"/>
    </row>
    <row r="445" spans="1:5" s="77" customFormat="1" ht="9" customHeight="1" x14ac:dyDescent="0.25">
      <c r="A445" s="76" t="s">
        <v>35</v>
      </c>
      <c r="B445" s="81">
        <v>1974.6960000000001</v>
      </c>
      <c r="C445" s="81"/>
      <c r="D445" s="81">
        <v>4509.0558000000001</v>
      </c>
      <c r="E445" s="87"/>
    </row>
    <row r="446" spans="1:5" s="77" customFormat="1" ht="9" customHeight="1" x14ac:dyDescent="0.25">
      <c r="A446" s="76" t="s">
        <v>87</v>
      </c>
      <c r="B446" s="81">
        <v>0</v>
      </c>
      <c r="C446" s="81"/>
      <c r="D446" s="81">
        <v>0</v>
      </c>
      <c r="E446" s="87"/>
    </row>
    <row r="447" spans="1:5" s="77" customFormat="1" ht="9" customHeight="1" x14ac:dyDescent="0.25">
      <c r="A447" s="83" t="s">
        <v>37</v>
      </c>
      <c r="B447" s="84">
        <v>278</v>
      </c>
      <c r="C447" s="84"/>
      <c r="D447" s="84">
        <v>1128.05</v>
      </c>
      <c r="E447" s="87"/>
    </row>
    <row r="448" spans="1:5" s="77" customFormat="1" ht="9" customHeight="1" x14ac:dyDescent="0.25">
      <c r="A448" s="76" t="s">
        <v>38</v>
      </c>
      <c r="B448" s="81">
        <v>15189.995000000001</v>
      </c>
      <c r="C448" s="81"/>
      <c r="D448" s="81">
        <v>14502.763804</v>
      </c>
      <c r="E448" s="87"/>
    </row>
    <row r="449" spans="1:5" s="77" customFormat="1" ht="9" customHeight="1" x14ac:dyDescent="0.25">
      <c r="A449" s="76" t="s">
        <v>39</v>
      </c>
      <c r="B449" s="81">
        <v>529.44999999999993</v>
      </c>
      <c r="C449" s="81"/>
      <c r="D449" s="81">
        <v>1129.3343300000001</v>
      </c>
      <c r="E449" s="87"/>
    </row>
    <row r="450" spans="1:5" s="77" customFormat="1" ht="9" customHeight="1" x14ac:dyDescent="0.25">
      <c r="A450" s="76" t="s">
        <v>40</v>
      </c>
      <c r="B450" s="81">
        <v>126.369</v>
      </c>
      <c r="C450" s="81"/>
      <c r="D450" s="81">
        <v>6903.9223499999998</v>
      </c>
      <c r="E450" s="87"/>
    </row>
    <row r="451" spans="1:5" s="77" customFormat="1" ht="9" customHeight="1" x14ac:dyDescent="0.25">
      <c r="A451" s="83" t="s">
        <v>41</v>
      </c>
      <c r="B451" s="84">
        <v>6909</v>
      </c>
      <c r="C451" s="84"/>
      <c r="D451" s="84">
        <v>37219.75</v>
      </c>
      <c r="E451" s="87"/>
    </row>
    <row r="452" spans="1:5" s="77" customFormat="1" ht="9" customHeight="1" x14ac:dyDescent="0.25">
      <c r="A452" s="76" t="s">
        <v>88</v>
      </c>
      <c r="B452" s="81">
        <v>10918</v>
      </c>
      <c r="C452" s="81"/>
      <c r="D452" s="81">
        <v>436.72</v>
      </c>
      <c r="E452" s="87"/>
    </row>
    <row r="453" spans="1:5" s="77" customFormat="1" ht="9" customHeight="1" x14ac:dyDescent="0.25">
      <c r="A453" s="76" t="s">
        <v>42</v>
      </c>
      <c r="B453" s="81">
        <v>13361.333000000001</v>
      </c>
      <c r="C453" s="81"/>
      <c r="D453" s="81">
        <v>28442.662499999999</v>
      </c>
      <c r="E453" s="87"/>
    </row>
    <row r="454" spans="1:5" s="77" customFormat="1" ht="9" customHeight="1" x14ac:dyDescent="0.25">
      <c r="A454" s="76" t="s">
        <v>43</v>
      </c>
      <c r="B454" s="81">
        <v>590.80200000000002</v>
      </c>
      <c r="C454" s="81"/>
      <c r="D454" s="81">
        <v>1622.2783999999999</v>
      </c>
      <c r="E454" s="87"/>
    </row>
    <row r="455" spans="1:5" s="77" customFormat="1" ht="9" customHeight="1" x14ac:dyDescent="0.25">
      <c r="A455" s="83" t="s">
        <v>44</v>
      </c>
      <c r="B455" s="84">
        <v>524.94000000000005</v>
      </c>
      <c r="C455" s="84"/>
      <c r="D455" s="84">
        <v>839.904</v>
      </c>
      <c r="E455" s="87"/>
    </row>
    <row r="456" spans="1:5" s="77" customFormat="1" ht="9" customHeight="1" x14ac:dyDescent="0.25">
      <c r="A456" s="76" t="s">
        <v>45</v>
      </c>
      <c r="B456" s="81">
        <v>530.29999999999995</v>
      </c>
      <c r="C456" s="81"/>
      <c r="D456" s="81">
        <v>5188.3</v>
      </c>
      <c r="E456" s="87"/>
    </row>
    <row r="457" spans="1:5" s="77" customFormat="1" ht="9" customHeight="1" x14ac:dyDescent="0.25">
      <c r="A457" s="76" t="s">
        <v>46</v>
      </c>
      <c r="B457" s="81">
        <v>1837.0319999999999</v>
      </c>
      <c r="C457" s="81"/>
      <c r="D457" s="81">
        <v>6097.6063919999997</v>
      </c>
      <c r="E457" s="87"/>
    </row>
    <row r="458" spans="1:5" s="77" customFormat="1" ht="9" customHeight="1" x14ac:dyDescent="0.25">
      <c r="A458" s="76" t="s">
        <v>47</v>
      </c>
      <c r="B458" s="81">
        <v>277609.89999999997</v>
      </c>
      <c r="C458" s="81"/>
      <c r="D458" s="81">
        <v>73316.725000000006</v>
      </c>
      <c r="E458" s="87"/>
    </row>
    <row r="459" spans="1:5" s="77" customFormat="1" ht="9" customHeight="1" x14ac:dyDescent="0.25">
      <c r="A459" s="83" t="s">
        <v>48</v>
      </c>
      <c r="B459" s="84">
        <v>16420.566999999999</v>
      </c>
      <c r="C459" s="84"/>
      <c r="D459" s="84">
        <v>102635.0304</v>
      </c>
      <c r="E459" s="87"/>
    </row>
    <row r="460" spans="1:5" s="77" customFormat="1" ht="9" customHeight="1" x14ac:dyDescent="0.25">
      <c r="A460" s="76" t="s">
        <v>49</v>
      </c>
      <c r="B460" s="81">
        <v>26140.947</v>
      </c>
      <c r="C460" s="81"/>
      <c r="D460" s="81">
        <v>10432.899606000001</v>
      </c>
      <c r="E460" s="87"/>
    </row>
    <row r="461" spans="1:5" s="77" customFormat="1" ht="9" customHeight="1" x14ac:dyDescent="0.25">
      <c r="A461" s="76" t="s">
        <v>50</v>
      </c>
      <c r="B461" s="81">
        <v>425.19</v>
      </c>
      <c r="C461" s="81"/>
      <c r="D461" s="81">
        <v>3377.4250000000002</v>
      </c>
      <c r="E461" s="87"/>
    </row>
    <row r="462" spans="1:5" s="77" customFormat="1" ht="9" customHeight="1" x14ac:dyDescent="0.25">
      <c r="A462" s="76" t="s">
        <v>51</v>
      </c>
      <c r="B462" s="81">
        <v>4433</v>
      </c>
      <c r="C462" s="81"/>
      <c r="D462" s="81">
        <v>16984.8</v>
      </c>
      <c r="E462" s="87"/>
    </row>
    <row r="463" spans="1:5" s="77" customFormat="1" ht="9" customHeight="1" x14ac:dyDescent="0.25">
      <c r="A463" s="83" t="s">
        <v>52</v>
      </c>
      <c r="B463" s="84">
        <v>240.04900000000001</v>
      </c>
      <c r="C463" s="84"/>
      <c r="D463" s="84">
        <v>1681.2695000000001</v>
      </c>
      <c r="E463" s="87"/>
    </row>
    <row r="464" spans="1:5" s="77" customFormat="1" ht="9" customHeight="1" x14ac:dyDescent="0.25">
      <c r="A464" s="76" t="s">
        <v>53</v>
      </c>
      <c r="B464" s="81">
        <v>631.41800000000001</v>
      </c>
      <c r="C464" s="81"/>
      <c r="D464" s="81">
        <v>895.62380000000007</v>
      </c>
      <c r="E464" s="87"/>
    </row>
    <row r="465" spans="1:5" s="77" customFormat="1" ht="9" customHeight="1" x14ac:dyDescent="0.25">
      <c r="A465" s="76" t="s">
        <v>54</v>
      </c>
      <c r="B465" s="81">
        <v>112.64099999999999</v>
      </c>
      <c r="C465" s="81"/>
      <c r="D465" s="81">
        <v>1351.692</v>
      </c>
      <c r="E465" s="87"/>
    </row>
    <row r="466" spans="1:5" s="77" customFormat="1" ht="9" customHeight="1" x14ac:dyDescent="0.25">
      <c r="A466" s="76" t="s">
        <v>55</v>
      </c>
      <c r="B466" s="81">
        <v>17</v>
      </c>
      <c r="C466" s="81"/>
      <c r="D466" s="81">
        <v>51</v>
      </c>
      <c r="E466" s="87"/>
    </row>
    <row r="467" spans="1:5" s="77" customFormat="1" ht="9" customHeight="1" x14ac:dyDescent="0.25">
      <c r="A467" s="83" t="s">
        <v>56</v>
      </c>
      <c r="B467" s="84">
        <v>2561.9450000000002</v>
      </c>
      <c r="C467" s="84"/>
      <c r="D467" s="84">
        <v>4148.1629999999996</v>
      </c>
      <c r="E467" s="87"/>
    </row>
    <row r="468" spans="1:5" s="77" customFormat="1" ht="9" customHeight="1" x14ac:dyDescent="0.25">
      <c r="A468" s="76" t="s">
        <v>57</v>
      </c>
      <c r="B468" s="81">
        <v>0</v>
      </c>
      <c r="C468" s="81"/>
      <c r="D468" s="81">
        <v>0</v>
      </c>
      <c r="E468" s="87"/>
    </row>
    <row r="469" spans="1:5" s="77" customFormat="1" ht="9" customHeight="1" x14ac:dyDescent="0.25">
      <c r="A469" s="76" t="s">
        <v>58</v>
      </c>
      <c r="B469" s="81">
        <v>202389</v>
      </c>
      <c r="C469" s="81"/>
      <c r="D469" s="81">
        <v>1508.98</v>
      </c>
      <c r="E469" s="87"/>
    </row>
    <row r="470" spans="1:5" s="77" customFormat="1" ht="9" customHeight="1" x14ac:dyDescent="0.25">
      <c r="A470" s="76" t="s">
        <v>59</v>
      </c>
      <c r="B470" s="81">
        <v>498</v>
      </c>
      <c r="C470" s="81"/>
      <c r="D470" s="81">
        <v>2172</v>
      </c>
      <c r="E470" s="87"/>
    </row>
    <row r="471" spans="1:5" s="77" customFormat="1" ht="9" customHeight="1" x14ac:dyDescent="0.25">
      <c r="A471" s="83" t="s">
        <v>60</v>
      </c>
      <c r="B471" s="84">
        <v>4989.3</v>
      </c>
      <c r="C471" s="84"/>
      <c r="D471" s="84">
        <v>20699.792000000001</v>
      </c>
      <c r="E471" s="87"/>
    </row>
    <row r="472" spans="1:5" s="77" customFormat="1" ht="9" customHeight="1" x14ac:dyDescent="0.25">
      <c r="A472" s="76" t="s">
        <v>61</v>
      </c>
      <c r="B472" s="81">
        <v>250.06700000000001</v>
      </c>
      <c r="C472" s="81"/>
      <c r="D472" s="81">
        <v>175.04689999999999</v>
      </c>
      <c r="E472" s="87"/>
    </row>
    <row r="473" spans="1:5" s="77" customFormat="1" ht="9" customHeight="1" x14ac:dyDescent="0.25">
      <c r="A473" s="76" t="s">
        <v>62</v>
      </c>
      <c r="B473" s="81">
        <v>32</v>
      </c>
      <c r="C473" s="81"/>
      <c r="D473" s="81">
        <v>193.01499999999999</v>
      </c>
      <c r="E473" s="87"/>
    </row>
    <row r="474" spans="1:5" s="77" customFormat="1" ht="9" customHeight="1" x14ac:dyDescent="0.25">
      <c r="A474" s="76" t="s">
        <v>63</v>
      </c>
      <c r="B474" s="81">
        <v>0</v>
      </c>
      <c r="C474" s="81"/>
      <c r="D474" s="81">
        <v>0</v>
      </c>
      <c r="E474" s="87"/>
    </row>
    <row r="475" spans="1:5" s="77" customFormat="1" ht="9" customHeight="1" x14ac:dyDescent="0.25">
      <c r="A475" s="83" t="s">
        <v>64</v>
      </c>
      <c r="B475" s="84">
        <v>4677.0569999999998</v>
      </c>
      <c r="C475" s="84"/>
      <c r="D475" s="84">
        <v>3579.8359999999998</v>
      </c>
      <c r="E475" s="87"/>
    </row>
    <row r="476" spans="1:5" s="313" customFormat="1" ht="9" customHeight="1" x14ac:dyDescent="0.2">
      <c r="E476" s="314"/>
    </row>
    <row r="477" spans="1:5" s="80" customFormat="1" ht="9" customHeight="1" x14ac:dyDescent="0.25">
      <c r="A477" s="75">
        <v>2008</v>
      </c>
      <c r="B477" s="97"/>
      <c r="C477" s="97"/>
      <c r="D477" s="97"/>
      <c r="E477" s="315"/>
    </row>
    <row r="478" spans="1:5" s="80" customFormat="1" ht="9" customHeight="1" x14ac:dyDescent="0.25">
      <c r="A478" s="78" t="s">
        <v>33</v>
      </c>
      <c r="B478" s="97">
        <f>SUM(B480:B511)</f>
        <v>124236.83428999998</v>
      </c>
      <c r="C478" s="97"/>
      <c r="D478" s="97">
        <f>SUM(D480:D511)</f>
        <v>292790.32730438997</v>
      </c>
      <c r="E478" s="315"/>
    </row>
    <row r="479" spans="1:5" s="80" customFormat="1" ht="3.95" customHeight="1" x14ac:dyDescent="0.25">
      <c r="B479" s="97"/>
      <c r="C479" s="97"/>
      <c r="D479" s="97"/>
      <c r="E479" s="311"/>
    </row>
    <row r="480" spans="1:5" s="77" customFormat="1" ht="9" customHeight="1" x14ac:dyDescent="0.25">
      <c r="A480" s="76" t="s">
        <v>34</v>
      </c>
      <c r="B480" s="81">
        <v>52</v>
      </c>
      <c r="C480" s="81"/>
      <c r="D480" s="81">
        <v>46.8</v>
      </c>
      <c r="E480" s="87"/>
    </row>
    <row r="481" spans="1:5" s="77" customFormat="1" ht="9" customHeight="1" x14ac:dyDescent="0.25">
      <c r="A481" s="76" t="s">
        <v>35</v>
      </c>
      <c r="B481" s="81">
        <v>3230.3940000000002</v>
      </c>
      <c r="C481" s="81"/>
      <c r="D481" s="81">
        <v>12836.56416</v>
      </c>
      <c r="E481" s="87"/>
    </row>
    <row r="482" spans="1:5" s="77" customFormat="1" ht="9" customHeight="1" x14ac:dyDescent="0.25">
      <c r="A482" s="76" t="s">
        <v>87</v>
      </c>
      <c r="B482" s="81">
        <v>25</v>
      </c>
      <c r="C482" s="81"/>
      <c r="D482" s="81">
        <v>875</v>
      </c>
      <c r="E482" s="87"/>
    </row>
    <row r="483" spans="1:5" s="77" customFormat="1" ht="9" customHeight="1" x14ac:dyDescent="0.25">
      <c r="A483" s="83" t="s">
        <v>37</v>
      </c>
      <c r="B483" s="84">
        <v>739</v>
      </c>
      <c r="C483" s="84"/>
      <c r="D483" s="84">
        <v>1835.5</v>
      </c>
      <c r="E483" s="87"/>
    </row>
    <row r="484" spans="1:5" s="77" customFormat="1" ht="9" customHeight="1" x14ac:dyDescent="0.25">
      <c r="A484" s="76" t="s">
        <v>38</v>
      </c>
      <c r="B484" s="81">
        <v>11276.39739</v>
      </c>
      <c r="C484" s="81"/>
      <c r="D484" s="81">
        <v>9353.8614343900008</v>
      </c>
      <c r="E484" s="87"/>
    </row>
    <row r="485" spans="1:5" s="77" customFormat="1" ht="9" customHeight="1" x14ac:dyDescent="0.25">
      <c r="A485" s="76" t="s">
        <v>39</v>
      </c>
      <c r="B485" s="81">
        <v>404.834</v>
      </c>
      <c r="C485" s="81"/>
      <c r="D485" s="81">
        <v>1012.085</v>
      </c>
      <c r="E485" s="87"/>
    </row>
    <row r="486" spans="1:5" s="77" customFormat="1" ht="9" customHeight="1" x14ac:dyDescent="0.25">
      <c r="A486" s="76" t="s">
        <v>40</v>
      </c>
      <c r="B486" s="81">
        <v>111.08</v>
      </c>
      <c r="C486" s="81"/>
      <c r="D486" s="81">
        <v>11151.44291</v>
      </c>
      <c r="E486" s="87"/>
    </row>
    <row r="487" spans="1:5" s="77" customFormat="1" ht="9" customHeight="1" x14ac:dyDescent="0.25">
      <c r="A487" s="83" t="s">
        <v>41</v>
      </c>
      <c r="B487" s="84">
        <v>7647</v>
      </c>
      <c r="C487" s="84"/>
      <c r="D487" s="84">
        <v>17233.721000000001</v>
      </c>
      <c r="E487" s="87"/>
    </row>
    <row r="488" spans="1:5" s="77" customFormat="1" ht="9" customHeight="1" x14ac:dyDescent="0.25">
      <c r="A488" s="76" t="s">
        <v>88</v>
      </c>
      <c r="B488" s="81">
        <v>132</v>
      </c>
      <c r="C488" s="81"/>
      <c r="D488" s="81">
        <v>3.96</v>
      </c>
      <c r="E488" s="87"/>
    </row>
    <row r="489" spans="1:5" s="77" customFormat="1" ht="9" customHeight="1" x14ac:dyDescent="0.25">
      <c r="A489" s="76" t="s">
        <v>42</v>
      </c>
      <c r="B489" s="81">
        <v>2364</v>
      </c>
      <c r="C489" s="81"/>
      <c r="D489" s="81">
        <v>7103.43</v>
      </c>
      <c r="E489" s="87"/>
    </row>
    <row r="490" spans="1:5" s="77" customFormat="1" ht="9" customHeight="1" x14ac:dyDescent="0.25">
      <c r="A490" s="76" t="s">
        <v>43</v>
      </c>
      <c r="B490" s="81">
        <v>515.62200000000007</v>
      </c>
      <c r="C490" s="81"/>
      <c r="D490" s="81">
        <v>924.34</v>
      </c>
      <c r="E490" s="87"/>
    </row>
    <row r="491" spans="1:5" s="77" customFormat="1" ht="9" customHeight="1" x14ac:dyDescent="0.25">
      <c r="A491" s="83" t="s">
        <v>44</v>
      </c>
      <c r="B491" s="84">
        <v>56.3</v>
      </c>
      <c r="C491" s="84"/>
      <c r="D491" s="84">
        <v>67.56</v>
      </c>
      <c r="E491" s="87"/>
    </row>
    <row r="492" spans="1:5" s="77" customFormat="1" ht="9" customHeight="1" x14ac:dyDescent="0.25">
      <c r="A492" s="76" t="s">
        <v>45</v>
      </c>
      <c r="B492" s="81">
        <v>408.6841</v>
      </c>
      <c r="C492" s="81"/>
      <c r="D492" s="81">
        <v>1108.931</v>
      </c>
      <c r="E492" s="87"/>
    </row>
    <row r="493" spans="1:5" s="77" customFormat="1" ht="9" customHeight="1" x14ac:dyDescent="0.25">
      <c r="A493" s="76" t="s">
        <v>46</v>
      </c>
      <c r="B493" s="81">
        <v>4632</v>
      </c>
      <c r="C493" s="81"/>
      <c r="D493" s="81">
        <v>7475.0219999999999</v>
      </c>
      <c r="E493" s="87"/>
    </row>
    <row r="494" spans="1:5" s="77" customFormat="1" ht="9" customHeight="1" x14ac:dyDescent="0.25">
      <c r="A494" s="76" t="s">
        <v>47</v>
      </c>
      <c r="B494" s="81">
        <v>38936</v>
      </c>
      <c r="C494" s="81"/>
      <c r="D494" s="81">
        <v>14591.4</v>
      </c>
      <c r="E494" s="87"/>
    </row>
    <row r="495" spans="1:5" s="77" customFormat="1" ht="9" customHeight="1" x14ac:dyDescent="0.25">
      <c r="A495" s="83" t="s">
        <v>48</v>
      </c>
      <c r="B495" s="84">
        <v>17312</v>
      </c>
      <c r="C495" s="84"/>
      <c r="D495" s="84">
        <v>111563.4</v>
      </c>
      <c r="E495" s="87"/>
    </row>
    <row r="496" spans="1:5" s="77" customFormat="1" ht="9" customHeight="1" x14ac:dyDescent="0.25">
      <c r="A496" s="76" t="s">
        <v>49</v>
      </c>
      <c r="B496" s="81">
        <v>19167.72</v>
      </c>
      <c r="C496" s="81"/>
      <c r="D496" s="81">
        <v>9162.9840000000004</v>
      </c>
      <c r="E496" s="87"/>
    </row>
    <row r="497" spans="1:5" s="77" customFormat="1" ht="9" customHeight="1" x14ac:dyDescent="0.25">
      <c r="A497" s="76" t="s">
        <v>50</v>
      </c>
      <c r="B497" s="81">
        <v>480.38679999999999</v>
      </c>
      <c r="C497" s="81"/>
      <c r="D497" s="81">
        <v>2868.962</v>
      </c>
      <c r="E497" s="87"/>
    </row>
    <row r="498" spans="1:5" s="77" customFormat="1" ht="9" customHeight="1" x14ac:dyDescent="0.25">
      <c r="A498" s="76" t="s">
        <v>51</v>
      </c>
      <c r="B498" s="81">
        <v>887</v>
      </c>
      <c r="C498" s="81"/>
      <c r="D498" s="81">
        <v>1960.6</v>
      </c>
      <c r="E498" s="87"/>
    </row>
    <row r="499" spans="1:5" s="77" customFormat="1" ht="9" customHeight="1" x14ac:dyDescent="0.25">
      <c r="A499" s="83" t="s">
        <v>52</v>
      </c>
      <c r="B499" s="84">
        <v>425</v>
      </c>
      <c r="C499" s="84"/>
      <c r="D499" s="84">
        <v>3431.915</v>
      </c>
      <c r="E499" s="87"/>
    </row>
    <row r="500" spans="1:5" s="77" customFormat="1" ht="9" customHeight="1" x14ac:dyDescent="0.25">
      <c r="A500" s="76" t="s">
        <v>53</v>
      </c>
      <c r="B500" s="81">
        <v>551</v>
      </c>
      <c r="C500" s="81"/>
      <c r="D500" s="81">
        <v>1100.501</v>
      </c>
      <c r="E500" s="87"/>
    </row>
    <row r="501" spans="1:5" s="77" customFormat="1" ht="9" customHeight="1" x14ac:dyDescent="0.25">
      <c r="A501" s="76" t="s">
        <v>54</v>
      </c>
      <c r="B501" s="81">
        <v>25.885000000000002</v>
      </c>
      <c r="C501" s="81"/>
      <c r="D501" s="81">
        <v>300.21499999999997</v>
      </c>
      <c r="E501" s="87"/>
    </row>
    <row r="502" spans="1:5" s="77" customFormat="1" ht="9" customHeight="1" x14ac:dyDescent="0.25">
      <c r="A502" s="76" t="s">
        <v>55</v>
      </c>
      <c r="B502" s="81">
        <v>15.77</v>
      </c>
      <c r="C502" s="81"/>
      <c r="D502" s="81">
        <v>378.48</v>
      </c>
      <c r="E502" s="87"/>
    </row>
    <row r="503" spans="1:5" s="77" customFormat="1" ht="9" customHeight="1" x14ac:dyDescent="0.25">
      <c r="A503" s="83" t="s">
        <v>56</v>
      </c>
      <c r="B503" s="84">
        <v>1055</v>
      </c>
      <c r="C503" s="84"/>
      <c r="D503" s="84">
        <v>6228.9049999999997</v>
      </c>
      <c r="E503" s="87"/>
    </row>
    <row r="504" spans="1:5" s="77" customFormat="1" ht="9" customHeight="1" x14ac:dyDescent="0.25">
      <c r="A504" s="76" t="s">
        <v>57</v>
      </c>
      <c r="B504" s="81">
        <v>0</v>
      </c>
      <c r="C504" s="81"/>
      <c r="D504" s="81">
        <v>0</v>
      </c>
      <c r="E504" s="87"/>
    </row>
    <row r="505" spans="1:5" s="77" customFormat="1" ht="9" customHeight="1" x14ac:dyDescent="0.25">
      <c r="A505" s="76" t="s">
        <v>58</v>
      </c>
      <c r="B505" s="81">
        <v>3231.5</v>
      </c>
      <c r="C505" s="81"/>
      <c r="D505" s="81">
        <v>492.59</v>
      </c>
      <c r="E505" s="87"/>
    </row>
    <row r="506" spans="1:5" s="77" customFormat="1" ht="9" customHeight="1" x14ac:dyDescent="0.25">
      <c r="A506" s="76" t="s">
        <v>59</v>
      </c>
      <c r="B506" s="81">
        <v>748</v>
      </c>
      <c r="C506" s="81"/>
      <c r="D506" s="81">
        <v>3112.9960000000001</v>
      </c>
      <c r="E506" s="87"/>
    </row>
    <row r="507" spans="1:5" s="77" customFormat="1" ht="9" customHeight="1" x14ac:dyDescent="0.25">
      <c r="A507" s="83" t="s">
        <v>60</v>
      </c>
      <c r="B507" s="84">
        <v>7394</v>
      </c>
      <c r="C507" s="84"/>
      <c r="D507" s="84">
        <v>58082.1</v>
      </c>
      <c r="E507" s="87"/>
    </row>
    <row r="508" spans="1:5" s="77" customFormat="1" ht="9" customHeight="1" x14ac:dyDescent="0.25">
      <c r="A508" s="76" t="s">
        <v>61</v>
      </c>
      <c r="B508" s="81">
        <v>890.91399999999999</v>
      </c>
      <c r="C508" s="81"/>
      <c r="D508" s="81">
        <v>1925.3968</v>
      </c>
      <c r="E508" s="87"/>
    </row>
    <row r="509" spans="1:5" s="77" customFormat="1" ht="9" customHeight="1" x14ac:dyDescent="0.25">
      <c r="A509" s="76" t="s">
        <v>62</v>
      </c>
      <c r="B509" s="81">
        <v>1.629</v>
      </c>
      <c r="C509" s="81"/>
      <c r="D509" s="81">
        <v>1088.0999999999999</v>
      </c>
      <c r="E509" s="87"/>
    </row>
    <row r="510" spans="1:5" s="77" customFormat="1" ht="9" customHeight="1" x14ac:dyDescent="0.25">
      <c r="A510" s="76" t="s">
        <v>63</v>
      </c>
      <c r="B510" s="81">
        <v>3.2</v>
      </c>
      <c r="C510" s="81"/>
      <c r="D510" s="81">
        <v>1.1839999999999999</v>
      </c>
      <c r="E510" s="87"/>
    </row>
    <row r="511" spans="1:5" s="77" customFormat="1" ht="9" customHeight="1" x14ac:dyDescent="0.25">
      <c r="A511" s="83" t="s">
        <v>64</v>
      </c>
      <c r="B511" s="84">
        <v>1517.518</v>
      </c>
      <c r="C511" s="84"/>
      <c r="D511" s="84">
        <v>5472.3810000000003</v>
      </c>
      <c r="E511" s="87"/>
    </row>
    <row r="512" spans="1:5" s="313" customFormat="1" ht="9" customHeight="1" x14ac:dyDescent="0.2">
      <c r="E512" s="314"/>
    </row>
    <row r="513" spans="1:5" s="80" customFormat="1" ht="9" customHeight="1" x14ac:dyDescent="0.25">
      <c r="A513" s="75" t="s">
        <v>66</v>
      </c>
      <c r="B513" s="97"/>
      <c r="C513" s="97"/>
      <c r="D513" s="97"/>
      <c r="E513" s="315"/>
    </row>
    <row r="514" spans="1:5" s="80" customFormat="1" ht="9" customHeight="1" x14ac:dyDescent="0.25">
      <c r="A514" s="78" t="s">
        <v>33</v>
      </c>
      <c r="B514" s="97">
        <f>SUM(B516:B547)-1</f>
        <v>226946.55559100001</v>
      </c>
      <c r="C514" s="97"/>
      <c r="D514" s="101">
        <f>SUM(D516:D547)</f>
        <v>464384.80000000005</v>
      </c>
      <c r="E514" s="315"/>
    </row>
    <row r="515" spans="1:5" s="80" customFormat="1" ht="3.95" customHeight="1" x14ac:dyDescent="0.25">
      <c r="B515" s="97"/>
      <c r="C515" s="97"/>
      <c r="D515" s="97"/>
      <c r="E515" s="311"/>
    </row>
    <row r="516" spans="1:5" s="77" customFormat="1" ht="9" customHeight="1" x14ac:dyDescent="0.25">
      <c r="A516" s="76" t="s">
        <v>34</v>
      </c>
      <c r="B516" s="81">
        <v>0</v>
      </c>
      <c r="C516" s="81"/>
      <c r="D516" s="81">
        <v>0</v>
      </c>
      <c r="E516" s="87"/>
    </row>
    <row r="517" spans="1:5" s="77" customFormat="1" ht="9" customHeight="1" x14ac:dyDescent="0.25">
      <c r="A517" s="76" t="s">
        <v>35</v>
      </c>
      <c r="B517" s="81">
        <v>3507</v>
      </c>
      <c r="C517" s="81"/>
      <c r="D517" s="81">
        <v>8065.1</v>
      </c>
      <c r="E517" s="87"/>
    </row>
    <row r="518" spans="1:5" s="77" customFormat="1" ht="9" customHeight="1" x14ac:dyDescent="0.25">
      <c r="A518" s="76" t="s">
        <v>87</v>
      </c>
      <c r="B518" s="81">
        <v>137.15</v>
      </c>
      <c r="C518" s="81"/>
      <c r="D518" s="81">
        <v>112.9</v>
      </c>
      <c r="E518" s="87"/>
    </row>
    <row r="519" spans="1:5" s="77" customFormat="1" ht="9" customHeight="1" x14ac:dyDescent="0.25">
      <c r="A519" s="83" t="s">
        <v>37</v>
      </c>
      <c r="B519" s="84">
        <v>187</v>
      </c>
      <c r="C519" s="84"/>
      <c r="D519" s="84">
        <v>640.70000000000005</v>
      </c>
      <c r="E519" s="87"/>
    </row>
    <row r="520" spans="1:5" s="77" customFormat="1" ht="9" customHeight="1" x14ac:dyDescent="0.25">
      <c r="A520" s="76" t="s">
        <v>38</v>
      </c>
      <c r="B520" s="81">
        <v>7549.9760000000006</v>
      </c>
      <c r="C520" s="81"/>
      <c r="D520" s="81">
        <v>33714.1</v>
      </c>
      <c r="E520" s="87"/>
    </row>
    <row r="521" spans="1:5" s="77" customFormat="1" ht="9" customHeight="1" x14ac:dyDescent="0.25">
      <c r="A521" s="76" t="s">
        <v>39</v>
      </c>
      <c r="B521" s="81">
        <v>616.41</v>
      </c>
      <c r="C521" s="81"/>
      <c r="D521" s="81">
        <v>1661</v>
      </c>
      <c r="E521" s="87"/>
    </row>
    <row r="522" spans="1:5" s="77" customFormat="1" ht="9" customHeight="1" x14ac:dyDescent="0.25">
      <c r="A522" s="76" t="s">
        <v>40</v>
      </c>
      <c r="B522" s="81">
        <v>101.97</v>
      </c>
      <c r="C522" s="81"/>
      <c r="D522" s="81">
        <v>3570.7</v>
      </c>
      <c r="E522" s="87"/>
    </row>
    <row r="523" spans="1:5" s="77" customFormat="1" ht="9" customHeight="1" x14ac:dyDescent="0.25">
      <c r="A523" s="83" t="s">
        <v>41</v>
      </c>
      <c r="B523" s="84">
        <v>10348.524000000001</v>
      </c>
      <c r="C523" s="84"/>
      <c r="D523" s="84">
        <v>38221.5</v>
      </c>
      <c r="E523" s="87"/>
    </row>
    <row r="524" spans="1:5" s="77" customFormat="1" ht="9" customHeight="1" x14ac:dyDescent="0.25">
      <c r="A524" s="76" t="s">
        <v>88</v>
      </c>
      <c r="B524" s="81">
        <v>1081.79</v>
      </c>
      <c r="C524" s="81"/>
      <c r="D524" s="81">
        <v>64.900000000000006</v>
      </c>
      <c r="E524" s="87"/>
    </row>
    <row r="525" spans="1:5" s="77" customFormat="1" ht="9" customHeight="1" x14ac:dyDescent="0.25">
      <c r="A525" s="76" t="s">
        <v>42</v>
      </c>
      <c r="B525" s="81">
        <v>2416.6869999999999</v>
      </c>
      <c r="C525" s="81"/>
      <c r="D525" s="81">
        <v>25001.4</v>
      </c>
      <c r="E525" s="87"/>
    </row>
    <row r="526" spans="1:5" s="77" customFormat="1" ht="9" customHeight="1" x14ac:dyDescent="0.25">
      <c r="A526" s="76" t="s">
        <v>43</v>
      </c>
      <c r="B526" s="81">
        <v>863.40700000000004</v>
      </c>
      <c r="C526" s="81"/>
      <c r="D526" s="87">
        <v>5525.5</v>
      </c>
      <c r="E526" s="87"/>
    </row>
    <row r="527" spans="1:5" s="77" customFormat="1" ht="9" customHeight="1" x14ac:dyDescent="0.25">
      <c r="A527" s="83" t="s">
        <v>44</v>
      </c>
      <c r="B527" s="84">
        <v>4706.7540000000008</v>
      </c>
      <c r="C527" s="84"/>
      <c r="D527" s="84">
        <v>5982.6</v>
      </c>
      <c r="E527" s="87"/>
    </row>
    <row r="528" spans="1:5" s="77" customFormat="1" ht="9" customHeight="1" x14ac:dyDescent="0.25">
      <c r="A528" s="76" t="s">
        <v>45</v>
      </c>
      <c r="B528" s="81">
        <v>471.38659100000001</v>
      </c>
      <c r="C528" s="81"/>
      <c r="D528" s="81">
        <v>1268.7</v>
      </c>
      <c r="E528" s="87"/>
    </row>
    <row r="529" spans="1:5" s="77" customFormat="1" ht="9" customHeight="1" x14ac:dyDescent="0.25">
      <c r="A529" s="76" t="s">
        <v>46</v>
      </c>
      <c r="B529" s="81">
        <v>9746.44</v>
      </c>
      <c r="C529" s="81"/>
      <c r="D529" s="81">
        <v>5553.8</v>
      </c>
      <c r="E529" s="87"/>
    </row>
    <row r="530" spans="1:5" s="77" customFormat="1" ht="9" customHeight="1" x14ac:dyDescent="0.25">
      <c r="A530" s="76" t="s">
        <v>47</v>
      </c>
      <c r="B530" s="81">
        <v>73247.11</v>
      </c>
      <c r="C530" s="81"/>
      <c r="D530" s="81">
        <v>28492.7</v>
      </c>
      <c r="E530" s="87"/>
    </row>
    <row r="531" spans="1:5" s="77" customFormat="1" ht="9" customHeight="1" x14ac:dyDescent="0.25">
      <c r="A531" s="83" t="s">
        <v>48</v>
      </c>
      <c r="B531" s="84">
        <v>18549</v>
      </c>
      <c r="C531" s="84"/>
      <c r="D531" s="84">
        <v>191343.6</v>
      </c>
      <c r="E531" s="87"/>
    </row>
    <row r="532" spans="1:5" s="77" customFormat="1" ht="9" customHeight="1" x14ac:dyDescent="0.25">
      <c r="A532" s="76" t="s">
        <v>49</v>
      </c>
      <c r="B532" s="81">
        <v>30909.969000000001</v>
      </c>
      <c r="C532" s="81"/>
      <c r="D532" s="81">
        <v>12133.2</v>
      </c>
      <c r="E532" s="87"/>
    </row>
    <row r="533" spans="1:5" s="77" customFormat="1" ht="9" customHeight="1" x14ac:dyDescent="0.25">
      <c r="A533" s="76" t="s">
        <v>50</v>
      </c>
      <c r="B533" s="81">
        <v>0</v>
      </c>
      <c r="C533" s="81"/>
      <c r="D533" s="81">
        <v>0</v>
      </c>
      <c r="E533" s="87"/>
    </row>
    <row r="534" spans="1:5" s="77" customFormat="1" ht="9" customHeight="1" x14ac:dyDescent="0.25">
      <c r="A534" s="76" t="s">
        <v>51</v>
      </c>
      <c r="B534" s="81">
        <v>1890.1</v>
      </c>
      <c r="C534" s="81"/>
      <c r="D534" s="81">
        <v>4031.4</v>
      </c>
      <c r="E534" s="87"/>
    </row>
    <row r="535" spans="1:5" s="77" customFormat="1" ht="9" customHeight="1" x14ac:dyDescent="0.25">
      <c r="A535" s="83" t="s">
        <v>52</v>
      </c>
      <c r="B535" s="84">
        <v>400.94</v>
      </c>
      <c r="C535" s="84"/>
      <c r="D535" s="84">
        <v>1693.3</v>
      </c>
      <c r="E535" s="87"/>
    </row>
    <row r="536" spans="1:5" s="77" customFormat="1" ht="9" customHeight="1" x14ac:dyDescent="0.25">
      <c r="A536" s="76" t="s">
        <v>53</v>
      </c>
      <c r="B536" s="81">
        <v>233</v>
      </c>
      <c r="C536" s="81"/>
      <c r="D536" s="81">
        <v>427</v>
      </c>
      <c r="E536" s="87"/>
    </row>
    <row r="537" spans="1:5" s="77" customFormat="1" ht="9" customHeight="1" x14ac:dyDescent="0.25">
      <c r="A537" s="76" t="s">
        <v>54</v>
      </c>
      <c r="B537" s="81">
        <v>0</v>
      </c>
      <c r="C537" s="81"/>
      <c r="D537" s="81">
        <v>0</v>
      </c>
      <c r="E537" s="87"/>
    </row>
    <row r="538" spans="1:5" s="77" customFormat="1" ht="9" customHeight="1" x14ac:dyDescent="0.25">
      <c r="A538" s="76" t="s">
        <v>55</v>
      </c>
      <c r="B538" s="81">
        <v>20.78</v>
      </c>
      <c r="C538" s="81"/>
      <c r="D538" s="81">
        <v>772</v>
      </c>
      <c r="E538" s="87"/>
    </row>
    <row r="539" spans="1:5" s="77" customFormat="1" ht="9" customHeight="1" x14ac:dyDescent="0.25">
      <c r="A539" s="83" t="s">
        <v>56</v>
      </c>
      <c r="B539" s="84">
        <v>2183.4549999999999</v>
      </c>
      <c r="C539" s="84"/>
      <c r="D539" s="84">
        <v>13852.9</v>
      </c>
      <c r="E539" s="87"/>
    </row>
    <row r="540" spans="1:5" s="77" customFormat="1" ht="9" customHeight="1" x14ac:dyDescent="0.25">
      <c r="A540" s="76" t="s">
        <v>57</v>
      </c>
      <c r="B540" s="81">
        <v>0</v>
      </c>
      <c r="C540" s="81"/>
      <c r="D540" s="81">
        <v>0</v>
      </c>
      <c r="E540" s="87"/>
    </row>
    <row r="541" spans="1:5" s="77" customFormat="1" ht="9" customHeight="1" x14ac:dyDescent="0.25">
      <c r="A541" s="76" t="s">
        <v>58</v>
      </c>
      <c r="B541" s="81">
        <v>47819</v>
      </c>
      <c r="C541" s="81"/>
      <c r="D541" s="81">
        <v>469.6</v>
      </c>
      <c r="E541" s="87"/>
    </row>
    <row r="542" spans="1:5" s="77" customFormat="1" ht="9" customHeight="1" x14ac:dyDescent="0.25">
      <c r="A542" s="76" t="s">
        <v>59</v>
      </c>
      <c r="B542" s="81">
        <v>400</v>
      </c>
      <c r="C542" s="81"/>
      <c r="D542" s="81">
        <v>1600</v>
      </c>
      <c r="E542" s="87"/>
    </row>
    <row r="543" spans="1:5" s="77" customFormat="1" ht="9" customHeight="1" x14ac:dyDescent="0.25">
      <c r="A543" s="83" t="s">
        <v>60</v>
      </c>
      <c r="B543" s="84">
        <v>6637.29</v>
      </c>
      <c r="C543" s="84"/>
      <c r="D543" s="84">
        <v>43502.5</v>
      </c>
      <c r="E543" s="87"/>
    </row>
    <row r="544" spans="1:5" s="77" customFormat="1" ht="9" customHeight="1" x14ac:dyDescent="0.25">
      <c r="A544" s="76" t="s">
        <v>61</v>
      </c>
      <c r="B544" s="81">
        <v>560.80099999999993</v>
      </c>
      <c r="C544" s="81"/>
      <c r="D544" s="81">
        <v>1604.9</v>
      </c>
      <c r="E544" s="87"/>
    </row>
    <row r="545" spans="1:5" s="77" customFormat="1" ht="9" customHeight="1" x14ac:dyDescent="0.25">
      <c r="A545" s="76" t="s">
        <v>62</v>
      </c>
      <c r="B545" s="81">
        <v>2046.43</v>
      </c>
      <c r="C545" s="81"/>
      <c r="D545" s="81">
        <v>31383.1</v>
      </c>
      <c r="E545" s="87"/>
    </row>
    <row r="546" spans="1:5" s="77" customFormat="1" ht="9" customHeight="1" x14ac:dyDescent="0.25">
      <c r="A546" s="76" t="s">
        <v>63</v>
      </c>
      <c r="B546" s="81">
        <v>0</v>
      </c>
      <c r="C546" s="81"/>
      <c r="D546" s="81">
        <v>0</v>
      </c>
      <c r="E546" s="87"/>
    </row>
    <row r="547" spans="1:5" s="77" customFormat="1" ht="9" customHeight="1" x14ac:dyDescent="0.25">
      <c r="A547" s="83" t="s">
        <v>64</v>
      </c>
      <c r="B547" s="84">
        <v>315.18600000000004</v>
      </c>
      <c r="C547" s="84"/>
      <c r="D547" s="84">
        <v>3695.7</v>
      </c>
      <c r="E547" s="87"/>
    </row>
    <row r="548" spans="1:5" s="313" customFormat="1" ht="9" customHeight="1" x14ac:dyDescent="0.2">
      <c r="E548" s="314"/>
    </row>
    <row r="549" spans="1:5" s="80" customFormat="1" ht="9" customHeight="1" x14ac:dyDescent="0.25">
      <c r="A549" s="75">
        <v>2010</v>
      </c>
      <c r="B549" s="97"/>
      <c r="C549" s="97"/>
      <c r="D549" s="97"/>
      <c r="E549" s="315"/>
    </row>
    <row r="550" spans="1:5" s="80" customFormat="1" ht="9" customHeight="1" x14ac:dyDescent="0.25">
      <c r="A550" s="78" t="s">
        <v>33</v>
      </c>
      <c r="B550" s="97">
        <f>SUM(B552:B583)</f>
        <v>198317</v>
      </c>
      <c r="C550" s="97"/>
      <c r="D550" s="97">
        <f>SUM(D552:D583)</f>
        <v>431338.66800000001</v>
      </c>
      <c r="E550" s="315"/>
    </row>
    <row r="551" spans="1:5" s="80" customFormat="1" ht="3.95" customHeight="1" x14ac:dyDescent="0.25">
      <c r="B551" s="97"/>
      <c r="C551" s="97"/>
      <c r="D551" s="97"/>
      <c r="E551" s="311"/>
    </row>
    <row r="552" spans="1:5" s="77" customFormat="1" ht="9" customHeight="1" x14ac:dyDescent="0.25">
      <c r="A552" s="76" t="s">
        <v>34</v>
      </c>
      <c r="B552" s="81">
        <v>0</v>
      </c>
      <c r="C552" s="81"/>
      <c r="D552" s="81">
        <v>0</v>
      </c>
      <c r="E552" s="87"/>
    </row>
    <row r="553" spans="1:5" s="77" customFormat="1" ht="9" customHeight="1" x14ac:dyDescent="0.25">
      <c r="A553" s="76" t="s">
        <v>35</v>
      </c>
      <c r="B553" s="81">
        <v>5088</v>
      </c>
      <c r="C553" s="81"/>
      <c r="D553" s="81">
        <v>11956.8</v>
      </c>
      <c r="E553" s="87"/>
    </row>
    <row r="554" spans="1:5" s="77" customFormat="1" ht="9" customHeight="1" x14ac:dyDescent="0.25">
      <c r="A554" s="76" t="s">
        <v>87</v>
      </c>
      <c r="B554" s="81">
        <v>0</v>
      </c>
      <c r="C554" s="81"/>
      <c r="D554" s="81">
        <v>0</v>
      </c>
      <c r="E554" s="87"/>
    </row>
    <row r="555" spans="1:5" s="77" customFormat="1" ht="9" customHeight="1" x14ac:dyDescent="0.25">
      <c r="A555" s="83" t="s">
        <v>37</v>
      </c>
      <c r="B555" s="84">
        <v>498</v>
      </c>
      <c r="C555" s="84"/>
      <c r="D555" s="84">
        <v>2455.9789999999998</v>
      </c>
      <c r="E555" s="87"/>
    </row>
    <row r="556" spans="1:5" s="77" customFormat="1" ht="9" customHeight="1" x14ac:dyDescent="0.25">
      <c r="A556" s="76" t="s">
        <v>38</v>
      </c>
      <c r="B556" s="81">
        <v>5686</v>
      </c>
      <c r="C556" s="81"/>
      <c r="D556" s="81">
        <v>56211.097000000002</v>
      </c>
      <c r="E556" s="87"/>
    </row>
    <row r="557" spans="1:5" s="77" customFormat="1" ht="9" customHeight="1" x14ac:dyDescent="0.25">
      <c r="A557" s="76" t="s">
        <v>39</v>
      </c>
      <c r="B557" s="81">
        <v>449</v>
      </c>
      <c r="C557" s="81"/>
      <c r="D557" s="81">
        <v>1122.875</v>
      </c>
      <c r="E557" s="87"/>
    </row>
    <row r="558" spans="1:5" s="77" customFormat="1" ht="9" customHeight="1" x14ac:dyDescent="0.25">
      <c r="A558" s="76" t="s">
        <v>40</v>
      </c>
      <c r="B558" s="81">
        <v>153</v>
      </c>
      <c r="C558" s="81"/>
      <c r="D558" s="81">
        <v>13876.414000000001</v>
      </c>
      <c r="E558" s="87"/>
    </row>
    <row r="559" spans="1:5" s="77" customFormat="1" ht="9" customHeight="1" x14ac:dyDescent="0.25">
      <c r="A559" s="83" t="s">
        <v>41</v>
      </c>
      <c r="B559" s="84">
        <v>9093</v>
      </c>
      <c r="C559" s="84"/>
      <c r="D559" s="84">
        <v>45677.743999999999</v>
      </c>
      <c r="E559" s="87"/>
    </row>
    <row r="560" spans="1:5" s="77" customFormat="1" ht="9" customHeight="1" x14ac:dyDescent="0.25">
      <c r="A560" s="76" t="s">
        <v>88</v>
      </c>
      <c r="B560" s="81">
        <v>0</v>
      </c>
      <c r="C560" s="81"/>
      <c r="D560" s="81">
        <v>0</v>
      </c>
      <c r="E560" s="87"/>
    </row>
    <row r="561" spans="1:5" s="77" customFormat="1" ht="9" customHeight="1" x14ac:dyDescent="0.25">
      <c r="A561" s="76" t="s">
        <v>42</v>
      </c>
      <c r="B561" s="81">
        <v>3678</v>
      </c>
      <c r="C561" s="81"/>
      <c r="D561" s="81">
        <v>20215.053</v>
      </c>
      <c r="E561" s="87"/>
    </row>
    <row r="562" spans="1:5" s="77" customFormat="1" ht="9" customHeight="1" x14ac:dyDescent="0.25">
      <c r="A562" s="76" t="s">
        <v>43</v>
      </c>
      <c r="B562" s="81">
        <v>618</v>
      </c>
      <c r="C562" s="81"/>
      <c r="D562" s="81">
        <v>874.1</v>
      </c>
      <c r="E562" s="87"/>
    </row>
    <row r="563" spans="1:5" s="77" customFormat="1" ht="9" customHeight="1" x14ac:dyDescent="0.25">
      <c r="A563" s="83" t="s">
        <v>44</v>
      </c>
      <c r="B563" s="84">
        <v>1347</v>
      </c>
      <c r="C563" s="84"/>
      <c r="D563" s="84">
        <v>1678.326</v>
      </c>
      <c r="E563" s="87"/>
    </row>
    <row r="564" spans="1:5" s="77" customFormat="1" ht="9" customHeight="1" x14ac:dyDescent="0.25">
      <c r="A564" s="76" t="s">
        <v>45</v>
      </c>
      <c r="B564" s="81">
        <v>445</v>
      </c>
      <c r="C564" s="81"/>
      <c r="D564" s="81">
        <v>1344.7950000000001</v>
      </c>
      <c r="E564" s="87"/>
    </row>
    <row r="565" spans="1:5" s="77" customFormat="1" ht="9" customHeight="1" x14ac:dyDescent="0.25">
      <c r="A565" s="76" t="s">
        <v>46</v>
      </c>
      <c r="B565" s="81">
        <v>13304</v>
      </c>
      <c r="C565" s="81"/>
      <c r="D565" s="81">
        <v>62628.612000000001</v>
      </c>
      <c r="E565" s="87"/>
    </row>
    <row r="566" spans="1:5" s="77" customFormat="1" ht="9" customHeight="1" x14ac:dyDescent="0.25">
      <c r="A566" s="76" t="s">
        <v>47</v>
      </c>
      <c r="B566" s="81">
        <v>59893</v>
      </c>
      <c r="C566" s="81"/>
      <c r="D566" s="81">
        <v>23332.511999999999</v>
      </c>
      <c r="E566" s="87"/>
    </row>
    <row r="567" spans="1:5" s="77" customFormat="1" ht="9" customHeight="1" x14ac:dyDescent="0.25">
      <c r="A567" s="83" t="s">
        <v>48</v>
      </c>
      <c r="B567" s="84">
        <v>11640</v>
      </c>
      <c r="C567" s="84"/>
      <c r="D567" s="84">
        <v>120074.34299999999</v>
      </c>
      <c r="E567" s="87"/>
    </row>
    <row r="568" spans="1:5" s="77" customFormat="1" ht="9" customHeight="1" x14ac:dyDescent="0.25">
      <c r="A568" s="76" t="s">
        <v>49</v>
      </c>
      <c r="B568" s="81">
        <v>41504</v>
      </c>
      <c r="C568" s="81"/>
      <c r="D568" s="81">
        <v>14179.46</v>
      </c>
      <c r="E568" s="87"/>
    </row>
    <row r="569" spans="1:5" s="77" customFormat="1" ht="9" customHeight="1" x14ac:dyDescent="0.25">
      <c r="A569" s="76" t="s">
        <v>50</v>
      </c>
      <c r="B569" s="81">
        <v>0</v>
      </c>
      <c r="C569" s="81"/>
      <c r="D569" s="81">
        <v>0</v>
      </c>
      <c r="E569" s="87"/>
    </row>
    <row r="570" spans="1:5" s="77" customFormat="1" ht="9" customHeight="1" x14ac:dyDescent="0.25">
      <c r="A570" s="76" t="s">
        <v>51</v>
      </c>
      <c r="B570" s="81">
        <v>881</v>
      </c>
      <c r="C570" s="81"/>
      <c r="D570" s="81">
        <v>1783.508</v>
      </c>
      <c r="E570" s="87"/>
    </row>
    <row r="571" spans="1:5" s="77" customFormat="1" ht="9" customHeight="1" x14ac:dyDescent="0.25">
      <c r="A571" s="83" t="s">
        <v>52</v>
      </c>
      <c r="B571" s="84">
        <v>377</v>
      </c>
      <c r="C571" s="84"/>
      <c r="D571" s="84">
        <v>856.34799999999996</v>
      </c>
      <c r="E571" s="87"/>
    </row>
    <row r="572" spans="1:5" s="77" customFormat="1" ht="9" customHeight="1" x14ac:dyDescent="0.25">
      <c r="A572" s="76" t="s">
        <v>53</v>
      </c>
      <c r="B572" s="81">
        <v>1650</v>
      </c>
      <c r="C572" s="81"/>
      <c r="D572" s="81">
        <v>3256.3339999999998</v>
      </c>
      <c r="E572" s="87"/>
    </row>
    <row r="573" spans="1:5" s="77" customFormat="1" ht="9" customHeight="1" x14ac:dyDescent="0.25">
      <c r="A573" s="76" t="s">
        <v>54</v>
      </c>
      <c r="B573" s="81">
        <v>67</v>
      </c>
      <c r="C573" s="81"/>
      <c r="D573" s="81">
        <v>794.4</v>
      </c>
      <c r="E573" s="87"/>
    </row>
    <row r="574" spans="1:5" s="77" customFormat="1" ht="9" customHeight="1" x14ac:dyDescent="0.25">
      <c r="A574" s="76" t="s">
        <v>55</v>
      </c>
      <c r="B574" s="81">
        <v>20</v>
      </c>
      <c r="C574" s="81"/>
      <c r="D574" s="81">
        <v>871.78800000000001</v>
      </c>
      <c r="E574" s="87"/>
    </row>
    <row r="575" spans="1:5" s="77" customFormat="1" ht="9" customHeight="1" x14ac:dyDescent="0.25">
      <c r="A575" s="83" t="s">
        <v>56</v>
      </c>
      <c r="B575" s="84">
        <v>1200</v>
      </c>
      <c r="C575" s="84"/>
      <c r="D575" s="84">
        <v>10145.668</v>
      </c>
      <c r="E575" s="87"/>
    </row>
    <row r="576" spans="1:5" s="77" customFormat="1" ht="9" customHeight="1" x14ac:dyDescent="0.25">
      <c r="A576" s="76" t="s">
        <v>57</v>
      </c>
      <c r="B576" s="81">
        <v>0</v>
      </c>
      <c r="C576" s="81"/>
      <c r="D576" s="81">
        <v>0</v>
      </c>
      <c r="E576" s="87"/>
    </row>
    <row r="577" spans="1:5" s="77" customFormat="1" ht="9" customHeight="1" x14ac:dyDescent="0.25">
      <c r="A577" s="76" t="s">
        <v>58</v>
      </c>
      <c r="B577" s="81">
        <v>30510</v>
      </c>
      <c r="C577" s="81"/>
      <c r="D577" s="81">
        <v>229.642</v>
      </c>
      <c r="E577" s="87"/>
    </row>
    <row r="578" spans="1:5" s="77" customFormat="1" ht="9" customHeight="1" x14ac:dyDescent="0.25">
      <c r="A578" s="76" t="s">
        <v>59</v>
      </c>
      <c r="B578" s="81">
        <v>332</v>
      </c>
      <c r="C578" s="81"/>
      <c r="D578" s="81">
        <v>1328</v>
      </c>
      <c r="E578" s="87"/>
    </row>
    <row r="579" spans="1:5" s="77" customFormat="1" ht="9" customHeight="1" x14ac:dyDescent="0.25">
      <c r="A579" s="83" t="s">
        <v>60</v>
      </c>
      <c r="B579" s="84">
        <v>4325</v>
      </c>
      <c r="C579" s="84"/>
      <c r="D579" s="84">
        <v>26470</v>
      </c>
      <c r="E579" s="87"/>
    </row>
    <row r="580" spans="1:5" s="77" customFormat="1" ht="9" customHeight="1" x14ac:dyDescent="0.25">
      <c r="A580" s="76" t="s">
        <v>61</v>
      </c>
      <c r="B580" s="81">
        <v>961</v>
      </c>
      <c r="C580" s="81"/>
      <c r="D580" s="81">
        <v>2294.6019999999999</v>
      </c>
      <c r="E580" s="87"/>
    </row>
    <row r="581" spans="1:5" s="77" customFormat="1" ht="9" customHeight="1" x14ac:dyDescent="0.25">
      <c r="A581" s="76" t="s">
        <v>62</v>
      </c>
      <c r="B581" s="81">
        <v>521</v>
      </c>
      <c r="C581" s="81"/>
      <c r="D581" s="81">
        <v>3645</v>
      </c>
      <c r="E581" s="87"/>
    </row>
    <row r="582" spans="1:5" s="77" customFormat="1" ht="9" customHeight="1" x14ac:dyDescent="0.25">
      <c r="A582" s="76" t="s">
        <v>63</v>
      </c>
      <c r="B582" s="81">
        <v>0</v>
      </c>
      <c r="C582" s="81"/>
      <c r="D582" s="81">
        <v>0</v>
      </c>
      <c r="E582" s="87"/>
    </row>
    <row r="583" spans="1:5" s="77" customFormat="1" ht="9" customHeight="1" x14ac:dyDescent="0.25">
      <c r="A583" s="83" t="s">
        <v>64</v>
      </c>
      <c r="B583" s="84">
        <v>4077</v>
      </c>
      <c r="C583" s="84"/>
      <c r="D583" s="84">
        <v>4035.268</v>
      </c>
      <c r="E583" s="87"/>
    </row>
    <row r="584" spans="1:5" s="313" customFormat="1" ht="9" customHeight="1" x14ac:dyDescent="0.2">
      <c r="E584" s="314"/>
    </row>
    <row r="585" spans="1:5" s="80" customFormat="1" ht="9" customHeight="1" x14ac:dyDescent="0.25">
      <c r="A585" s="75">
        <v>2011</v>
      </c>
      <c r="B585" s="97"/>
      <c r="C585" s="97"/>
      <c r="D585" s="97"/>
      <c r="E585" s="315"/>
    </row>
    <row r="586" spans="1:5" s="80" customFormat="1" ht="9" customHeight="1" x14ac:dyDescent="0.25">
      <c r="A586" s="78" t="s">
        <v>33</v>
      </c>
      <c r="B586" s="97">
        <f>SUM(B588:B619)+2</f>
        <v>220030</v>
      </c>
      <c r="C586" s="97"/>
      <c r="D586" s="97">
        <f>SUM(D588:D619)</f>
        <v>481797.67700000003</v>
      </c>
      <c r="E586" s="315"/>
    </row>
    <row r="587" spans="1:5" s="80" customFormat="1" ht="3.95" customHeight="1" x14ac:dyDescent="0.25">
      <c r="B587" s="97"/>
      <c r="C587" s="97"/>
      <c r="D587" s="97"/>
      <c r="E587" s="311"/>
    </row>
    <row r="588" spans="1:5" s="77" customFormat="1" ht="9" customHeight="1" x14ac:dyDescent="0.25">
      <c r="A588" s="76" t="s">
        <v>34</v>
      </c>
      <c r="B588" s="81">
        <v>0</v>
      </c>
      <c r="C588" s="81"/>
      <c r="D588" s="82">
        <v>0</v>
      </c>
      <c r="E588" s="87"/>
    </row>
    <row r="589" spans="1:5" s="77" customFormat="1" ht="9" customHeight="1" x14ac:dyDescent="0.25">
      <c r="A589" s="76" t="s">
        <v>35</v>
      </c>
      <c r="B589" s="81">
        <v>6580</v>
      </c>
      <c r="C589" s="81"/>
      <c r="D589" s="82">
        <v>23030.399000000001</v>
      </c>
      <c r="E589" s="87"/>
    </row>
    <row r="590" spans="1:5" s="77" customFormat="1" ht="9" customHeight="1" x14ac:dyDescent="0.25">
      <c r="A590" s="76" t="s">
        <v>87</v>
      </c>
      <c r="B590" s="81">
        <v>0</v>
      </c>
      <c r="C590" s="81"/>
      <c r="D590" s="82">
        <v>0</v>
      </c>
      <c r="E590" s="87"/>
    </row>
    <row r="591" spans="1:5" s="77" customFormat="1" ht="9" customHeight="1" x14ac:dyDescent="0.25">
      <c r="A591" s="83" t="s">
        <v>37</v>
      </c>
      <c r="B591" s="84">
        <v>444</v>
      </c>
      <c r="C591" s="84"/>
      <c r="D591" s="85">
        <v>1689.616</v>
      </c>
      <c r="E591" s="87"/>
    </row>
    <row r="592" spans="1:5" s="77" customFormat="1" ht="9" customHeight="1" x14ac:dyDescent="0.25">
      <c r="A592" s="76" t="s">
        <v>38</v>
      </c>
      <c r="B592" s="81">
        <v>21950</v>
      </c>
      <c r="C592" s="81"/>
      <c r="D592" s="82">
        <v>36330.857000000004</v>
      </c>
      <c r="E592" s="87"/>
    </row>
    <row r="593" spans="1:5" s="77" customFormat="1" ht="9" customHeight="1" x14ac:dyDescent="0.25">
      <c r="A593" s="76" t="s">
        <v>39</v>
      </c>
      <c r="B593" s="81">
        <v>341</v>
      </c>
      <c r="C593" s="81"/>
      <c r="D593" s="82">
        <v>938.14800000000002</v>
      </c>
      <c r="E593" s="87"/>
    </row>
    <row r="594" spans="1:5" s="77" customFormat="1" ht="9" customHeight="1" x14ac:dyDescent="0.25">
      <c r="A594" s="76" t="s">
        <v>40</v>
      </c>
      <c r="B594" s="81">
        <v>46</v>
      </c>
      <c r="C594" s="81"/>
      <c r="D594" s="82">
        <v>6026.24</v>
      </c>
      <c r="E594" s="87"/>
    </row>
    <row r="595" spans="1:5" s="77" customFormat="1" ht="9" customHeight="1" x14ac:dyDescent="0.25">
      <c r="A595" s="83" t="s">
        <v>41</v>
      </c>
      <c r="B595" s="84">
        <v>5546</v>
      </c>
      <c r="C595" s="84"/>
      <c r="D595" s="85">
        <v>24941.005000000001</v>
      </c>
      <c r="E595" s="87"/>
    </row>
    <row r="596" spans="1:5" s="77" customFormat="1" ht="9" customHeight="1" x14ac:dyDescent="0.25">
      <c r="A596" s="76" t="s">
        <v>88</v>
      </c>
      <c r="B596" s="81">
        <v>0</v>
      </c>
      <c r="C596" s="81"/>
      <c r="D596" s="82">
        <v>0</v>
      </c>
      <c r="E596" s="87"/>
    </row>
    <row r="597" spans="1:5" s="77" customFormat="1" ht="9" customHeight="1" x14ac:dyDescent="0.25">
      <c r="A597" s="76" t="s">
        <v>42</v>
      </c>
      <c r="B597" s="81">
        <v>1712</v>
      </c>
      <c r="C597" s="81"/>
      <c r="D597" s="82">
        <v>11069.397999999999</v>
      </c>
      <c r="E597" s="87"/>
    </row>
    <row r="598" spans="1:5" s="77" customFormat="1" ht="9" customHeight="1" x14ac:dyDescent="0.25">
      <c r="A598" s="76" t="s">
        <v>43</v>
      </c>
      <c r="B598" s="81">
        <v>105</v>
      </c>
      <c r="C598" s="81"/>
      <c r="D598" s="82">
        <v>264.45999999999998</v>
      </c>
      <c r="E598" s="87"/>
    </row>
    <row r="599" spans="1:5" s="77" customFormat="1" ht="9" customHeight="1" x14ac:dyDescent="0.25">
      <c r="A599" s="83" t="s">
        <v>44</v>
      </c>
      <c r="B599" s="84">
        <v>8198</v>
      </c>
      <c r="C599" s="84"/>
      <c r="D599" s="85">
        <v>20114.135999999999</v>
      </c>
      <c r="E599" s="87"/>
    </row>
    <row r="600" spans="1:5" s="77" customFormat="1" ht="9" customHeight="1" x14ac:dyDescent="0.25">
      <c r="A600" s="76" t="s">
        <v>45</v>
      </c>
      <c r="B600" s="81">
        <v>1163</v>
      </c>
      <c r="C600" s="81"/>
      <c r="D600" s="82">
        <v>5346.05</v>
      </c>
      <c r="E600" s="87"/>
    </row>
    <row r="601" spans="1:5" s="77" customFormat="1" ht="9" customHeight="1" x14ac:dyDescent="0.25">
      <c r="A601" s="76" t="s">
        <v>46</v>
      </c>
      <c r="B601" s="81">
        <v>3167</v>
      </c>
      <c r="C601" s="81"/>
      <c r="D601" s="82">
        <v>5044.8509999999997</v>
      </c>
      <c r="E601" s="87"/>
    </row>
    <row r="602" spans="1:5" s="77" customFormat="1" ht="9" customHeight="1" x14ac:dyDescent="0.25">
      <c r="A602" s="76" t="s">
        <v>47</v>
      </c>
      <c r="B602" s="81">
        <v>20826</v>
      </c>
      <c r="C602" s="81"/>
      <c r="D602" s="82">
        <v>18583.55</v>
      </c>
      <c r="E602" s="87"/>
    </row>
    <row r="603" spans="1:5" s="77" customFormat="1" ht="9" customHeight="1" x14ac:dyDescent="0.25">
      <c r="A603" s="83" t="s">
        <v>48</v>
      </c>
      <c r="B603" s="84">
        <v>15477</v>
      </c>
      <c r="C603" s="84"/>
      <c r="D603" s="85">
        <v>168489.486</v>
      </c>
      <c r="E603" s="87"/>
    </row>
    <row r="604" spans="1:5" s="77" customFormat="1" ht="9" customHeight="1" x14ac:dyDescent="0.25">
      <c r="A604" s="76" t="s">
        <v>49</v>
      </c>
      <c r="B604" s="81">
        <v>34269</v>
      </c>
      <c r="C604" s="81"/>
      <c r="D604" s="82">
        <v>15885.242</v>
      </c>
      <c r="E604" s="87"/>
    </row>
    <row r="605" spans="1:5" s="77" customFormat="1" ht="9" customHeight="1" x14ac:dyDescent="0.25">
      <c r="A605" s="76" t="s">
        <v>50</v>
      </c>
      <c r="B605" s="81">
        <v>0</v>
      </c>
      <c r="C605" s="81"/>
      <c r="D605" s="82">
        <v>0</v>
      </c>
      <c r="E605" s="87"/>
    </row>
    <row r="606" spans="1:5" s="77" customFormat="1" ht="9" customHeight="1" x14ac:dyDescent="0.25">
      <c r="A606" s="76" t="s">
        <v>51</v>
      </c>
      <c r="B606" s="81">
        <v>349</v>
      </c>
      <c r="C606" s="81"/>
      <c r="D606" s="82">
        <v>2734.1770000000001</v>
      </c>
      <c r="E606" s="87"/>
    </row>
    <row r="607" spans="1:5" s="77" customFormat="1" ht="9" customHeight="1" x14ac:dyDescent="0.25">
      <c r="A607" s="83" t="s">
        <v>52</v>
      </c>
      <c r="B607" s="84">
        <v>917</v>
      </c>
      <c r="C607" s="84"/>
      <c r="D607" s="85">
        <v>3012.66</v>
      </c>
      <c r="E607" s="87"/>
    </row>
    <row r="608" spans="1:5" s="77" customFormat="1" ht="9" customHeight="1" x14ac:dyDescent="0.25">
      <c r="A608" s="76" t="s">
        <v>53</v>
      </c>
      <c r="B608" s="81">
        <v>737</v>
      </c>
      <c r="C608" s="81"/>
      <c r="D608" s="82">
        <v>1612.8409999999999</v>
      </c>
      <c r="E608" s="87"/>
    </row>
    <row r="609" spans="1:5" s="77" customFormat="1" ht="9" customHeight="1" x14ac:dyDescent="0.25">
      <c r="A609" s="76" t="s">
        <v>54</v>
      </c>
      <c r="B609" s="81">
        <v>0</v>
      </c>
      <c r="C609" s="81"/>
      <c r="D609" s="82">
        <v>0</v>
      </c>
      <c r="E609" s="87"/>
    </row>
    <row r="610" spans="1:5" s="77" customFormat="1" ht="9" customHeight="1" x14ac:dyDescent="0.25">
      <c r="A610" s="76" t="s">
        <v>55</v>
      </c>
      <c r="B610" s="81">
        <v>21</v>
      </c>
      <c r="C610" s="81"/>
      <c r="D610" s="82">
        <v>1535.76</v>
      </c>
      <c r="E610" s="87"/>
    </row>
    <row r="611" spans="1:5" s="77" customFormat="1" ht="9" customHeight="1" x14ac:dyDescent="0.25">
      <c r="A611" s="83" t="s">
        <v>56</v>
      </c>
      <c r="B611" s="84">
        <v>2016</v>
      </c>
      <c r="C611" s="84"/>
      <c r="D611" s="85">
        <v>11229.645</v>
      </c>
      <c r="E611" s="87"/>
    </row>
    <row r="612" spans="1:5" s="77" customFormat="1" ht="9" customHeight="1" x14ac:dyDescent="0.25">
      <c r="A612" s="76" t="s">
        <v>57</v>
      </c>
      <c r="B612" s="81">
        <v>0</v>
      </c>
      <c r="C612" s="81"/>
      <c r="D612" s="82">
        <v>0</v>
      </c>
      <c r="E612" s="87"/>
    </row>
    <row r="613" spans="1:5" s="77" customFormat="1" ht="9" customHeight="1" x14ac:dyDescent="0.25">
      <c r="A613" s="76" t="s">
        <v>58</v>
      </c>
      <c r="B613" s="81">
        <v>80056</v>
      </c>
      <c r="C613" s="81"/>
      <c r="D613" s="82">
        <v>956.43</v>
      </c>
      <c r="E613" s="87"/>
    </row>
    <row r="614" spans="1:5" s="77" customFormat="1" ht="9" customHeight="1" x14ac:dyDescent="0.25">
      <c r="A614" s="76" t="s">
        <v>59</v>
      </c>
      <c r="B614" s="81">
        <v>462</v>
      </c>
      <c r="C614" s="81"/>
      <c r="D614" s="82">
        <v>2628</v>
      </c>
      <c r="E614" s="199"/>
    </row>
    <row r="615" spans="1:5" s="77" customFormat="1" ht="9" customHeight="1" x14ac:dyDescent="0.25">
      <c r="A615" s="83" t="s">
        <v>60</v>
      </c>
      <c r="B615" s="84">
        <v>7889</v>
      </c>
      <c r="C615" s="84"/>
      <c r="D615" s="85">
        <v>64164.94</v>
      </c>
      <c r="E615" s="199"/>
    </row>
    <row r="616" spans="1:5" s="77" customFormat="1" ht="9" customHeight="1" x14ac:dyDescent="0.25">
      <c r="A616" s="76" t="s">
        <v>61</v>
      </c>
      <c r="B616" s="81">
        <v>1312</v>
      </c>
      <c r="C616" s="81"/>
      <c r="D616" s="82">
        <v>3233.42</v>
      </c>
      <c r="E616" s="199"/>
    </row>
    <row r="617" spans="1:5" s="77" customFormat="1" ht="9" customHeight="1" x14ac:dyDescent="0.25">
      <c r="A617" s="76" t="s">
        <v>62</v>
      </c>
      <c r="B617" s="81">
        <v>2758</v>
      </c>
      <c r="C617" s="81"/>
      <c r="D617" s="82">
        <v>50981.25</v>
      </c>
      <c r="E617" s="199"/>
    </row>
    <row r="618" spans="1:5" s="77" customFormat="1" ht="9" customHeight="1" x14ac:dyDescent="0.25">
      <c r="A618" s="76" t="s">
        <v>63</v>
      </c>
      <c r="B618" s="81">
        <v>17</v>
      </c>
      <c r="C618" s="81"/>
      <c r="D618" s="82">
        <v>47.488999999999997</v>
      </c>
      <c r="E618" s="87"/>
    </row>
    <row r="619" spans="1:5" s="77" customFormat="1" ht="9" customHeight="1" x14ac:dyDescent="0.25">
      <c r="A619" s="83" t="s">
        <v>64</v>
      </c>
      <c r="B619" s="84">
        <v>3670</v>
      </c>
      <c r="C619" s="84"/>
      <c r="D619" s="85">
        <v>1907.627</v>
      </c>
      <c r="E619" s="87"/>
    </row>
    <row r="620" spans="1:5" s="313" customFormat="1" ht="9" customHeight="1" x14ac:dyDescent="0.2">
      <c r="E620" s="314"/>
    </row>
    <row r="621" spans="1:5" s="80" customFormat="1" ht="9" customHeight="1" x14ac:dyDescent="0.25">
      <c r="A621" s="75">
        <v>2012</v>
      </c>
      <c r="B621" s="97"/>
      <c r="C621" s="97"/>
      <c r="D621" s="97"/>
      <c r="E621" s="315"/>
    </row>
    <row r="622" spans="1:5" s="80" customFormat="1" ht="9" customHeight="1" x14ac:dyDescent="0.25">
      <c r="A622" s="78" t="s">
        <v>33</v>
      </c>
      <c r="B622" s="97">
        <f>SUM(B624:B655)</f>
        <v>186017.67300000007</v>
      </c>
      <c r="C622" s="97"/>
      <c r="D622" s="97">
        <f>SUM(D624:D655)</f>
        <v>817286.16308749991</v>
      </c>
      <c r="E622" s="315"/>
    </row>
    <row r="623" spans="1:5" s="80" customFormat="1" ht="3.95" customHeight="1" x14ac:dyDescent="0.25">
      <c r="B623" s="97"/>
      <c r="C623" s="97"/>
      <c r="D623" s="97"/>
      <c r="E623" s="311"/>
    </row>
    <row r="624" spans="1:5" s="77" customFormat="1" ht="9" customHeight="1" x14ac:dyDescent="0.25">
      <c r="A624" s="76" t="s">
        <v>34</v>
      </c>
      <c r="B624" s="81">
        <v>0</v>
      </c>
      <c r="C624" s="81"/>
      <c r="D624" s="82">
        <v>0</v>
      </c>
      <c r="E624" s="87"/>
    </row>
    <row r="625" spans="1:5" s="77" customFormat="1" ht="9" customHeight="1" x14ac:dyDescent="0.25">
      <c r="A625" s="76" t="s">
        <v>35</v>
      </c>
      <c r="B625" s="81">
        <v>6400.27</v>
      </c>
      <c r="C625" s="81"/>
      <c r="D625" s="82">
        <v>23059.114799999999</v>
      </c>
      <c r="E625" s="87"/>
    </row>
    <row r="626" spans="1:5" s="77" customFormat="1" ht="9" customHeight="1" x14ac:dyDescent="0.25">
      <c r="A626" s="76" t="s">
        <v>87</v>
      </c>
      <c r="B626" s="81">
        <v>0</v>
      </c>
      <c r="C626" s="81"/>
      <c r="D626" s="82">
        <v>0</v>
      </c>
      <c r="E626" s="87"/>
    </row>
    <row r="627" spans="1:5" s="77" customFormat="1" ht="9" customHeight="1" x14ac:dyDescent="0.25">
      <c r="A627" s="83" t="s">
        <v>37</v>
      </c>
      <c r="B627" s="84">
        <v>103</v>
      </c>
      <c r="C627" s="84"/>
      <c r="D627" s="85">
        <v>527.67999999999995</v>
      </c>
      <c r="E627" s="87"/>
    </row>
    <row r="628" spans="1:5" s="77" customFormat="1" ht="9" customHeight="1" x14ac:dyDescent="0.25">
      <c r="A628" s="76" t="s">
        <v>38</v>
      </c>
      <c r="B628" s="81">
        <v>6172.97</v>
      </c>
      <c r="C628" s="81"/>
      <c r="D628" s="82">
        <v>48121.717600000004</v>
      </c>
      <c r="E628" s="87"/>
    </row>
    <row r="629" spans="1:5" s="77" customFormat="1" ht="9" customHeight="1" x14ac:dyDescent="0.25">
      <c r="A629" s="76" t="s">
        <v>39</v>
      </c>
      <c r="B629" s="81">
        <v>371.49</v>
      </c>
      <c r="C629" s="81"/>
      <c r="D629" s="82">
        <v>608.94399999999996</v>
      </c>
      <c r="E629" s="87"/>
    </row>
    <row r="630" spans="1:5" s="77" customFormat="1" ht="9" customHeight="1" x14ac:dyDescent="0.25">
      <c r="A630" s="76" t="s">
        <v>40</v>
      </c>
      <c r="B630" s="81">
        <v>192.33</v>
      </c>
      <c r="C630" s="81"/>
      <c r="D630" s="82">
        <v>18488.125</v>
      </c>
      <c r="E630" s="87"/>
    </row>
    <row r="631" spans="1:5" s="77" customFormat="1" ht="9" customHeight="1" x14ac:dyDescent="0.25">
      <c r="A631" s="83" t="s">
        <v>41</v>
      </c>
      <c r="B631" s="84">
        <v>9900</v>
      </c>
      <c r="C631" s="84"/>
      <c r="D631" s="85">
        <v>26786.658899999999</v>
      </c>
      <c r="E631" s="87"/>
    </row>
    <row r="632" spans="1:5" s="77" customFormat="1" ht="9" customHeight="1" x14ac:dyDescent="0.25">
      <c r="A632" s="76" t="s">
        <v>88</v>
      </c>
      <c r="B632" s="81">
        <v>0</v>
      </c>
      <c r="C632" s="81"/>
      <c r="D632" s="82">
        <v>0</v>
      </c>
      <c r="E632" s="87"/>
    </row>
    <row r="633" spans="1:5" s="77" customFormat="1" ht="9" customHeight="1" x14ac:dyDescent="0.25">
      <c r="A633" s="76" t="s">
        <v>42</v>
      </c>
      <c r="B633" s="81">
        <v>64.52</v>
      </c>
      <c r="C633" s="81"/>
      <c r="D633" s="82">
        <v>1740.32</v>
      </c>
      <c r="E633" s="87"/>
    </row>
    <row r="634" spans="1:5" s="77" customFormat="1" ht="9" customHeight="1" x14ac:dyDescent="0.25">
      <c r="A634" s="76" t="s">
        <v>43</v>
      </c>
      <c r="B634" s="81">
        <v>296.16000000000003</v>
      </c>
      <c r="C634" s="81"/>
      <c r="D634" s="82">
        <v>673.82600000000002</v>
      </c>
      <c r="E634" s="87"/>
    </row>
    <row r="635" spans="1:5" s="77" customFormat="1" ht="9" customHeight="1" x14ac:dyDescent="0.25">
      <c r="A635" s="83" t="s">
        <v>44</v>
      </c>
      <c r="B635" s="84">
        <v>3930.48</v>
      </c>
      <c r="C635" s="84"/>
      <c r="D635" s="85">
        <v>4817.848</v>
      </c>
      <c r="E635" s="87"/>
    </row>
    <row r="636" spans="1:5" s="77" customFormat="1" ht="9" customHeight="1" x14ac:dyDescent="0.25">
      <c r="A636" s="76" t="s">
        <v>45</v>
      </c>
      <c r="B636" s="81">
        <v>1072.26</v>
      </c>
      <c r="C636" s="81"/>
      <c r="D636" s="82">
        <v>5022.4979999999996</v>
      </c>
      <c r="E636" s="87"/>
    </row>
    <row r="637" spans="1:5" s="77" customFormat="1" ht="9" customHeight="1" x14ac:dyDescent="0.25">
      <c r="A637" s="76" t="s">
        <v>46</v>
      </c>
      <c r="B637" s="81">
        <v>42946.14</v>
      </c>
      <c r="C637" s="81"/>
      <c r="D637" s="82">
        <v>268506.64</v>
      </c>
      <c r="E637" s="87"/>
    </row>
    <row r="638" spans="1:5" s="77" customFormat="1" ht="9" customHeight="1" x14ac:dyDescent="0.25">
      <c r="A638" s="76" t="s">
        <v>47</v>
      </c>
      <c r="B638" s="81">
        <v>27766.49</v>
      </c>
      <c r="C638" s="81"/>
      <c r="D638" s="82">
        <v>94336.708400000003</v>
      </c>
      <c r="E638" s="87"/>
    </row>
    <row r="639" spans="1:5" s="77" customFormat="1" ht="9" customHeight="1" x14ac:dyDescent="0.25">
      <c r="A639" s="83" t="s">
        <v>48</v>
      </c>
      <c r="B639" s="84">
        <v>15683.52</v>
      </c>
      <c r="C639" s="84"/>
      <c r="D639" s="85">
        <v>156907.73199999999</v>
      </c>
      <c r="E639" s="87"/>
    </row>
    <row r="640" spans="1:5" s="77" customFormat="1" ht="9" customHeight="1" x14ac:dyDescent="0.25">
      <c r="A640" s="76" t="s">
        <v>49</v>
      </c>
      <c r="B640" s="81">
        <v>15381.6</v>
      </c>
      <c r="C640" s="81"/>
      <c r="D640" s="82">
        <v>6516.01163</v>
      </c>
      <c r="E640" s="87"/>
    </row>
    <row r="641" spans="1:5" s="77" customFormat="1" ht="9" customHeight="1" x14ac:dyDescent="0.25">
      <c r="A641" s="76" t="s">
        <v>50</v>
      </c>
      <c r="B641" s="81">
        <v>25.4</v>
      </c>
      <c r="C641" s="81"/>
      <c r="D641" s="82">
        <v>76.2</v>
      </c>
      <c r="E641" s="87"/>
    </row>
    <row r="642" spans="1:5" s="77" customFormat="1" ht="9" customHeight="1" x14ac:dyDescent="0.25">
      <c r="A642" s="76" t="s">
        <v>51</v>
      </c>
      <c r="B642" s="81">
        <v>1517.5</v>
      </c>
      <c r="C642" s="81"/>
      <c r="D642" s="82">
        <v>4718.6000000000004</v>
      </c>
      <c r="E642" s="87"/>
    </row>
    <row r="643" spans="1:5" s="77" customFormat="1" ht="9" customHeight="1" x14ac:dyDescent="0.25">
      <c r="A643" s="83" t="s">
        <v>52</v>
      </c>
      <c r="B643" s="84">
        <v>530.19000000000005</v>
      </c>
      <c r="C643" s="84"/>
      <c r="D643" s="85">
        <v>2357.5392200000001</v>
      </c>
      <c r="E643" s="87"/>
    </row>
    <row r="644" spans="1:5" s="77" customFormat="1" ht="9" customHeight="1" x14ac:dyDescent="0.25">
      <c r="A644" s="76" t="s">
        <v>53</v>
      </c>
      <c r="B644" s="81">
        <v>1434.01</v>
      </c>
      <c r="C644" s="81"/>
      <c r="D644" s="82">
        <v>2483.1832399999998</v>
      </c>
      <c r="E644" s="87"/>
    </row>
    <row r="645" spans="1:5" s="77" customFormat="1" ht="9" customHeight="1" x14ac:dyDescent="0.25">
      <c r="A645" s="76" t="s">
        <v>54</v>
      </c>
      <c r="B645" s="81">
        <v>539.80999999999995</v>
      </c>
      <c r="C645" s="81"/>
      <c r="D645" s="82">
        <v>3854.5</v>
      </c>
      <c r="E645" s="87"/>
    </row>
    <row r="646" spans="1:5" s="77" customFormat="1" ht="9" customHeight="1" x14ac:dyDescent="0.25">
      <c r="A646" s="76" t="s">
        <v>55</v>
      </c>
      <c r="B646" s="81">
        <v>26.34</v>
      </c>
      <c r="C646" s="81"/>
      <c r="D646" s="82">
        <v>1551.48</v>
      </c>
      <c r="E646" s="87"/>
    </row>
    <row r="647" spans="1:5" s="77" customFormat="1" ht="9" customHeight="1" x14ac:dyDescent="0.25">
      <c r="A647" s="83" t="s">
        <v>56</v>
      </c>
      <c r="B647" s="84">
        <v>1696.7</v>
      </c>
      <c r="C647" s="84"/>
      <c r="D647" s="85">
        <v>13952.145</v>
      </c>
      <c r="E647" s="87"/>
    </row>
    <row r="648" spans="1:5" s="77" customFormat="1" ht="9" customHeight="1" x14ac:dyDescent="0.25">
      <c r="A648" s="76" t="s">
        <v>57</v>
      </c>
      <c r="B648" s="81">
        <v>0</v>
      </c>
      <c r="C648" s="81"/>
      <c r="D648" s="82">
        <v>0</v>
      </c>
      <c r="E648" s="87"/>
    </row>
    <row r="649" spans="1:5" s="77" customFormat="1" ht="9" customHeight="1" x14ac:dyDescent="0.25">
      <c r="A649" s="76" t="s">
        <v>58</v>
      </c>
      <c r="B649" s="81">
        <v>36856.79</v>
      </c>
      <c r="C649" s="81"/>
      <c r="D649" s="82">
        <v>305.45999999999998</v>
      </c>
      <c r="E649" s="87"/>
    </row>
    <row r="650" spans="1:5" s="77" customFormat="1" ht="9" customHeight="1" x14ac:dyDescent="0.25">
      <c r="A650" s="76" t="s">
        <v>59</v>
      </c>
      <c r="B650" s="81">
        <v>370</v>
      </c>
      <c r="C650" s="81"/>
      <c r="D650" s="82">
        <v>2850</v>
      </c>
      <c r="E650" s="199"/>
    </row>
    <row r="651" spans="1:5" s="77" customFormat="1" ht="9" customHeight="1" x14ac:dyDescent="0.25">
      <c r="A651" s="83" t="s">
        <v>60</v>
      </c>
      <c r="B651" s="84">
        <v>7750.2</v>
      </c>
      <c r="C651" s="84"/>
      <c r="D651" s="85">
        <v>78592.176000000007</v>
      </c>
      <c r="E651" s="199"/>
    </row>
    <row r="652" spans="1:5" s="77" customFormat="1" ht="9" customHeight="1" x14ac:dyDescent="0.25">
      <c r="A652" s="76" t="s">
        <v>61</v>
      </c>
      <c r="B652" s="81">
        <v>1515.54</v>
      </c>
      <c r="C652" s="81"/>
      <c r="D652" s="82">
        <v>4293.9828100000004</v>
      </c>
      <c r="E652" s="199"/>
    </row>
    <row r="653" spans="1:5" s="77" customFormat="1" ht="9" customHeight="1" x14ac:dyDescent="0.25">
      <c r="A653" s="76" t="s">
        <v>62</v>
      </c>
      <c r="B653" s="81">
        <v>1922</v>
      </c>
      <c r="C653" s="81"/>
      <c r="D653" s="82">
        <v>43579.85</v>
      </c>
      <c r="E653" s="199"/>
    </row>
    <row r="654" spans="1:5" s="77" customFormat="1" ht="9" customHeight="1" x14ac:dyDescent="0.25">
      <c r="A654" s="76" t="s">
        <v>63</v>
      </c>
      <c r="B654" s="81">
        <v>17.850000000000001</v>
      </c>
      <c r="C654" s="81"/>
      <c r="D654" s="82">
        <v>35.1064875</v>
      </c>
      <c r="E654" s="87"/>
    </row>
    <row r="655" spans="1:5" s="77" customFormat="1" ht="9" customHeight="1" x14ac:dyDescent="0.25">
      <c r="A655" s="83" t="s">
        <v>64</v>
      </c>
      <c r="B655" s="84">
        <v>1534.1130000000001</v>
      </c>
      <c r="C655" s="84"/>
      <c r="D655" s="85">
        <v>2522.116</v>
      </c>
      <c r="E655" s="87"/>
    </row>
    <row r="656" spans="1:5" s="313" customFormat="1" ht="9" customHeight="1" x14ac:dyDescent="0.2">
      <c r="E656" s="314"/>
    </row>
    <row r="657" spans="1:5" s="80" customFormat="1" ht="9" customHeight="1" x14ac:dyDescent="0.25">
      <c r="A657" s="75">
        <v>2013</v>
      </c>
      <c r="B657" s="97"/>
      <c r="C657" s="97"/>
      <c r="D657" s="97"/>
      <c r="E657" s="315"/>
    </row>
    <row r="658" spans="1:5" s="80" customFormat="1" ht="9" customHeight="1" x14ac:dyDescent="0.25">
      <c r="A658" s="78" t="s">
        <v>33</v>
      </c>
      <c r="B658" s="97">
        <f>SUM(B660:B691)</f>
        <v>120475.38915100001</v>
      </c>
      <c r="C658" s="97"/>
      <c r="D658" s="97">
        <f>SUM(D660:D691)</f>
        <v>505775.79462499986</v>
      </c>
      <c r="E658" s="315"/>
    </row>
    <row r="659" spans="1:5" s="80" customFormat="1" ht="3.95" customHeight="1" x14ac:dyDescent="0.25">
      <c r="B659" s="97"/>
      <c r="C659" s="97"/>
      <c r="D659" s="97"/>
      <c r="E659" s="311"/>
    </row>
    <row r="660" spans="1:5" s="77" customFormat="1" ht="9" customHeight="1" x14ac:dyDescent="0.25">
      <c r="A660" s="76" t="s">
        <v>34</v>
      </c>
      <c r="B660" s="81">
        <v>0.2</v>
      </c>
      <c r="C660" s="81"/>
      <c r="D660" s="82">
        <v>8</v>
      </c>
      <c r="E660" s="87"/>
    </row>
    <row r="661" spans="1:5" s="77" customFormat="1" ht="9" customHeight="1" x14ac:dyDescent="0.25">
      <c r="A661" s="76" t="s">
        <v>35</v>
      </c>
      <c r="B661" s="81">
        <v>5044.1000000000004</v>
      </c>
      <c r="C661" s="81"/>
      <c r="D661" s="82">
        <v>18663.169999999998</v>
      </c>
      <c r="E661" s="87"/>
    </row>
    <row r="662" spans="1:5" s="77" customFormat="1" ht="9" customHeight="1" x14ac:dyDescent="0.25">
      <c r="A662" s="76" t="s">
        <v>87</v>
      </c>
      <c r="B662" s="81">
        <v>9.81</v>
      </c>
      <c r="C662" s="81"/>
      <c r="D662" s="82">
        <v>211.39500000000001</v>
      </c>
      <c r="E662" s="87"/>
    </row>
    <row r="663" spans="1:5" s="77" customFormat="1" ht="9" customHeight="1" x14ac:dyDescent="0.25">
      <c r="A663" s="83" t="s">
        <v>37</v>
      </c>
      <c r="B663" s="84">
        <v>16.059750000000001</v>
      </c>
      <c r="C663" s="84"/>
      <c r="D663" s="85">
        <v>491.86236500000001</v>
      </c>
      <c r="E663" s="87"/>
    </row>
    <row r="664" spans="1:5" s="77" customFormat="1" ht="9" customHeight="1" x14ac:dyDescent="0.25">
      <c r="A664" s="76" t="s">
        <v>38</v>
      </c>
      <c r="B664" s="81">
        <v>6297.7489999999998</v>
      </c>
      <c r="C664" s="81"/>
      <c r="D664" s="82">
        <v>46712.2405</v>
      </c>
      <c r="E664" s="87"/>
    </row>
    <row r="665" spans="1:5" s="77" customFormat="1" ht="9" customHeight="1" x14ac:dyDescent="0.25">
      <c r="A665" s="76" t="s">
        <v>39</v>
      </c>
      <c r="B665" s="81">
        <v>337.34000000000003</v>
      </c>
      <c r="C665" s="81"/>
      <c r="D665" s="82">
        <v>876.99599999999998</v>
      </c>
      <c r="E665" s="87"/>
    </row>
    <row r="666" spans="1:5" s="77" customFormat="1" ht="9" customHeight="1" x14ac:dyDescent="0.25">
      <c r="A666" s="76" t="s">
        <v>40</v>
      </c>
      <c r="B666" s="81">
        <v>3056.1371199999999</v>
      </c>
      <c r="C666" s="81"/>
      <c r="D666" s="82">
        <v>21982.695800000001</v>
      </c>
      <c r="E666" s="87"/>
    </row>
    <row r="667" spans="1:5" s="77" customFormat="1" ht="9" customHeight="1" x14ac:dyDescent="0.25">
      <c r="A667" s="83" t="s">
        <v>41</v>
      </c>
      <c r="B667" s="84">
        <v>11977.002</v>
      </c>
      <c r="C667" s="84"/>
      <c r="D667" s="85">
        <v>24426.173900000002</v>
      </c>
      <c r="E667" s="87"/>
    </row>
    <row r="668" spans="1:5" s="77" customFormat="1" ht="9" customHeight="1" x14ac:dyDescent="0.25">
      <c r="A668" s="76" t="s">
        <v>88</v>
      </c>
      <c r="B668" s="81">
        <v>0</v>
      </c>
      <c r="C668" s="81"/>
      <c r="D668" s="82">
        <v>0</v>
      </c>
      <c r="E668" s="87"/>
    </row>
    <row r="669" spans="1:5" s="77" customFormat="1" ht="9" customHeight="1" x14ac:dyDescent="0.25">
      <c r="A669" s="76" t="s">
        <v>42</v>
      </c>
      <c r="B669" s="81">
        <v>3483.8769999999995</v>
      </c>
      <c r="C669" s="81"/>
      <c r="D669" s="82">
        <v>21599.166499999999</v>
      </c>
      <c r="E669" s="87"/>
    </row>
    <row r="670" spans="1:5" s="77" customFormat="1" ht="9" customHeight="1" x14ac:dyDescent="0.25">
      <c r="A670" s="76" t="s">
        <v>43</v>
      </c>
      <c r="B670" s="81">
        <v>443.76900000000001</v>
      </c>
      <c r="C670" s="81"/>
      <c r="D670" s="82">
        <v>3083.3620000000001</v>
      </c>
      <c r="E670" s="87"/>
    </row>
    <row r="671" spans="1:5" s="77" customFormat="1" ht="9" customHeight="1" x14ac:dyDescent="0.25">
      <c r="A671" s="83" t="s">
        <v>44</v>
      </c>
      <c r="B671" s="84">
        <v>4464.82</v>
      </c>
      <c r="C671" s="84"/>
      <c r="D671" s="85">
        <v>5721.2163600000003</v>
      </c>
      <c r="E671" s="87"/>
    </row>
    <row r="672" spans="1:5" s="77" customFormat="1" ht="9" customHeight="1" x14ac:dyDescent="0.25">
      <c r="A672" s="76" t="s">
        <v>45</v>
      </c>
      <c r="B672" s="81">
        <v>1059.927021</v>
      </c>
      <c r="C672" s="81"/>
      <c r="D672" s="82">
        <v>4689.7208700000001</v>
      </c>
      <c r="E672" s="87"/>
    </row>
    <row r="673" spans="1:5" s="77" customFormat="1" ht="9" customHeight="1" x14ac:dyDescent="0.25">
      <c r="A673" s="76" t="s">
        <v>46</v>
      </c>
      <c r="B673" s="81">
        <v>2863.0191999999997</v>
      </c>
      <c r="C673" s="81"/>
      <c r="D673" s="82">
        <v>21703.475399999999</v>
      </c>
      <c r="E673" s="87"/>
    </row>
    <row r="674" spans="1:5" s="77" customFormat="1" ht="9" customHeight="1" x14ac:dyDescent="0.25">
      <c r="A674" s="76" t="s">
        <v>47</v>
      </c>
      <c r="B674" s="81">
        <v>16073.599999999999</v>
      </c>
      <c r="C674" s="81"/>
      <c r="D674" s="82">
        <v>25614.912</v>
      </c>
      <c r="E674" s="87"/>
    </row>
    <row r="675" spans="1:5" s="77" customFormat="1" ht="9" customHeight="1" x14ac:dyDescent="0.25">
      <c r="A675" s="83" t="s">
        <v>48</v>
      </c>
      <c r="B675" s="84">
        <v>16098.707060000004</v>
      </c>
      <c r="C675" s="84"/>
      <c r="D675" s="85">
        <v>177143.663</v>
      </c>
      <c r="E675" s="87"/>
    </row>
    <row r="676" spans="1:5" s="77" customFormat="1" ht="9" customHeight="1" x14ac:dyDescent="0.25">
      <c r="A676" s="76" t="s">
        <v>49</v>
      </c>
      <c r="B676" s="81">
        <v>29427.56</v>
      </c>
      <c r="C676" s="81"/>
      <c r="D676" s="82">
        <v>15856.588100000001</v>
      </c>
      <c r="E676" s="87"/>
    </row>
    <row r="677" spans="1:5" s="77" customFormat="1" ht="9" customHeight="1" x14ac:dyDescent="0.25">
      <c r="A677" s="76" t="s">
        <v>50</v>
      </c>
      <c r="B677" s="81">
        <v>7.35</v>
      </c>
      <c r="C677" s="81"/>
      <c r="D677" s="82">
        <v>73.5</v>
      </c>
      <c r="E677" s="87"/>
    </row>
    <row r="678" spans="1:5" s="77" customFormat="1" ht="9" customHeight="1" x14ac:dyDescent="0.25">
      <c r="A678" s="76" t="s">
        <v>51</v>
      </c>
      <c r="B678" s="81">
        <v>814.64700000000005</v>
      </c>
      <c r="C678" s="81"/>
      <c r="D678" s="82">
        <v>1690.7940000000001</v>
      </c>
      <c r="E678" s="87"/>
    </row>
    <row r="679" spans="1:5" s="77" customFormat="1" ht="9" customHeight="1" x14ac:dyDescent="0.25">
      <c r="A679" s="83" t="s">
        <v>52</v>
      </c>
      <c r="B679" s="84">
        <v>351.58199999999999</v>
      </c>
      <c r="C679" s="84"/>
      <c r="D679" s="85">
        <v>1951.3841299999999</v>
      </c>
      <c r="E679" s="87"/>
    </row>
    <row r="680" spans="1:5" s="77" customFormat="1" ht="9" customHeight="1" x14ac:dyDescent="0.25">
      <c r="A680" s="76" t="s">
        <v>53</v>
      </c>
      <c r="B680" s="81">
        <v>452.5</v>
      </c>
      <c r="C680" s="81"/>
      <c r="D680" s="82">
        <v>1077.7031999999999</v>
      </c>
      <c r="E680" s="87"/>
    </row>
    <row r="681" spans="1:5" s="77" customFormat="1" ht="9" customHeight="1" x14ac:dyDescent="0.25">
      <c r="A681" s="76" t="s">
        <v>54</v>
      </c>
      <c r="B681" s="81">
        <v>86.75</v>
      </c>
      <c r="C681" s="81"/>
      <c r="D681" s="82">
        <v>574.75</v>
      </c>
      <c r="E681" s="87"/>
    </row>
    <row r="682" spans="1:5" s="77" customFormat="1" ht="9" customHeight="1" x14ac:dyDescent="0.25">
      <c r="A682" s="76" t="s">
        <v>55</v>
      </c>
      <c r="B682" s="81">
        <v>31.52</v>
      </c>
      <c r="C682" s="81"/>
      <c r="D682" s="82">
        <v>2616.16</v>
      </c>
      <c r="E682" s="87"/>
    </row>
    <row r="683" spans="1:5" s="77" customFormat="1" ht="9" customHeight="1" x14ac:dyDescent="0.25">
      <c r="A683" s="83" t="s">
        <v>56</v>
      </c>
      <c r="B683" s="84">
        <v>1575.1379999999999</v>
      </c>
      <c r="C683" s="84"/>
      <c r="D683" s="85">
        <v>11736</v>
      </c>
      <c r="E683" s="87"/>
    </row>
    <row r="684" spans="1:5" s="77" customFormat="1" ht="9" customHeight="1" x14ac:dyDescent="0.25">
      <c r="A684" s="76" t="s">
        <v>57</v>
      </c>
      <c r="B684" s="81">
        <v>0</v>
      </c>
      <c r="C684" s="81"/>
      <c r="D684" s="82">
        <v>0</v>
      </c>
      <c r="E684" s="87"/>
    </row>
    <row r="685" spans="1:5" s="77" customFormat="1" ht="9" customHeight="1" x14ac:dyDescent="0.25">
      <c r="A685" s="76" t="s">
        <v>58</v>
      </c>
      <c r="B685" s="81">
        <v>3</v>
      </c>
      <c r="C685" s="81"/>
      <c r="D685" s="82">
        <v>4.5</v>
      </c>
      <c r="E685" s="87"/>
    </row>
    <row r="686" spans="1:5" s="77" customFormat="1" ht="9" customHeight="1" x14ac:dyDescent="0.25">
      <c r="A686" s="76" t="s">
        <v>59</v>
      </c>
      <c r="B686" s="81">
        <v>205.7</v>
      </c>
      <c r="C686" s="81"/>
      <c r="D686" s="82">
        <v>1991.0071</v>
      </c>
      <c r="E686" s="199"/>
    </row>
    <row r="687" spans="1:5" s="77" customFormat="1" ht="9" customHeight="1" x14ac:dyDescent="0.25">
      <c r="A687" s="83" t="s">
        <v>60</v>
      </c>
      <c r="B687" s="84">
        <v>10497.25</v>
      </c>
      <c r="C687" s="84"/>
      <c r="D687" s="85">
        <v>67918.240000000005</v>
      </c>
      <c r="E687" s="199"/>
    </row>
    <row r="688" spans="1:5" s="77" customFormat="1" ht="9" customHeight="1" x14ac:dyDescent="0.25">
      <c r="A688" s="76" t="s">
        <v>61</v>
      </c>
      <c r="B688" s="81">
        <v>1962.3600000000001</v>
      </c>
      <c r="C688" s="81"/>
      <c r="D688" s="82">
        <v>4405.7408999999998</v>
      </c>
      <c r="E688" s="199"/>
    </row>
    <row r="689" spans="1:7" s="77" customFormat="1" ht="9" customHeight="1" x14ac:dyDescent="0.25">
      <c r="A689" s="76" t="s">
        <v>62</v>
      </c>
      <c r="B689" s="81">
        <v>2420.143</v>
      </c>
      <c r="C689" s="81"/>
      <c r="D689" s="82">
        <v>18872.9015</v>
      </c>
      <c r="E689" s="199"/>
    </row>
    <row r="690" spans="1:7" s="77" customFormat="1" ht="9" customHeight="1" x14ac:dyDescent="0.25">
      <c r="A690" s="76" t="s">
        <v>63</v>
      </c>
      <c r="B690" s="81">
        <v>0</v>
      </c>
      <c r="C690" s="81"/>
      <c r="D690" s="82">
        <v>0</v>
      </c>
      <c r="E690" s="87"/>
    </row>
    <row r="691" spans="1:7" s="77" customFormat="1" ht="9" customHeight="1" x14ac:dyDescent="0.25">
      <c r="A691" s="83" t="s">
        <v>64</v>
      </c>
      <c r="B691" s="84">
        <v>1413.7719999999999</v>
      </c>
      <c r="C691" s="84"/>
      <c r="D691" s="85">
        <v>4078.4760000000001</v>
      </c>
      <c r="E691" s="87"/>
    </row>
    <row r="692" spans="1:7" s="313" customFormat="1" ht="9" customHeight="1" x14ac:dyDescent="0.2">
      <c r="E692" s="314"/>
    </row>
    <row r="693" spans="1:7" s="80" customFormat="1" ht="9" customHeight="1" x14ac:dyDescent="0.25">
      <c r="A693" s="75">
        <v>2014</v>
      </c>
      <c r="B693" s="97"/>
      <c r="C693" s="97"/>
      <c r="D693" s="97"/>
      <c r="E693" s="315"/>
    </row>
    <row r="694" spans="1:7" s="80" customFormat="1" ht="9" customHeight="1" x14ac:dyDescent="0.25">
      <c r="A694" s="78" t="s">
        <v>33</v>
      </c>
      <c r="B694" s="97">
        <f>SUM(B696:B727)</f>
        <v>171390.6043646748</v>
      </c>
      <c r="C694" s="97"/>
      <c r="D694" s="97">
        <f>SUM(D696:D727)</f>
        <v>601901.69296509412</v>
      </c>
      <c r="E694" s="315"/>
      <c r="G694" s="89"/>
    </row>
    <row r="695" spans="1:7" s="80" customFormat="1" ht="3.95" customHeight="1" x14ac:dyDescent="0.25">
      <c r="B695" s="97"/>
      <c r="C695" s="97"/>
      <c r="D695" s="97"/>
      <c r="E695" s="311"/>
      <c r="G695" s="89"/>
    </row>
    <row r="696" spans="1:7" s="77" customFormat="1" ht="9" customHeight="1" x14ac:dyDescent="0.25">
      <c r="A696" s="76" t="s">
        <v>34</v>
      </c>
      <c r="B696" s="81">
        <v>0</v>
      </c>
      <c r="C696" s="81"/>
      <c r="D696" s="82">
        <v>0</v>
      </c>
      <c r="E696" s="87"/>
      <c r="G696" s="89"/>
    </row>
    <row r="697" spans="1:7" s="77" customFormat="1" ht="9" customHeight="1" x14ac:dyDescent="0.25">
      <c r="A697" s="76" t="s">
        <v>35</v>
      </c>
      <c r="B697" s="81">
        <v>7445.3355000000001</v>
      </c>
      <c r="C697" s="81"/>
      <c r="D697" s="82">
        <v>26058.67425</v>
      </c>
      <c r="E697" s="87"/>
      <c r="G697" s="89"/>
    </row>
    <row r="698" spans="1:7" s="77" customFormat="1" ht="9" customHeight="1" x14ac:dyDescent="0.25">
      <c r="A698" s="76" t="s">
        <v>87</v>
      </c>
      <c r="B698" s="81">
        <v>50.515999999999998</v>
      </c>
      <c r="C698" s="81"/>
      <c r="D698" s="82">
        <v>1794.9329999999998</v>
      </c>
      <c r="E698" s="87"/>
      <c r="G698" s="89"/>
    </row>
    <row r="699" spans="1:7" s="77" customFormat="1" ht="9" customHeight="1" x14ac:dyDescent="0.25">
      <c r="A699" s="83" t="s">
        <v>37</v>
      </c>
      <c r="B699" s="84">
        <v>10</v>
      </c>
      <c r="C699" s="84"/>
      <c r="D699" s="85">
        <v>306.27024999999998</v>
      </c>
      <c r="E699" s="87"/>
      <c r="G699" s="89"/>
    </row>
    <row r="700" spans="1:7" s="77" customFormat="1" ht="9" customHeight="1" x14ac:dyDescent="0.25">
      <c r="A700" s="76" t="s">
        <v>38</v>
      </c>
      <c r="B700" s="81">
        <v>7006.4459999999999</v>
      </c>
      <c r="C700" s="81"/>
      <c r="D700" s="82">
        <v>71481.688299999994</v>
      </c>
      <c r="E700" s="87"/>
      <c r="G700" s="89"/>
    </row>
    <row r="701" spans="1:7" s="77" customFormat="1" ht="9" customHeight="1" x14ac:dyDescent="0.25">
      <c r="A701" s="76" t="s">
        <v>39</v>
      </c>
      <c r="B701" s="81">
        <v>416.40100000000001</v>
      </c>
      <c r="C701" s="81"/>
      <c r="D701" s="82">
        <v>1040.5684000000001</v>
      </c>
      <c r="E701" s="87"/>
      <c r="G701" s="89"/>
    </row>
    <row r="702" spans="1:7" s="77" customFormat="1" ht="9" customHeight="1" x14ac:dyDescent="0.25">
      <c r="A702" s="76" t="s">
        <v>40</v>
      </c>
      <c r="B702" s="81">
        <v>1095.9136796747966</v>
      </c>
      <c r="C702" s="81"/>
      <c r="D702" s="82">
        <v>17022.088305554065</v>
      </c>
      <c r="E702" s="87"/>
      <c r="G702" s="89"/>
    </row>
    <row r="703" spans="1:7" s="77" customFormat="1" ht="9" customHeight="1" x14ac:dyDescent="0.25">
      <c r="A703" s="83" t="s">
        <v>41</v>
      </c>
      <c r="B703" s="84">
        <v>11363.33</v>
      </c>
      <c r="C703" s="84"/>
      <c r="D703" s="85">
        <v>12989.906149999999</v>
      </c>
      <c r="E703" s="87"/>
      <c r="G703" s="89"/>
    </row>
    <row r="704" spans="1:7" s="77" customFormat="1" ht="9" customHeight="1" x14ac:dyDescent="0.25">
      <c r="A704" s="76" t="s">
        <v>88</v>
      </c>
      <c r="B704" s="81">
        <v>0</v>
      </c>
      <c r="C704" s="81"/>
      <c r="D704" s="82">
        <v>0</v>
      </c>
      <c r="E704" s="87"/>
      <c r="G704" s="89"/>
    </row>
    <row r="705" spans="1:7" s="77" customFormat="1" ht="9" customHeight="1" x14ac:dyDescent="0.25">
      <c r="A705" s="76" t="s">
        <v>42</v>
      </c>
      <c r="B705" s="81">
        <v>2747.79</v>
      </c>
      <c r="C705" s="81"/>
      <c r="D705" s="82">
        <v>17755.57</v>
      </c>
      <c r="E705" s="87"/>
      <c r="G705" s="89"/>
    </row>
    <row r="706" spans="1:7" s="77" customFormat="1" ht="9" customHeight="1" x14ac:dyDescent="0.25">
      <c r="A706" s="76" t="s">
        <v>43</v>
      </c>
      <c r="B706" s="81">
        <v>283.60000000000002</v>
      </c>
      <c r="C706" s="81"/>
      <c r="D706" s="82">
        <v>4319.8150190999995</v>
      </c>
      <c r="E706" s="87"/>
      <c r="G706" s="89"/>
    </row>
    <row r="707" spans="1:7" s="77" customFormat="1" ht="9" customHeight="1" x14ac:dyDescent="0.25">
      <c r="A707" s="83" t="s">
        <v>44</v>
      </c>
      <c r="B707" s="84">
        <v>2834.7419999999997</v>
      </c>
      <c r="C707" s="84"/>
      <c r="D707" s="85">
        <v>4727.7747299999992</v>
      </c>
      <c r="E707" s="87"/>
      <c r="G707" s="89"/>
    </row>
    <row r="708" spans="1:7" s="77" customFormat="1" ht="9" customHeight="1" x14ac:dyDescent="0.25">
      <c r="A708" s="76" t="s">
        <v>45</v>
      </c>
      <c r="B708" s="81">
        <v>767.70031499999993</v>
      </c>
      <c r="C708" s="81"/>
      <c r="D708" s="82">
        <v>23355.468270000001</v>
      </c>
      <c r="E708" s="87"/>
      <c r="G708" s="89"/>
    </row>
    <row r="709" spans="1:7" s="77" customFormat="1" ht="9" customHeight="1" x14ac:dyDescent="0.25">
      <c r="A709" s="76" t="s">
        <v>46</v>
      </c>
      <c r="B709" s="81">
        <v>2199.2132999999999</v>
      </c>
      <c r="C709" s="81"/>
      <c r="D709" s="82">
        <v>4288.9399999999996</v>
      </c>
      <c r="E709" s="87"/>
      <c r="G709" s="89"/>
    </row>
    <row r="710" spans="1:7" s="77" customFormat="1" ht="9" customHeight="1" x14ac:dyDescent="0.25">
      <c r="A710" s="76" t="s">
        <v>47</v>
      </c>
      <c r="B710" s="81">
        <v>53187.650000000009</v>
      </c>
      <c r="C710" s="81"/>
      <c r="D710" s="82">
        <v>38972.647499999999</v>
      </c>
      <c r="E710" s="87"/>
      <c r="G710" s="89"/>
    </row>
    <row r="711" spans="1:7" s="77" customFormat="1" ht="9" customHeight="1" x14ac:dyDescent="0.25">
      <c r="A711" s="83" t="s">
        <v>48</v>
      </c>
      <c r="B711" s="84">
        <v>18253.885000000002</v>
      </c>
      <c r="C711" s="84"/>
      <c r="D711" s="85">
        <v>219084.66</v>
      </c>
      <c r="E711" s="87"/>
      <c r="G711" s="89"/>
    </row>
    <row r="712" spans="1:7" s="77" customFormat="1" ht="9" customHeight="1" x14ac:dyDescent="0.25">
      <c r="A712" s="76" t="s">
        <v>49</v>
      </c>
      <c r="B712" s="81">
        <v>23602.916000000001</v>
      </c>
      <c r="C712" s="81"/>
      <c r="D712" s="82">
        <v>14192.841381439997</v>
      </c>
      <c r="E712" s="87"/>
      <c r="G712" s="89"/>
    </row>
    <row r="713" spans="1:7" s="77" customFormat="1" ht="9" customHeight="1" x14ac:dyDescent="0.25">
      <c r="A713" s="76" t="s">
        <v>50</v>
      </c>
      <c r="B713" s="81">
        <v>28</v>
      </c>
      <c r="C713" s="81"/>
      <c r="D713" s="82">
        <v>210</v>
      </c>
      <c r="E713" s="87"/>
      <c r="G713" s="89"/>
    </row>
    <row r="714" spans="1:7" s="77" customFormat="1" ht="9" customHeight="1" x14ac:dyDescent="0.25">
      <c r="A714" s="76" t="s">
        <v>51</v>
      </c>
      <c r="B714" s="81">
        <v>202.58500000000001</v>
      </c>
      <c r="C714" s="81"/>
      <c r="D714" s="82">
        <v>3501.7310000000002</v>
      </c>
      <c r="E714" s="87"/>
      <c r="G714" s="89"/>
    </row>
    <row r="715" spans="1:7" s="77" customFormat="1" ht="9" customHeight="1" x14ac:dyDescent="0.25">
      <c r="A715" s="83" t="s">
        <v>52</v>
      </c>
      <c r="B715" s="84">
        <v>507.38756999999998</v>
      </c>
      <c r="C715" s="84"/>
      <c r="D715" s="85">
        <v>1827.785159</v>
      </c>
      <c r="E715" s="87"/>
      <c r="G715" s="89"/>
    </row>
    <row r="716" spans="1:7" s="77" customFormat="1" ht="9" customHeight="1" x14ac:dyDescent="0.25">
      <c r="A716" s="76" t="s">
        <v>53</v>
      </c>
      <c r="B716" s="81">
        <v>535.62</v>
      </c>
      <c r="C716" s="81"/>
      <c r="D716" s="82">
        <v>1518.7</v>
      </c>
      <c r="E716" s="87"/>
      <c r="G716" s="89"/>
    </row>
    <row r="717" spans="1:7" s="77" customFormat="1" ht="9" customHeight="1" x14ac:dyDescent="0.25">
      <c r="A717" s="76" t="s">
        <v>54</v>
      </c>
      <c r="B717" s="81">
        <v>34.230000000000004</v>
      </c>
      <c r="C717" s="81"/>
      <c r="D717" s="82">
        <v>246.45</v>
      </c>
      <c r="E717" s="87"/>
      <c r="G717" s="89"/>
    </row>
    <row r="718" spans="1:7" s="77" customFormat="1" ht="9" customHeight="1" x14ac:dyDescent="0.25">
      <c r="A718" s="76" t="s">
        <v>55</v>
      </c>
      <c r="B718" s="81">
        <v>24.364000000000001</v>
      </c>
      <c r="C718" s="81"/>
      <c r="D718" s="82">
        <v>2022.212</v>
      </c>
      <c r="E718" s="87"/>
      <c r="G718" s="89"/>
    </row>
    <row r="719" spans="1:7" s="77" customFormat="1" ht="9" customHeight="1" x14ac:dyDescent="0.25">
      <c r="A719" s="83" t="s">
        <v>56</v>
      </c>
      <c r="B719" s="84">
        <v>2750.2130000000002</v>
      </c>
      <c r="C719" s="84"/>
      <c r="D719" s="85">
        <v>13383.516</v>
      </c>
      <c r="E719" s="87"/>
      <c r="G719" s="89"/>
    </row>
    <row r="720" spans="1:7" s="77" customFormat="1" ht="9" customHeight="1" x14ac:dyDescent="0.25">
      <c r="A720" s="76" t="s">
        <v>57</v>
      </c>
      <c r="B720" s="81">
        <v>0</v>
      </c>
      <c r="C720" s="81"/>
      <c r="D720" s="82">
        <v>0</v>
      </c>
      <c r="E720" s="87"/>
      <c r="G720" s="89"/>
    </row>
    <row r="721" spans="1:7" s="77" customFormat="1" ht="9" customHeight="1" x14ac:dyDescent="0.25">
      <c r="A721" s="76" t="s">
        <v>58</v>
      </c>
      <c r="B721" s="81">
        <v>17.899999999999999</v>
      </c>
      <c r="C721" s="81"/>
      <c r="D721" s="82">
        <v>26.849999999999998</v>
      </c>
      <c r="E721" s="87"/>
      <c r="G721" s="89"/>
    </row>
    <row r="722" spans="1:7" s="77" customFormat="1" ht="9" customHeight="1" x14ac:dyDescent="0.25">
      <c r="A722" s="76" t="s">
        <v>59</v>
      </c>
      <c r="B722" s="81">
        <v>126.2</v>
      </c>
      <c r="C722" s="81"/>
      <c r="D722" s="82">
        <v>1815.6</v>
      </c>
      <c r="E722" s="199"/>
      <c r="G722" s="89"/>
    </row>
    <row r="723" spans="1:7" s="77" customFormat="1" ht="9" customHeight="1" x14ac:dyDescent="0.25">
      <c r="A723" s="83" t="s">
        <v>60</v>
      </c>
      <c r="B723" s="84">
        <v>11445</v>
      </c>
      <c r="C723" s="84"/>
      <c r="D723" s="85">
        <v>61865</v>
      </c>
      <c r="E723" s="199"/>
      <c r="G723" s="89"/>
    </row>
    <row r="724" spans="1:7" s="77" customFormat="1" ht="9" customHeight="1" x14ac:dyDescent="0.25">
      <c r="A724" s="76" t="s">
        <v>61</v>
      </c>
      <c r="B724" s="81">
        <v>1806.42</v>
      </c>
      <c r="C724" s="81"/>
      <c r="D724" s="82">
        <v>3450.0272500000001</v>
      </c>
      <c r="E724" s="199"/>
      <c r="G724" s="89"/>
    </row>
    <row r="725" spans="1:7" s="77" customFormat="1" ht="9" customHeight="1" x14ac:dyDescent="0.25">
      <c r="A725" s="76" t="s">
        <v>62</v>
      </c>
      <c r="B725" s="81">
        <v>20875.105</v>
      </c>
      <c r="C725" s="81"/>
      <c r="D725" s="82">
        <v>50896.7</v>
      </c>
      <c r="E725" s="199"/>
      <c r="G725" s="89"/>
    </row>
    <row r="726" spans="1:7" s="77" customFormat="1" ht="9" customHeight="1" x14ac:dyDescent="0.25">
      <c r="A726" s="76" t="s">
        <v>63</v>
      </c>
      <c r="B726" s="81">
        <v>25.05</v>
      </c>
      <c r="C726" s="81"/>
      <c r="D726" s="82">
        <v>0</v>
      </c>
      <c r="E726" s="87"/>
      <c r="G726" s="89"/>
    </row>
    <row r="727" spans="1:7" s="77" customFormat="1" ht="9" customHeight="1" x14ac:dyDescent="0.25">
      <c r="A727" s="83" t="s">
        <v>64</v>
      </c>
      <c r="B727" s="84">
        <v>1747.0909999999999</v>
      </c>
      <c r="C727" s="84"/>
      <c r="D727" s="85">
        <v>3745.2759999999998</v>
      </c>
      <c r="E727" s="87"/>
      <c r="G727" s="89"/>
    </row>
    <row r="728" spans="1:7" s="313" customFormat="1" ht="9" customHeight="1" x14ac:dyDescent="0.2">
      <c r="E728" s="314"/>
    </row>
    <row r="729" spans="1:7" s="80" customFormat="1" ht="9" customHeight="1" x14ac:dyDescent="0.25">
      <c r="A729" s="75">
        <v>2015</v>
      </c>
      <c r="B729" s="97"/>
      <c r="C729" s="97"/>
      <c r="D729" s="97"/>
      <c r="E729" s="315"/>
    </row>
    <row r="730" spans="1:7" s="80" customFormat="1" ht="9" customHeight="1" x14ac:dyDescent="0.25">
      <c r="A730" s="78" t="s">
        <v>33</v>
      </c>
      <c r="B730" s="97">
        <f>SUM(B732:B763)</f>
        <v>247580.97537173008</v>
      </c>
      <c r="C730" s="97"/>
      <c r="D730" s="97">
        <f>SUM(D732:D763)</f>
        <v>910134.49331530172</v>
      </c>
      <c r="E730" s="315"/>
      <c r="G730" s="89"/>
    </row>
    <row r="731" spans="1:7" s="80" customFormat="1" ht="3.95" customHeight="1" x14ac:dyDescent="0.25">
      <c r="B731" s="97"/>
      <c r="C731" s="97"/>
      <c r="D731" s="97"/>
      <c r="E731" s="311"/>
      <c r="G731" s="89"/>
    </row>
    <row r="732" spans="1:7" s="77" customFormat="1" ht="9" customHeight="1" x14ac:dyDescent="0.25">
      <c r="A732" s="76" t="s">
        <v>34</v>
      </c>
      <c r="B732" s="81">
        <v>0</v>
      </c>
      <c r="C732" s="81"/>
      <c r="D732" s="82">
        <v>0</v>
      </c>
      <c r="E732" s="87"/>
      <c r="G732" s="89"/>
    </row>
    <row r="733" spans="1:7" s="77" customFormat="1" ht="9" customHeight="1" x14ac:dyDescent="0.25">
      <c r="A733" s="76" t="s">
        <v>35</v>
      </c>
      <c r="B733" s="81">
        <v>6758.896206896552</v>
      </c>
      <c r="C733" s="81"/>
      <c r="D733" s="82">
        <v>39201.597999999998</v>
      </c>
      <c r="E733" s="87"/>
      <c r="G733" s="89"/>
    </row>
    <row r="734" spans="1:7" s="77" customFormat="1" ht="9" customHeight="1" x14ac:dyDescent="0.25">
      <c r="A734" s="76" t="s">
        <v>87</v>
      </c>
      <c r="B734" s="81">
        <v>0</v>
      </c>
      <c r="C734" s="81"/>
      <c r="D734" s="82">
        <v>0</v>
      </c>
      <c r="E734" s="87"/>
      <c r="G734" s="89"/>
    </row>
    <row r="735" spans="1:7" s="77" customFormat="1" ht="9" customHeight="1" x14ac:dyDescent="0.25">
      <c r="A735" s="83" t="s">
        <v>37</v>
      </c>
      <c r="B735" s="84">
        <v>16</v>
      </c>
      <c r="C735" s="84"/>
      <c r="D735" s="85">
        <v>800</v>
      </c>
      <c r="E735" s="87"/>
      <c r="G735" s="89"/>
    </row>
    <row r="736" spans="1:7" s="77" customFormat="1" ht="9" customHeight="1" x14ac:dyDescent="0.25">
      <c r="A736" s="76" t="s">
        <v>38</v>
      </c>
      <c r="B736" s="81">
        <v>2936.67</v>
      </c>
      <c r="C736" s="81"/>
      <c r="D736" s="82">
        <v>92537.934999999998</v>
      </c>
      <c r="E736" s="87"/>
      <c r="G736" s="89"/>
    </row>
    <row r="737" spans="1:7" s="77" customFormat="1" ht="9" customHeight="1" x14ac:dyDescent="0.25">
      <c r="A737" s="76" t="s">
        <v>39</v>
      </c>
      <c r="B737" s="81">
        <v>376.76</v>
      </c>
      <c r="C737" s="81"/>
      <c r="D737" s="82">
        <v>941.85400000000004</v>
      </c>
      <c r="E737" s="87"/>
      <c r="G737" s="89"/>
    </row>
    <row r="738" spans="1:7" s="77" customFormat="1" ht="9" customHeight="1" x14ac:dyDescent="0.25">
      <c r="A738" s="76" t="s">
        <v>40</v>
      </c>
      <c r="B738" s="81">
        <v>1711.9764799999998</v>
      </c>
      <c r="C738" s="81"/>
      <c r="D738" s="82">
        <v>31881.846466999996</v>
      </c>
      <c r="E738" s="87"/>
      <c r="G738" s="89"/>
    </row>
    <row r="739" spans="1:7" s="77" customFormat="1" ht="9" customHeight="1" x14ac:dyDescent="0.25">
      <c r="A739" s="83" t="s">
        <v>41</v>
      </c>
      <c r="B739" s="84">
        <v>327.26800000000003</v>
      </c>
      <c r="C739" s="84"/>
      <c r="D739" s="85">
        <v>2115.3205499999999</v>
      </c>
      <c r="E739" s="87"/>
      <c r="G739" s="89"/>
    </row>
    <row r="740" spans="1:7" s="77" customFormat="1" ht="9" customHeight="1" x14ac:dyDescent="0.25">
      <c r="A740" s="76" t="s">
        <v>88</v>
      </c>
      <c r="B740" s="81">
        <v>0</v>
      </c>
      <c r="C740" s="81"/>
      <c r="D740" s="82">
        <v>0</v>
      </c>
      <c r="E740" s="87"/>
      <c r="G740" s="89"/>
    </row>
    <row r="741" spans="1:7" s="77" customFormat="1" ht="9" customHeight="1" x14ac:dyDescent="0.25">
      <c r="A741" s="76" t="s">
        <v>42</v>
      </c>
      <c r="B741" s="81">
        <v>5197.5680000000002</v>
      </c>
      <c r="C741" s="81"/>
      <c r="D741" s="82">
        <v>23398.914000000001</v>
      </c>
      <c r="E741" s="87"/>
      <c r="G741" s="89"/>
    </row>
    <row r="742" spans="1:7" s="77" customFormat="1" ht="9" customHeight="1" x14ac:dyDescent="0.25">
      <c r="A742" s="76" t="s">
        <v>43</v>
      </c>
      <c r="B742" s="81">
        <v>298.69499999999999</v>
      </c>
      <c r="C742" s="81"/>
      <c r="D742" s="82">
        <v>2556.6619999999998</v>
      </c>
      <c r="E742" s="87"/>
      <c r="G742" s="89"/>
    </row>
    <row r="743" spans="1:7" s="77" customFormat="1" ht="9" customHeight="1" x14ac:dyDescent="0.25">
      <c r="A743" s="83" t="s">
        <v>44</v>
      </c>
      <c r="B743" s="84">
        <v>2254.0677499999997</v>
      </c>
      <c r="C743" s="84"/>
      <c r="D743" s="85">
        <v>3517.2793454166658</v>
      </c>
      <c r="E743" s="87"/>
      <c r="G743" s="89"/>
    </row>
    <row r="744" spans="1:7" s="77" customFormat="1" ht="9" customHeight="1" x14ac:dyDescent="0.25">
      <c r="A744" s="76" t="s">
        <v>45</v>
      </c>
      <c r="B744" s="81">
        <v>97</v>
      </c>
      <c r="C744" s="81"/>
      <c r="D744" s="82">
        <v>282.79000000000002</v>
      </c>
      <c r="E744" s="87"/>
      <c r="G744" s="89"/>
    </row>
    <row r="745" spans="1:7" s="77" customFormat="1" ht="9" customHeight="1" x14ac:dyDescent="0.25">
      <c r="A745" s="76" t="s">
        <v>46</v>
      </c>
      <c r="B745" s="81">
        <v>3638.9254659999997</v>
      </c>
      <c r="C745" s="81"/>
      <c r="D745" s="82">
        <v>12512.040994499999</v>
      </c>
      <c r="E745" s="87"/>
      <c r="G745" s="89"/>
    </row>
    <row r="746" spans="1:7" s="77" customFormat="1" ht="9" customHeight="1" x14ac:dyDescent="0.25">
      <c r="A746" s="76" t="s">
        <v>47</v>
      </c>
      <c r="B746" s="81">
        <v>101924.45737183356</v>
      </c>
      <c r="C746" s="81"/>
      <c r="D746" s="82">
        <v>139177.92914132509</v>
      </c>
      <c r="E746" s="87"/>
      <c r="G746" s="89"/>
    </row>
    <row r="747" spans="1:7" s="77" customFormat="1" ht="9" customHeight="1" x14ac:dyDescent="0.25">
      <c r="A747" s="83" t="s">
        <v>48</v>
      </c>
      <c r="B747" s="84">
        <v>22431.716716999999</v>
      </c>
      <c r="C747" s="84"/>
      <c r="D747" s="85">
        <v>279648.48376249999</v>
      </c>
      <c r="E747" s="87"/>
      <c r="G747" s="89"/>
    </row>
    <row r="748" spans="1:7" s="77" customFormat="1" ht="9" customHeight="1" x14ac:dyDescent="0.25">
      <c r="A748" s="76" t="s">
        <v>49</v>
      </c>
      <c r="B748" s="81">
        <v>44804.53</v>
      </c>
      <c r="C748" s="81"/>
      <c r="D748" s="82">
        <v>24963.900096560006</v>
      </c>
      <c r="E748" s="87"/>
      <c r="G748" s="89"/>
    </row>
    <row r="749" spans="1:7" s="77" customFormat="1" ht="9" customHeight="1" x14ac:dyDescent="0.25">
      <c r="A749" s="76" t="s">
        <v>50</v>
      </c>
      <c r="B749" s="81">
        <v>25</v>
      </c>
      <c r="C749" s="81"/>
      <c r="D749" s="82">
        <v>76</v>
      </c>
      <c r="E749" s="87"/>
      <c r="G749" s="89"/>
    </row>
    <row r="750" spans="1:7" s="77" customFormat="1" ht="9" customHeight="1" x14ac:dyDescent="0.25">
      <c r="A750" s="76" t="s">
        <v>51</v>
      </c>
      <c r="B750" s="81">
        <v>1610.3989999999999</v>
      </c>
      <c r="C750" s="81"/>
      <c r="D750" s="82">
        <v>5246.1975000000002</v>
      </c>
      <c r="E750" s="87"/>
      <c r="G750" s="89"/>
    </row>
    <row r="751" spans="1:7" s="77" customFormat="1" ht="9" customHeight="1" x14ac:dyDescent="0.25">
      <c r="A751" s="83" t="s">
        <v>52</v>
      </c>
      <c r="B751" s="84">
        <v>659.7170000000001</v>
      </c>
      <c r="C751" s="84"/>
      <c r="D751" s="85">
        <v>2913.7701749999997</v>
      </c>
      <c r="E751" s="87"/>
      <c r="G751" s="89"/>
    </row>
    <row r="752" spans="1:7" s="77" customFormat="1" ht="9" customHeight="1" x14ac:dyDescent="0.25">
      <c r="A752" s="76" t="s">
        <v>53</v>
      </c>
      <c r="B752" s="81">
        <v>752.35</v>
      </c>
      <c r="C752" s="81"/>
      <c r="D752" s="82">
        <v>7466.14</v>
      </c>
      <c r="E752" s="87"/>
      <c r="G752" s="89"/>
    </row>
    <row r="753" spans="1:7" s="77" customFormat="1" ht="9" customHeight="1" x14ac:dyDescent="0.25">
      <c r="A753" s="76" t="s">
        <v>54</v>
      </c>
      <c r="B753" s="81">
        <v>218.72</v>
      </c>
      <c r="C753" s="81"/>
      <c r="D753" s="82">
        <v>1335.58</v>
      </c>
      <c r="E753" s="87"/>
      <c r="G753" s="89"/>
    </row>
    <row r="754" spans="1:7" s="77" customFormat="1" ht="9" customHeight="1" x14ac:dyDescent="0.25">
      <c r="A754" s="76" t="s">
        <v>55</v>
      </c>
      <c r="B754" s="81">
        <v>34.290999999999997</v>
      </c>
      <c r="C754" s="81"/>
      <c r="D754" s="82">
        <v>2462.1860000000001</v>
      </c>
      <c r="E754" s="87"/>
      <c r="G754" s="89"/>
    </row>
    <row r="755" spans="1:7" s="77" customFormat="1" ht="9" customHeight="1" x14ac:dyDescent="0.25">
      <c r="A755" s="83" t="s">
        <v>56</v>
      </c>
      <c r="B755" s="84">
        <v>2697.6640000000002</v>
      </c>
      <c r="C755" s="84"/>
      <c r="D755" s="85">
        <v>11852.396500000001</v>
      </c>
      <c r="E755" s="87"/>
      <c r="G755" s="89"/>
    </row>
    <row r="756" spans="1:7" s="77" customFormat="1" ht="9" customHeight="1" x14ac:dyDescent="0.25">
      <c r="A756" s="76" t="s">
        <v>57</v>
      </c>
      <c r="B756" s="81">
        <v>0</v>
      </c>
      <c r="C756" s="81"/>
      <c r="D756" s="82">
        <v>0</v>
      </c>
      <c r="E756" s="87"/>
      <c r="G756" s="89"/>
    </row>
    <row r="757" spans="1:7" s="77" customFormat="1" ht="9" customHeight="1" x14ac:dyDescent="0.25">
      <c r="A757" s="76" t="s">
        <v>58</v>
      </c>
      <c r="B757" s="81">
        <v>15.5</v>
      </c>
      <c r="C757" s="81"/>
      <c r="D757" s="82">
        <v>31</v>
      </c>
      <c r="E757" s="87"/>
      <c r="G757" s="89"/>
    </row>
    <row r="758" spans="1:7" s="77" customFormat="1" ht="9" customHeight="1" x14ac:dyDescent="0.25">
      <c r="A758" s="76" t="s">
        <v>59</v>
      </c>
      <c r="B758" s="81">
        <v>0</v>
      </c>
      <c r="C758" s="81"/>
      <c r="D758" s="82">
        <v>0</v>
      </c>
      <c r="E758" s="199"/>
      <c r="G758" s="89"/>
    </row>
    <row r="759" spans="1:7" s="77" customFormat="1" ht="9" customHeight="1" x14ac:dyDescent="0.25">
      <c r="A759" s="83" t="s">
        <v>60</v>
      </c>
      <c r="B759" s="84">
        <v>9608</v>
      </c>
      <c r="C759" s="84"/>
      <c r="D759" s="85">
        <v>86791.5</v>
      </c>
      <c r="E759" s="199"/>
      <c r="G759" s="89"/>
    </row>
    <row r="760" spans="1:7" s="77" customFormat="1" ht="9" customHeight="1" x14ac:dyDescent="0.25">
      <c r="A760" s="76" t="s">
        <v>61</v>
      </c>
      <c r="B760" s="81">
        <v>1064.2529999999999</v>
      </c>
      <c r="C760" s="81"/>
      <c r="D760" s="82">
        <v>2310.0798629999999</v>
      </c>
      <c r="E760" s="199"/>
      <c r="G760" s="89"/>
    </row>
    <row r="761" spans="1:7" s="77" customFormat="1" ht="9" customHeight="1" x14ac:dyDescent="0.25">
      <c r="A761" s="76" t="s">
        <v>62</v>
      </c>
      <c r="B761" s="81">
        <v>33016.764600000002</v>
      </c>
      <c r="C761" s="81"/>
      <c r="D761" s="82">
        <v>132791.13661999998</v>
      </c>
      <c r="E761" s="199"/>
      <c r="G761" s="89"/>
    </row>
    <row r="762" spans="1:7" s="77" customFormat="1" ht="9" customHeight="1" x14ac:dyDescent="0.25">
      <c r="A762" s="76" t="s">
        <v>63</v>
      </c>
      <c r="B762" s="81">
        <v>37.799999999999997</v>
      </c>
      <c r="C762" s="81"/>
      <c r="D762" s="82">
        <v>0</v>
      </c>
      <c r="E762" s="87"/>
      <c r="G762" s="89"/>
    </row>
    <row r="763" spans="1:7" s="77" customFormat="1" ht="9" customHeight="1" x14ac:dyDescent="0.25">
      <c r="A763" s="83" t="s">
        <v>64</v>
      </c>
      <c r="B763" s="84">
        <v>5065.98578</v>
      </c>
      <c r="C763" s="84"/>
      <c r="D763" s="85">
        <v>3321.9533000000001</v>
      </c>
      <c r="E763" s="87"/>
      <c r="G763" s="89"/>
    </row>
    <row r="764" spans="1:7" s="313" customFormat="1" ht="9" customHeight="1" x14ac:dyDescent="0.2">
      <c r="E764" s="314"/>
    </row>
    <row r="765" spans="1:7" s="80" customFormat="1" ht="9" customHeight="1" x14ac:dyDescent="0.25">
      <c r="A765" s="75" t="s">
        <v>314</v>
      </c>
      <c r="B765" s="97"/>
      <c r="C765" s="97"/>
      <c r="D765" s="97"/>
      <c r="E765" s="315"/>
    </row>
    <row r="766" spans="1:7" s="80" customFormat="1" ht="9" customHeight="1" x14ac:dyDescent="0.25">
      <c r="A766" s="78" t="s">
        <v>33</v>
      </c>
      <c r="B766" s="97">
        <f>SUM(B768:B799)</f>
        <v>232251.95298377695</v>
      </c>
      <c r="C766" s="97"/>
      <c r="D766" s="97">
        <f>SUM(D768:D799)</f>
        <v>1256995.096348393</v>
      </c>
      <c r="E766" s="315"/>
      <c r="G766" s="89"/>
    </row>
    <row r="767" spans="1:7" s="80" customFormat="1" ht="3.95" customHeight="1" x14ac:dyDescent="0.25">
      <c r="B767" s="97"/>
      <c r="C767" s="97"/>
      <c r="D767" s="97"/>
      <c r="E767" s="311"/>
      <c r="G767" s="89"/>
    </row>
    <row r="768" spans="1:7" s="77" customFormat="1" ht="9" customHeight="1" x14ac:dyDescent="0.25">
      <c r="A768" s="76" t="s">
        <v>34</v>
      </c>
      <c r="B768" s="81">
        <v>0</v>
      </c>
      <c r="C768" s="81"/>
      <c r="D768" s="82">
        <v>0</v>
      </c>
      <c r="E768" s="87"/>
      <c r="G768" s="89"/>
    </row>
    <row r="769" spans="1:7" s="77" customFormat="1" ht="9" customHeight="1" x14ac:dyDescent="0.25">
      <c r="A769" s="76" t="s">
        <v>35</v>
      </c>
      <c r="B769" s="81">
        <v>5337.3230000000003</v>
      </c>
      <c r="C769" s="81"/>
      <c r="D769" s="82">
        <v>32023.938000000002</v>
      </c>
      <c r="E769" s="87"/>
      <c r="G769" s="89"/>
    </row>
    <row r="770" spans="1:7" s="77" customFormat="1" ht="9" customHeight="1" x14ac:dyDescent="0.25">
      <c r="A770" s="76" t="s">
        <v>87</v>
      </c>
      <c r="B770" s="81">
        <v>5486.1790000000001</v>
      </c>
      <c r="C770" s="81"/>
      <c r="D770" s="82">
        <v>23846.594799999999</v>
      </c>
      <c r="E770" s="87"/>
      <c r="G770" s="89"/>
    </row>
    <row r="771" spans="1:7" s="77" customFormat="1" ht="9" customHeight="1" x14ac:dyDescent="0.25">
      <c r="A771" s="83" t="s">
        <v>37</v>
      </c>
      <c r="B771" s="84">
        <v>0</v>
      </c>
      <c r="C771" s="84"/>
      <c r="D771" s="85">
        <v>0</v>
      </c>
      <c r="E771" s="87"/>
      <c r="G771" s="89"/>
    </row>
    <row r="772" spans="1:7" s="77" customFormat="1" ht="9" customHeight="1" x14ac:dyDescent="0.25">
      <c r="A772" s="76" t="s">
        <v>38</v>
      </c>
      <c r="B772" s="81">
        <v>4692.92</v>
      </c>
      <c r="C772" s="81"/>
      <c r="D772" s="82">
        <v>68159.929000000004</v>
      </c>
      <c r="E772" s="87"/>
      <c r="G772" s="89"/>
    </row>
    <row r="773" spans="1:7" s="77" customFormat="1" ht="9" customHeight="1" x14ac:dyDescent="0.25">
      <c r="A773" s="76" t="s">
        <v>39</v>
      </c>
      <c r="B773" s="81">
        <v>592.94600000000003</v>
      </c>
      <c r="C773" s="81"/>
      <c r="D773" s="82">
        <v>1481.6314</v>
      </c>
      <c r="E773" s="87"/>
      <c r="G773" s="89"/>
    </row>
    <row r="774" spans="1:7" s="77" customFormat="1" ht="9" customHeight="1" x14ac:dyDescent="0.25">
      <c r="A774" s="76" t="s">
        <v>40</v>
      </c>
      <c r="B774" s="81">
        <v>4468.1594877769276</v>
      </c>
      <c r="C774" s="81"/>
      <c r="D774" s="82">
        <v>60531.736603326965</v>
      </c>
      <c r="E774" s="87"/>
      <c r="G774" s="89"/>
    </row>
    <row r="775" spans="1:7" s="77" customFormat="1" ht="9" customHeight="1" x14ac:dyDescent="0.25">
      <c r="A775" s="83" t="s">
        <v>41</v>
      </c>
      <c r="B775" s="84">
        <v>747.54399999999998</v>
      </c>
      <c r="C775" s="84"/>
      <c r="D775" s="85">
        <v>8863.6489999999994</v>
      </c>
      <c r="E775" s="87"/>
      <c r="G775" s="89"/>
    </row>
    <row r="776" spans="1:7" s="77" customFormat="1" ht="9" customHeight="1" x14ac:dyDescent="0.25">
      <c r="A776" s="92" t="s">
        <v>88</v>
      </c>
      <c r="B776" s="81">
        <v>0</v>
      </c>
      <c r="C776" s="81"/>
      <c r="D776" s="82">
        <v>0</v>
      </c>
      <c r="E776" s="87"/>
      <c r="G776" s="89"/>
    </row>
    <row r="777" spans="1:7" s="77" customFormat="1" ht="9" customHeight="1" x14ac:dyDescent="0.25">
      <c r="A777" s="76" t="s">
        <v>42</v>
      </c>
      <c r="B777" s="81">
        <v>6787.95</v>
      </c>
      <c r="C777" s="81"/>
      <c r="D777" s="82">
        <v>35758.175000000003</v>
      </c>
      <c r="E777" s="87"/>
      <c r="G777" s="89"/>
    </row>
    <row r="778" spans="1:7" s="77" customFormat="1" ht="9" customHeight="1" x14ac:dyDescent="0.25">
      <c r="A778" s="76" t="s">
        <v>43</v>
      </c>
      <c r="B778" s="81">
        <v>115</v>
      </c>
      <c r="C778" s="81"/>
      <c r="D778" s="82">
        <v>207</v>
      </c>
      <c r="E778" s="87"/>
      <c r="G778" s="89"/>
    </row>
    <row r="779" spans="1:7" s="77" customFormat="1" ht="9" customHeight="1" x14ac:dyDescent="0.25">
      <c r="A779" s="83" t="s">
        <v>44</v>
      </c>
      <c r="B779" s="84">
        <v>3360.4139999999998</v>
      </c>
      <c r="C779" s="84"/>
      <c r="D779" s="85">
        <v>5204.6628588659996</v>
      </c>
      <c r="E779" s="87"/>
      <c r="G779" s="89"/>
    </row>
    <row r="780" spans="1:7" s="77" customFormat="1" ht="9" customHeight="1" x14ac:dyDescent="0.25">
      <c r="A780" s="76" t="s">
        <v>45</v>
      </c>
      <c r="B780" s="81">
        <v>138.29599999999999</v>
      </c>
      <c r="C780" s="81"/>
      <c r="D780" s="82">
        <v>507.39238019999999</v>
      </c>
      <c r="E780" s="87"/>
      <c r="G780" s="89"/>
    </row>
    <row r="781" spans="1:7" s="77" customFormat="1" ht="9" customHeight="1" x14ac:dyDescent="0.25">
      <c r="A781" s="76" t="s">
        <v>46</v>
      </c>
      <c r="B781" s="81">
        <v>1801.6279999999999</v>
      </c>
      <c r="C781" s="81"/>
      <c r="D781" s="82">
        <v>2032.636</v>
      </c>
      <c r="E781" s="87"/>
      <c r="G781" s="89"/>
    </row>
    <row r="782" spans="1:7" s="77" customFormat="1" ht="9" customHeight="1" x14ac:dyDescent="0.25">
      <c r="A782" s="76" t="s">
        <v>47</v>
      </c>
      <c r="B782" s="81">
        <v>129272.29000000001</v>
      </c>
      <c r="C782" s="81"/>
      <c r="D782" s="82">
        <v>140396.34910000002</v>
      </c>
      <c r="E782" s="87"/>
      <c r="G782" s="89"/>
    </row>
    <row r="783" spans="1:7" s="77" customFormat="1" ht="9" customHeight="1" x14ac:dyDescent="0.25">
      <c r="A783" s="83" t="s">
        <v>48</v>
      </c>
      <c r="B783" s="84">
        <v>22457.285596000002</v>
      </c>
      <c r="C783" s="84"/>
      <c r="D783" s="85">
        <v>405729.47072800004</v>
      </c>
      <c r="E783" s="87"/>
      <c r="G783" s="89"/>
    </row>
    <row r="784" spans="1:7" s="77" customFormat="1" ht="9" customHeight="1" x14ac:dyDescent="0.25">
      <c r="A784" s="76" t="s">
        <v>49</v>
      </c>
      <c r="B784" s="81">
        <v>16505.423899999998</v>
      </c>
      <c r="C784" s="81"/>
      <c r="D784" s="82">
        <v>9479.9582689999988</v>
      </c>
      <c r="E784" s="87"/>
      <c r="G784" s="89"/>
    </row>
    <row r="785" spans="1:7" s="77" customFormat="1" ht="9" customHeight="1" x14ac:dyDescent="0.25">
      <c r="A785" s="76" t="s">
        <v>50</v>
      </c>
      <c r="B785" s="81">
        <v>0</v>
      </c>
      <c r="C785" s="81"/>
      <c r="D785" s="82">
        <v>0</v>
      </c>
      <c r="E785" s="87"/>
      <c r="G785" s="89"/>
    </row>
    <row r="786" spans="1:7" s="77" customFormat="1" ht="9" customHeight="1" x14ac:dyDescent="0.25">
      <c r="A786" s="76" t="s">
        <v>51</v>
      </c>
      <c r="B786" s="81">
        <v>364.86399999999998</v>
      </c>
      <c r="C786" s="81"/>
      <c r="D786" s="82">
        <v>7317.9930000000004</v>
      </c>
      <c r="E786" s="87"/>
      <c r="G786" s="89"/>
    </row>
    <row r="787" spans="1:7" s="77" customFormat="1" ht="9" customHeight="1" x14ac:dyDescent="0.25">
      <c r="A787" s="83" t="s">
        <v>52</v>
      </c>
      <c r="B787" s="84">
        <v>367.81600000000003</v>
      </c>
      <c r="C787" s="84"/>
      <c r="D787" s="85">
        <v>1664.5639950000002</v>
      </c>
      <c r="E787" s="87"/>
      <c r="G787" s="89"/>
    </row>
    <row r="788" spans="1:7" s="77" customFormat="1" ht="9" customHeight="1" x14ac:dyDescent="0.25">
      <c r="A788" s="76" t="s">
        <v>53</v>
      </c>
      <c r="B788" s="81">
        <v>733.4609999999999</v>
      </c>
      <c r="C788" s="81"/>
      <c r="D788" s="82">
        <v>5715.6091999999999</v>
      </c>
      <c r="E788" s="87"/>
      <c r="G788" s="89"/>
    </row>
    <row r="789" spans="1:7" s="77" customFormat="1" ht="9" customHeight="1" x14ac:dyDescent="0.25">
      <c r="A789" s="76" t="s">
        <v>54</v>
      </c>
      <c r="B789" s="81">
        <v>0</v>
      </c>
      <c r="C789" s="81"/>
      <c r="D789" s="82">
        <v>0</v>
      </c>
      <c r="E789" s="87"/>
      <c r="G789" s="89"/>
    </row>
    <row r="790" spans="1:7" s="77" customFormat="1" ht="9" customHeight="1" x14ac:dyDescent="0.25">
      <c r="A790" s="76" t="s">
        <v>55</v>
      </c>
      <c r="B790" s="81">
        <v>33.186999999999998</v>
      </c>
      <c r="C790" s="81"/>
      <c r="D790" s="82">
        <v>2728.69</v>
      </c>
      <c r="E790" s="87"/>
      <c r="G790" s="89"/>
    </row>
    <row r="791" spans="1:7" s="77" customFormat="1" ht="9" customHeight="1" x14ac:dyDescent="0.25">
      <c r="A791" s="83" t="s">
        <v>56</v>
      </c>
      <c r="B791" s="84">
        <v>8580.18</v>
      </c>
      <c r="C791" s="84"/>
      <c r="D791" s="85">
        <v>15687.351000000001</v>
      </c>
      <c r="E791" s="87"/>
      <c r="G791" s="89"/>
    </row>
    <row r="792" spans="1:7" s="77" customFormat="1" ht="9" customHeight="1" x14ac:dyDescent="0.25">
      <c r="A792" s="76" t="s">
        <v>57</v>
      </c>
      <c r="B792" s="81">
        <v>0</v>
      </c>
      <c r="C792" s="81"/>
      <c r="D792" s="82">
        <v>0</v>
      </c>
      <c r="E792" s="87"/>
      <c r="G792" s="89"/>
    </row>
    <row r="793" spans="1:7" s="77" customFormat="1" ht="9" customHeight="1" x14ac:dyDescent="0.25">
      <c r="A793" s="76" t="s">
        <v>58</v>
      </c>
      <c r="B793" s="81">
        <v>29.66</v>
      </c>
      <c r="C793" s="81"/>
      <c r="D793" s="82">
        <v>65.251999999999995</v>
      </c>
      <c r="E793" s="87"/>
      <c r="G793" s="89"/>
    </row>
    <row r="794" spans="1:7" s="77" customFormat="1" ht="9" customHeight="1" x14ac:dyDescent="0.25">
      <c r="A794" s="76" t="s">
        <v>59</v>
      </c>
      <c r="B794" s="81">
        <v>0</v>
      </c>
      <c r="C794" s="81"/>
      <c r="D794" s="82">
        <v>0</v>
      </c>
      <c r="E794" s="199"/>
      <c r="G794" s="89"/>
    </row>
    <row r="795" spans="1:7" s="77" customFormat="1" ht="9" customHeight="1" x14ac:dyDescent="0.25">
      <c r="A795" s="83" t="s">
        <v>60</v>
      </c>
      <c r="B795" s="84">
        <v>5625.24</v>
      </c>
      <c r="C795" s="84"/>
      <c r="D795" s="85">
        <v>49911.572999999997</v>
      </c>
      <c r="E795" s="199"/>
      <c r="G795" s="89"/>
    </row>
    <row r="796" spans="1:7" s="77" customFormat="1" ht="9" customHeight="1" x14ac:dyDescent="0.25">
      <c r="A796" s="76" t="s">
        <v>61</v>
      </c>
      <c r="B796" s="81">
        <v>806.779</v>
      </c>
      <c r="C796" s="81"/>
      <c r="D796" s="82">
        <v>3026.4350140000001</v>
      </c>
      <c r="E796" s="199"/>
      <c r="G796" s="89"/>
    </row>
    <row r="797" spans="1:7" s="77" customFormat="1" ht="9" customHeight="1" x14ac:dyDescent="0.25">
      <c r="A797" s="76" t="s">
        <v>62</v>
      </c>
      <c r="B797" s="81">
        <v>4577.3739999999998</v>
      </c>
      <c r="C797" s="81"/>
      <c r="D797" s="82">
        <v>367337.658</v>
      </c>
      <c r="E797" s="199"/>
      <c r="G797" s="89"/>
    </row>
    <row r="798" spans="1:7" s="77" customFormat="1" ht="9" customHeight="1" x14ac:dyDescent="0.25">
      <c r="A798" s="76" t="s">
        <v>63</v>
      </c>
      <c r="B798" s="81">
        <v>45.9</v>
      </c>
      <c r="C798" s="81"/>
      <c r="D798" s="82">
        <v>183.6</v>
      </c>
      <c r="E798" s="87"/>
      <c r="G798" s="89"/>
    </row>
    <row r="799" spans="1:7" s="77" customFormat="1" ht="9" customHeight="1" x14ac:dyDescent="0.25">
      <c r="A799" s="83" t="s">
        <v>64</v>
      </c>
      <c r="B799" s="84">
        <v>9324.1329999999998</v>
      </c>
      <c r="C799" s="84"/>
      <c r="D799" s="85">
        <v>9133.2479999999996</v>
      </c>
      <c r="E799" s="87"/>
      <c r="G799" s="89"/>
    </row>
    <row r="800" spans="1:7" ht="3" customHeight="1" x14ac:dyDescent="0.25">
      <c r="A800" s="94"/>
      <c r="B800" s="94"/>
      <c r="C800" s="94"/>
      <c r="D800" s="94"/>
    </row>
    <row r="801" spans="1:8" ht="3" customHeight="1" x14ac:dyDescent="0.25">
      <c r="A801" s="95"/>
      <c r="B801" s="95"/>
      <c r="C801" s="95"/>
      <c r="D801" s="95"/>
    </row>
    <row r="802" spans="1:8" s="74" customFormat="1" ht="9" customHeight="1" x14ac:dyDescent="0.25">
      <c r="A802" s="199" t="s">
        <v>347</v>
      </c>
      <c r="B802" s="199"/>
      <c r="C802" s="199"/>
      <c r="D802" s="199"/>
    </row>
    <row r="803" spans="1:8" s="74" customFormat="1" ht="9" customHeight="1" x14ac:dyDescent="0.15">
      <c r="A803" s="104" t="s">
        <v>92</v>
      </c>
      <c r="B803" s="199"/>
      <c r="C803" s="199"/>
      <c r="D803" s="199"/>
    </row>
    <row r="804" spans="1:8" s="74" customFormat="1" ht="9" hidden="1" customHeight="1" x14ac:dyDescent="0.25">
      <c r="A804" s="199"/>
      <c r="B804" s="199"/>
      <c r="C804" s="199"/>
      <c r="D804" s="199"/>
      <c r="E804" s="199"/>
      <c r="F804" s="199"/>
      <c r="G804" s="199"/>
      <c r="H804" s="199"/>
    </row>
    <row r="805" spans="1:8" s="74" customFormat="1" ht="9" hidden="1" customHeight="1" x14ac:dyDescent="0.25">
      <c r="A805" s="199"/>
      <c r="E805" s="74" t="s">
        <v>11</v>
      </c>
    </row>
    <row r="806" spans="1:8" ht="11.25" hidden="1" customHeight="1" x14ac:dyDescent="0.25">
      <c r="A806" s="199"/>
    </row>
    <row r="807" spans="1:8" ht="11.25" hidden="1" customHeight="1" x14ac:dyDescent="0.25"/>
    <row r="808" spans="1:8" ht="11.25" hidden="1" customHeight="1" x14ac:dyDescent="0.25"/>
  </sheetData>
  <sheetProtection sheet="1" objects="1" scenarios="1"/>
  <mergeCells count="1">
    <mergeCell ref="A5:A6"/>
  </mergeCells>
  <hyperlinks>
    <hyperlink ref="D1" location="Índice!A1" tooltip="Ir a Índice" display="Índice!A1"/>
  </hyperlinks>
  <printOptions horizontalCentered="1" verticalCentered="1" gridLinesSet="0"/>
  <pageMargins left="0.19685039370078741" right="0.19685039370078741" top="0.39370078740157483" bottom="0.19685039370078741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0" manualBreakCount="10">
    <brk id="80" max="3" man="1"/>
    <brk id="152" max="3" man="1"/>
    <brk id="224" max="3" man="1"/>
    <brk id="296" max="3" man="1"/>
    <brk id="368" max="3" man="1"/>
    <brk id="440" max="16383" man="1"/>
    <brk id="512" max="16383" man="1"/>
    <brk id="584" max="16383" man="1"/>
    <brk id="656" max="3" man="1"/>
    <brk id="728" max="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5"/>
  <sheetViews>
    <sheetView showGridLines="0" showRowColHeaders="0" zoomScale="130" zoomScaleNormal="130" workbookViewId="0">
      <pane xSplit="1" ySplit="9" topLeftCell="B10" activePane="bottomRight" state="frozen"/>
      <selection activeCell="H1" sqref="H1"/>
      <selection pane="topRight" activeCell="H1" sqref="H1"/>
      <selection pane="bottomLeft" activeCell="H1" sqref="H1"/>
      <selection pane="bottomRight"/>
    </sheetView>
  </sheetViews>
  <sheetFormatPr baseColWidth="10" defaultColWidth="0" defaultRowHeight="9.9499999999999993" customHeight="1" zeroHeight="1" x14ac:dyDescent="0.25"/>
  <cols>
    <col min="1" max="1" width="23" style="300" customWidth="1"/>
    <col min="2" max="3" width="13.42578125" style="300" customWidth="1"/>
    <col min="4" max="4" width="10.140625" style="300" customWidth="1"/>
    <col min="5" max="5" width="1.42578125" style="300" customWidth="1"/>
    <col min="6" max="6" width="14.85546875" style="300" customWidth="1"/>
    <col min="7" max="7" width="13.42578125" style="300" customWidth="1"/>
    <col min="8" max="8" width="0.85546875" style="300" customWidth="1"/>
    <col min="9" max="16384" width="11.42578125" style="300" hidden="1"/>
  </cols>
  <sheetData>
    <row r="1" spans="1:8" s="316" customFormat="1" ht="12" customHeight="1" x14ac:dyDescent="0.2">
      <c r="A1" s="288" t="s">
        <v>323</v>
      </c>
      <c r="G1" s="195" t="s">
        <v>324</v>
      </c>
    </row>
    <row r="2" spans="1:8" s="316" customFormat="1" ht="12" customHeight="1" x14ac:dyDescent="0.2">
      <c r="A2" s="288" t="s">
        <v>325</v>
      </c>
      <c r="G2" s="317"/>
    </row>
    <row r="3" spans="1:8" s="316" customFormat="1" ht="12" customHeight="1" x14ac:dyDescent="0.25">
      <c r="A3" s="289" t="s">
        <v>78</v>
      </c>
    </row>
    <row r="4" spans="1:8" s="316" customFormat="1" ht="12" customHeight="1" x14ac:dyDescent="0.25">
      <c r="A4" s="290" t="s">
        <v>122</v>
      </c>
    </row>
    <row r="5" spans="1:8" ht="3" customHeight="1" x14ac:dyDescent="0.25">
      <c r="A5" s="302"/>
      <c r="B5" s="302"/>
      <c r="C5" s="302"/>
      <c r="D5" s="302"/>
      <c r="E5" s="302"/>
      <c r="F5" s="302"/>
      <c r="G5" s="302"/>
    </row>
    <row r="6" spans="1:8" ht="3" customHeight="1" x14ac:dyDescent="0.25">
      <c r="A6" s="318"/>
    </row>
    <row r="7" spans="1:8" s="319" customFormat="1" ht="8.65" customHeight="1" x14ac:dyDescent="0.25">
      <c r="A7" s="361" t="s">
        <v>80</v>
      </c>
      <c r="B7" s="320" t="s">
        <v>5</v>
      </c>
      <c r="C7" s="320"/>
      <c r="D7" s="363" t="s">
        <v>326</v>
      </c>
      <c r="E7" s="363"/>
      <c r="F7" s="363"/>
      <c r="G7" s="364" t="s">
        <v>327</v>
      </c>
    </row>
    <row r="8" spans="1:8" s="319" customFormat="1" ht="8.65" customHeight="1" x14ac:dyDescent="0.25">
      <c r="A8" s="362"/>
      <c r="B8" s="320"/>
      <c r="C8" s="320"/>
      <c r="D8" s="320" t="s">
        <v>328</v>
      </c>
      <c r="E8" s="320"/>
      <c r="F8" s="320" t="s">
        <v>329</v>
      </c>
      <c r="G8" s="365"/>
    </row>
    <row r="9" spans="1:8" ht="3" customHeight="1" x14ac:dyDescent="0.25">
      <c r="A9" s="302"/>
      <c r="B9" s="302"/>
      <c r="C9" s="302"/>
      <c r="D9" s="302"/>
      <c r="E9" s="302"/>
      <c r="F9" s="302"/>
      <c r="G9" s="302"/>
    </row>
    <row r="10" spans="1:8" ht="3" customHeight="1" x14ac:dyDescent="0.25">
      <c r="A10" s="318"/>
    </row>
    <row r="11" spans="1:8" s="303" customFormat="1" ht="9.6" customHeight="1" x14ac:dyDescent="0.25">
      <c r="A11" s="321">
        <v>1995</v>
      </c>
      <c r="B11" s="291"/>
      <c r="C11" s="291"/>
      <c r="D11" s="291"/>
      <c r="E11" s="291"/>
      <c r="F11" s="291"/>
      <c r="G11" s="291"/>
      <c r="H11" s="322"/>
    </row>
    <row r="12" spans="1:8" s="303" customFormat="1" ht="9.6" customHeight="1" x14ac:dyDescent="0.25">
      <c r="A12" s="323" t="s">
        <v>33</v>
      </c>
      <c r="B12" s="291">
        <f>SUM(B14:B45)-2</f>
        <v>1264557</v>
      </c>
      <c r="C12" s="291"/>
      <c r="D12" s="291">
        <f>SUM(D14:D45)+1</f>
        <v>965758</v>
      </c>
      <c r="E12" s="291"/>
      <c r="F12" s="291">
        <f>SUM(F14:F45)</f>
        <v>256406</v>
      </c>
      <c r="G12" s="291">
        <f>SUM(G14:G45)-3</f>
        <v>42393</v>
      </c>
      <c r="H12" s="322"/>
    </row>
    <row r="13" spans="1:8" s="303" customFormat="1" ht="3.95" customHeight="1" x14ac:dyDescent="0.25">
      <c r="A13" s="323"/>
      <c r="B13" s="291"/>
      <c r="C13" s="291"/>
      <c r="D13" s="291"/>
      <c r="E13" s="291"/>
      <c r="F13" s="291"/>
      <c r="G13" s="291"/>
      <c r="H13" s="322"/>
    </row>
    <row r="14" spans="1:8" s="325" customFormat="1" ht="9" customHeight="1" x14ac:dyDescent="0.25">
      <c r="A14" s="324" t="s">
        <v>34</v>
      </c>
      <c r="B14" s="293">
        <f t="shared" ref="B14:B21" si="0">SUM(D14:G14)</f>
        <v>1062</v>
      </c>
      <c r="C14" s="293"/>
      <c r="D14" s="293">
        <v>1062</v>
      </c>
      <c r="E14" s="293"/>
      <c r="F14" s="294">
        <v>0</v>
      </c>
      <c r="G14" s="294">
        <v>0</v>
      </c>
    </row>
    <row r="15" spans="1:8" s="325" customFormat="1" ht="9" customHeight="1" x14ac:dyDescent="0.25">
      <c r="A15" s="324" t="s">
        <v>35</v>
      </c>
      <c r="B15" s="293">
        <f t="shared" si="0"/>
        <v>160847</v>
      </c>
      <c r="C15" s="293"/>
      <c r="D15" s="293">
        <v>73311</v>
      </c>
      <c r="E15" s="293"/>
      <c r="F15" s="293">
        <v>46729</v>
      </c>
      <c r="G15" s="293">
        <v>40807</v>
      </c>
    </row>
    <row r="16" spans="1:8" s="325" customFormat="1" ht="9" customHeight="1" x14ac:dyDescent="0.25">
      <c r="A16" s="324" t="s">
        <v>87</v>
      </c>
      <c r="B16" s="293">
        <f t="shared" si="0"/>
        <v>112574</v>
      </c>
      <c r="C16" s="293"/>
      <c r="D16" s="293">
        <v>95771</v>
      </c>
      <c r="E16" s="293"/>
      <c r="F16" s="293">
        <v>15483</v>
      </c>
      <c r="G16" s="293">
        <v>1320</v>
      </c>
    </row>
    <row r="17" spans="1:7" s="325" customFormat="1" ht="9" customHeight="1" x14ac:dyDescent="0.25">
      <c r="A17" s="157" t="s">
        <v>37</v>
      </c>
      <c r="B17" s="158">
        <f t="shared" si="0"/>
        <v>56573</v>
      </c>
      <c r="C17" s="158"/>
      <c r="D17" s="158">
        <v>56573</v>
      </c>
      <c r="E17" s="158"/>
      <c r="F17" s="295">
        <v>0</v>
      </c>
      <c r="G17" s="295">
        <v>0</v>
      </c>
    </row>
    <row r="18" spans="1:7" s="325" customFormat="1" ht="9" customHeight="1" x14ac:dyDescent="0.25">
      <c r="A18" s="324" t="s">
        <v>38</v>
      </c>
      <c r="B18" s="293">
        <f t="shared" si="0"/>
        <v>3267</v>
      </c>
      <c r="C18" s="293"/>
      <c r="D18" s="293">
        <v>3267</v>
      </c>
      <c r="E18" s="293"/>
      <c r="F18" s="294">
        <v>0</v>
      </c>
      <c r="G18" s="294">
        <v>0</v>
      </c>
    </row>
    <row r="19" spans="1:7" s="325" customFormat="1" ht="9" customHeight="1" x14ac:dyDescent="0.25">
      <c r="A19" s="324" t="s">
        <v>39</v>
      </c>
      <c r="B19" s="293">
        <f t="shared" si="0"/>
        <v>26587</v>
      </c>
      <c r="C19" s="293"/>
      <c r="D19" s="293">
        <v>26587</v>
      </c>
      <c r="E19" s="293"/>
      <c r="F19" s="294">
        <v>0</v>
      </c>
      <c r="G19" s="294">
        <v>0</v>
      </c>
    </row>
    <row r="20" spans="1:7" s="325" customFormat="1" ht="9" customHeight="1" x14ac:dyDescent="0.25">
      <c r="A20" s="324" t="s">
        <v>40</v>
      </c>
      <c r="B20" s="293">
        <f t="shared" si="0"/>
        <v>17898</v>
      </c>
      <c r="C20" s="293"/>
      <c r="D20" s="293">
        <v>17858</v>
      </c>
      <c r="E20" s="293"/>
      <c r="F20" s="293">
        <v>40</v>
      </c>
      <c r="G20" s="294">
        <v>0</v>
      </c>
    </row>
    <row r="21" spans="1:7" s="325" customFormat="1" ht="9" customHeight="1" x14ac:dyDescent="0.25">
      <c r="A21" s="157" t="s">
        <v>41</v>
      </c>
      <c r="B21" s="158">
        <f t="shared" si="0"/>
        <v>898</v>
      </c>
      <c r="C21" s="158"/>
      <c r="D21" s="158">
        <v>898</v>
      </c>
      <c r="E21" s="158"/>
      <c r="F21" s="295">
        <v>0</v>
      </c>
      <c r="G21" s="295">
        <v>0</v>
      </c>
    </row>
    <row r="22" spans="1:7" s="325" customFormat="1" ht="9" customHeight="1" x14ac:dyDescent="0.25">
      <c r="A22" s="324" t="s">
        <v>88</v>
      </c>
      <c r="B22" s="293" t="s">
        <v>132</v>
      </c>
      <c r="C22" s="293"/>
      <c r="D22" s="293" t="s">
        <v>132</v>
      </c>
      <c r="E22" s="293"/>
      <c r="F22" s="293" t="s">
        <v>132</v>
      </c>
      <c r="G22" s="293" t="s">
        <v>132</v>
      </c>
    </row>
    <row r="23" spans="1:7" s="325" customFormat="1" ht="9" customHeight="1" x14ac:dyDescent="0.25">
      <c r="A23" s="324" t="s">
        <v>42</v>
      </c>
      <c r="B23" s="293">
        <f t="shared" ref="B23:B45" si="1">SUM(D23:G23)</f>
        <v>4196</v>
      </c>
      <c r="C23" s="293"/>
      <c r="D23" s="293">
        <v>4196</v>
      </c>
      <c r="E23" s="293"/>
      <c r="F23" s="294">
        <v>0</v>
      </c>
      <c r="G23" s="294">
        <v>0</v>
      </c>
    </row>
    <row r="24" spans="1:7" s="325" customFormat="1" ht="9" customHeight="1" x14ac:dyDescent="0.25">
      <c r="A24" s="324" t="s">
        <v>43</v>
      </c>
      <c r="B24" s="293">
        <f t="shared" si="1"/>
        <v>6901</v>
      </c>
      <c r="C24" s="293"/>
      <c r="D24" s="293">
        <v>6901</v>
      </c>
      <c r="E24" s="293"/>
      <c r="F24" s="294">
        <v>0</v>
      </c>
      <c r="G24" s="294">
        <v>0</v>
      </c>
    </row>
    <row r="25" spans="1:7" s="325" customFormat="1" ht="9" customHeight="1" x14ac:dyDescent="0.25">
      <c r="A25" s="157" t="s">
        <v>44</v>
      </c>
      <c r="B25" s="158">
        <f t="shared" si="1"/>
        <v>24134</v>
      </c>
      <c r="C25" s="158"/>
      <c r="D25" s="158">
        <v>24134</v>
      </c>
      <c r="E25" s="158"/>
      <c r="F25" s="295">
        <v>0</v>
      </c>
      <c r="G25" s="295">
        <v>0</v>
      </c>
    </row>
    <row r="26" spans="1:7" s="325" customFormat="1" ht="9" customHeight="1" x14ac:dyDescent="0.25">
      <c r="A26" s="324" t="s">
        <v>45</v>
      </c>
      <c r="B26" s="293">
        <f t="shared" si="1"/>
        <v>3616</v>
      </c>
      <c r="C26" s="293"/>
      <c r="D26" s="293">
        <v>3596</v>
      </c>
      <c r="E26" s="293"/>
      <c r="F26" s="294">
        <v>0</v>
      </c>
      <c r="G26" s="293">
        <v>20</v>
      </c>
    </row>
    <row r="27" spans="1:7" s="325" customFormat="1" ht="9" customHeight="1" x14ac:dyDescent="0.25">
      <c r="A27" s="324" t="s">
        <v>46</v>
      </c>
      <c r="B27" s="293">
        <f t="shared" si="1"/>
        <v>19143</v>
      </c>
      <c r="C27" s="293"/>
      <c r="D27" s="293">
        <v>19141</v>
      </c>
      <c r="E27" s="293"/>
      <c r="F27" s="294">
        <v>0</v>
      </c>
      <c r="G27" s="293">
        <v>2</v>
      </c>
    </row>
    <row r="28" spans="1:7" s="325" customFormat="1" ht="9" customHeight="1" x14ac:dyDescent="0.25">
      <c r="A28" s="324" t="s">
        <v>47</v>
      </c>
      <c r="B28" s="293">
        <f t="shared" si="1"/>
        <v>4213</v>
      </c>
      <c r="C28" s="293"/>
      <c r="D28" s="293">
        <v>4213</v>
      </c>
      <c r="E28" s="293"/>
      <c r="F28" s="294">
        <v>0</v>
      </c>
      <c r="G28" s="294">
        <v>0</v>
      </c>
    </row>
    <row r="29" spans="1:7" s="325" customFormat="1" ht="9" customHeight="1" x14ac:dyDescent="0.25">
      <c r="A29" s="157" t="s">
        <v>48</v>
      </c>
      <c r="B29" s="158">
        <f t="shared" si="1"/>
        <v>28802</v>
      </c>
      <c r="C29" s="158"/>
      <c r="D29" s="158">
        <v>28665</v>
      </c>
      <c r="E29" s="158"/>
      <c r="F29" s="295">
        <v>0</v>
      </c>
      <c r="G29" s="158">
        <v>137</v>
      </c>
    </row>
    <row r="30" spans="1:7" s="325" customFormat="1" ht="9" customHeight="1" x14ac:dyDescent="0.25">
      <c r="A30" s="324" t="s">
        <v>49</v>
      </c>
      <c r="B30" s="293">
        <f t="shared" si="1"/>
        <v>816</v>
      </c>
      <c r="C30" s="293"/>
      <c r="D30" s="293">
        <v>816</v>
      </c>
      <c r="E30" s="293"/>
      <c r="F30" s="294">
        <v>0</v>
      </c>
      <c r="G30" s="294">
        <v>0</v>
      </c>
    </row>
    <row r="31" spans="1:7" s="325" customFormat="1" ht="9" customHeight="1" x14ac:dyDescent="0.25">
      <c r="A31" s="324" t="s">
        <v>50</v>
      </c>
      <c r="B31" s="293">
        <f t="shared" si="1"/>
        <v>13895</v>
      </c>
      <c r="C31" s="293"/>
      <c r="D31" s="293">
        <v>13893</v>
      </c>
      <c r="E31" s="293"/>
      <c r="F31" s="294">
        <v>0</v>
      </c>
      <c r="G31" s="293">
        <v>2</v>
      </c>
    </row>
    <row r="32" spans="1:7" s="325" customFormat="1" ht="9" customHeight="1" x14ac:dyDescent="0.25">
      <c r="A32" s="324" t="s">
        <v>51</v>
      </c>
      <c r="B32" s="293">
        <f t="shared" si="1"/>
        <v>319</v>
      </c>
      <c r="C32" s="293"/>
      <c r="D32" s="293">
        <v>319</v>
      </c>
      <c r="E32" s="293"/>
      <c r="F32" s="294">
        <v>0</v>
      </c>
      <c r="G32" s="294">
        <v>0</v>
      </c>
    </row>
    <row r="33" spans="1:8" s="325" customFormat="1" ht="9" customHeight="1" x14ac:dyDescent="0.25">
      <c r="A33" s="157" t="s">
        <v>52</v>
      </c>
      <c r="B33" s="158">
        <f t="shared" si="1"/>
        <v>12042</v>
      </c>
      <c r="C33" s="158"/>
      <c r="D33" s="158">
        <v>12029</v>
      </c>
      <c r="E33" s="158"/>
      <c r="F33" s="295">
        <v>0</v>
      </c>
      <c r="G33" s="158">
        <v>13</v>
      </c>
    </row>
    <row r="34" spans="1:8" s="325" customFormat="1" ht="9" customHeight="1" x14ac:dyDescent="0.25">
      <c r="A34" s="324" t="s">
        <v>53</v>
      </c>
      <c r="B34" s="293">
        <f t="shared" si="1"/>
        <v>5158</v>
      </c>
      <c r="C34" s="293"/>
      <c r="D34" s="293">
        <v>5118</v>
      </c>
      <c r="E34" s="293"/>
      <c r="F34" s="294">
        <v>0</v>
      </c>
      <c r="G34" s="293">
        <v>40</v>
      </c>
    </row>
    <row r="35" spans="1:8" s="325" customFormat="1" ht="9" customHeight="1" x14ac:dyDescent="0.25">
      <c r="A35" s="324" t="s">
        <v>54</v>
      </c>
      <c r="B35" s="293">
        <f t="shared" si="1"/>
        <v>593</v>
      </c>
      <c r="C35" s="293"/>
      <c r="D35" s="293">
        <v>593</v>
      </c>
      <c r="E35" s="293"/>
      <c r="F35" s="294">
        <v>0</v>
      </c>
      <c r="G35" s="294">
        <v>0</v>
      </c>
    </row>
    <row r="36" spans="1:8" s="325" customFormat="1" ht="9" customHeight="1" x14ac:dyDescent="0.25">
      <c r="A36" s="324" t="s">
        <v>55</v>
      </c>
      <c r="B36" s="293">
        <f t="shared" si="1"/>
        <v>7830</v>
      </c>
      <c r="C36" s="293"/>
      <c r="D36" s="293">
        <v>7814</v>
      </c>
      <c r="E36" s="293"/>
      <c r="F36" s="294">
        <v>0</v>
      </c>
      <c r="G36" s="293">
        <v>16</v>
      </c>
    </row>
    <row r="37" spans="1:8" s="325" customFormat="1" ht="9" customHeight="1" x14ac:dyDescent="0.25">
      <c r="A37" s="157" t="s">
        <v>56</v>
      </c>
      <c r="B37" s="158">
        <f t="shared" si="1"/>
        <v>1830</v>
      </c>
      <c r="C37" s="158"/>
      <c r="D37" s="158">
        <v>1830</v>
      </c>
      <c r="E37" s="158"/>
      <c r="F37" s="295">
        <v>0</v>
      </c>
      <c r="G37" s="295">
        <v>0</v>
      </c>
    </row>
    <row r="38" spans="1:8" s="325" customFormat="1" ht="9" customHeight="1" x14ac:dyDescent="0.25">
      <c r="A38" s="324" t="s">
        <v>57</v>
      </c>
      <c r="B38" s="293">
        <f t="shared" si="1"/>
        <v>150217</v>
      </c>
      <c r="C38" s="293"/>
      <c r="D38" s="293">
        <v>139807</v>
      </c>
      <c r="E38" s="293"/>
      <c r="F38" s="293">
        <v>10405</v>
      </c>
      <c r="G38" s="293">
        <v>5</v>
      </c>
    </row>
    <row r="39" spans="1:8" s="325" customFormat="1" ht="9" customHeight="1" x14ac:dyDescent="0.25">
      <c r="A39" s="324" t="s">
        <v>58</v>
      </c>
      <c r="B39" s="293">
        <f t="shared" si="1"/>
        <v>297283</v>
      </c>
      <c r="C39" s="293"/>
      <c r="D39" s="293">
        <v>117343</v>
      </c>
      <c r="E39" s="293"/>
      <c r="F39" s="293">
        <v>179906</v>
      </c>
      <c r="G39" s="293">
        <v>34</v>
      </c>
    </row>
    <row r="40" spans="1:8" s="325" customFormat="1" ht="9" customHeight="1" x14ac:dyDescent="0.25">
      <c r="A40" s="324" t="s">
        <v>59</v>
      </c>
      <c r="B40" s="293">
        <f t="shared" si="1"/>
        <v>43992</v>
      </c>
      <c r="C40" s="293"/>
      <c r="D40" s="293">
        <v>43992</v>
      </c>
      <c r="E40" s="293"/>
      <c r="F40" s="294">
        <v>0</v>
      </c>
      <c r="G40" s="294">
        <v>0</v>
      </c>
    </row>
    <row r="41" spans="1:8" s="325" customFormat="1" ht="9" customHeight="1" x14ac:dyDescent="0.25">
      <c r="A41" s="157" t="s">
        <v>60</v>
      </c>
      <c r="B41" s="158">
        <f t="shared" si="1"/>
        <v>54077</v>
      </c>
      <c r="C41" s="158"/>
      <c r="D41" s="158">
        <v>53935</v>
      </c>
      <c r="E41" s="158"/>
      <c r="F41" s="158">
        <v>142</v>
      </c>
      <c r="G41" s="295">
        <v>0</v>
      </c>
    </row>
    <row r="42" spans="1:8" s="325" customFormat="1" ht="9" customHeight="1" x14ac:dyDescent="0.25">
      <c r="A42" s="324" t="s">
        <v>61</v>
      </c>
      <c r="B42" s="293">
        <f t="shared" si="1"/>
        <v>973</v>
      </c>
      <c r="C42" s="293"/>
      <c r="D42" s="293">
        <v>973</v>
      </c>
      <c r="E42" s="293"/>
      <c r="F42" s="294">
        <v>0</v>
      </c>
      <c r="G42" s="294">
        <v>0</v>
      </c>
    </row>
    <row r="43" spans="1:8" s="325" customFormat="1" ht="9" customHeight="1" x14ac:dyDescent="0.25">
      <c r="A43" s="324" t="s">
        <v>62</v>
      </c>
      <c r="B43" s="293">
        <f t="shared" si="1"/>
        <v>151100</v>
      </c>
      <c r="C43" s="293"/>
      <c r="D43" s="293">
        <v>148535</v>
      </c>
      <c r="E43" s="293"/>
      <c r="F43" s="293">
        <v>2565</v>
      </c>
      <c r="G43" s="294">
        <v>0</v>
      </c>
    </row>
    <row r="44" spans="1:8" s="53" customFormat="1" ht="9" customHeight="1" x14ac:dyDescent="0.25">
      <c r="A44" s="155" t="s">
        <v>63</v>
      </c>
      <c r="B44" s="156">
        <f t="shared" si="1"/>
        <v>46619</v>
      </c>
      <c r="C44" s="156"/>
      <c r="D44" s="156">
        <v>45483</v>
      </c>
      <c r="E44" s="156"/>
      <c r="F44" s="296">
        <v>1136</v>
      </c>
      <c r="G44" s="296">
        <v>0</v>
      </c>
    </row>
    <row r="45" spans="1:8" s="325" customFormat="1" ht="9" customHeight="1" x14ac:dyDescent="0.25">
      <c r="A45" s="157" t="s">
        <v>64</v>
      </c>
      <c r="B45" s="158">
        <f t="shared" si="1"/>
        <v>7104</v>
      </c>
      <c r="C45" s="158"/>
      <c r="D45" s="158">
        <v>7104</v>
      </c>
      <c r="E45" s="158"/>
      <c r="F45" s="295">
        <v>0</v>
      </c>
      <c r="G45" s="295">
        <v>0</v>
      </c>
    </row>
    <row r="46" spans="1:8" s="303" customFormat="1" ht="9.6" customHeight="1" x14ac:dyDescent="0.25">
      <c r="A46" s="321"/>
      <c r="B46" s="291"/>
      <c r="C46" s="291"/>
      <c r="D46" s="291"/>
      <c r="E46" s="291"/>
      <c r="F46" s="291"/>
      <c r="G46" s="291"/>
      <c r="H46" s="322"/>
    </row>
    <row r="47" spans="1:8" s="303" customFormat="1" ht="9.6" customHeight="1" x14ac:dyDescent="0.25">
      <c r="A47" s="321">
        <v>1996</v>
      </c>
      <c r="B47" s="152"/>
      <c r="C47" s="152"/>
      <c r="D47" s="152"/>
      <c r="E47" s="152"/>
      <c r="F47" s="152"/>
      <c r="G47" s="152"/>
      <c r="H47" s="322"/>
    </row>
    <row r="48" spans="1:8" s="303" customFormat="1" ht="9.6" customHeight="1" x14ac:dyDescent="0.25">
      <c r="A48" s="323" t="s">
        <v>33</v>
      </c>
      <c r="B48" s="291">
        <f>SUM(B50:B81)-1</f>
        <v>1346957</v>
      </c>
      <c r="C48" s="291"/>
      <c r="D48" s="291">
        <f>SUM(D50:D81)+1</f>
        <v>1049597</v>
      </c>
      <c r="E48" s="291"/>
      <c r="F48" s="291">
        <f>SUM(F50:F81)-1</f>
        <v>269977</v>
      </c>
      <c r="G48" s="291">
        <f>SUM(G50:G81)-1</f>
        <v>27383</v>
      </c>
      <c r="H48" s="322"/>
    </row>
    <row r="49" spans="1:8" s="303" customFormat="1" ht="3.95" customHeight="1" x14ac:dyDescent="0.25">
      <c r="A49" s="323"/>
      <c r="B49" s="291"/>
      <c r="C49" s="291"/>
      <c r="D49" s="291"/>
      <c r="E49" s="291"/>
      <c r="F49" s="291"/>
      <c r="G49" s="291"/>
      <c r="H49" s="322"/>
    </row>
    <row r="50" spans="1:8" s="325" customFormat="1" ht="9" customHeight="1" x14ac:dyDescent="0.25">
      <c r="A50" s="324" t="s">
        <v>34</v>
      </c>
      <c r="B50" s="293">
        <f t="shared" ref="B50:B57" si="2">SUM(D50:G50)</f>
        <v>366</v>
      </c>
      <c r="C50" s="293"/>
      <c r="D50" s="293">
        <v>366</v>
      </c>
      <c r="E50" s="293"/>
      <c r="F50" s="293">
        <v>0</v>
      </c>
      <c r="G50" s="293">
        <v>0</v>
      </c>
    </row>
    <row r="51" spans="1:8" s="325" customFormat="1" ht="9" customHeight="1" x14ac:dyDescent="0.25">
      <c r="A51" s="324" t="s">
        <v>35</v>
      </c>
      <c r="B51" s="293">
        <f t="shared" si="2"/>
        <v>143134</v>
      </c>
      <c r="C51" s="293"/>
      <c r="D51" s="293">
        <v>81319</v>
      </c>
      <c r="E51" s="293"/>
      <c r="F51" s="293">
        <v>35913</v>
      </c>
      <c r="G51" s="293">
        <v>25902</v>
      </c>
    </row>
    <row r="52" spans="1:8" s="325" customFormat="1" ht="9" customHeight="1" x14ac:dyDescent="0.25">
      <c r="A52" s="324" t="s">
        <v>87</v>
      </c>
      <c r="B52" s="293">
        <f t="shared" si="2"/>
        <v>140692</v>
      </c>
      <c r="C52" s="293"/>
      <c r="D52" s="293">
        <v>123199</v>
      </c>
      <c r="E52" s="293"/>
      <c r="F52" s="293">
        <v>16236</v>
      </c>
      <c r="G52" s="293">
        <v>1257</v>
      </c>
    </row>
    <row r="53" spans="1:8" s="325" customFormat="1" ht="9" customHeight="1" x14ac:dyDescent="0.25">
      <c r="A53" s="157" t="s">
        <v>37</v>
      </c>
      <c r="B53" s="158">
        <f t="shared" si="2"/>
        <v>54114</v>
      </c>
      <c r="C53" s="158"/>
      <c r="D53" s="158">
        <v>54110</v>
      </c>
      <c r="E53" s="158"/>
      <c r="F53" s="158">
        <v>4</v>
      </c>
      <c r="G53" s="158">
        <v>0</v>
      </c>
    </row>
    <row r="54" spans="1:8" s="325" customFormat="1" ht="9" customHeight="1" x14ac:dyDescent="0.25">
      <c r="A54" s="324" t="s">
        <v>38</v>
      </c>
      <c r="B54" s="293">
        <f t="shared" si="2"/>
        <v>2205</v>
      </c>
      <c r="C54" s="293"/>
      <c r="D54" s="293">
        <v>2205</v>
      </c>
      <c r="E54" s="293"/>
      <c r="F54" s="293">
        <v>0</v>
      </c>
      <c r="G54" s="293">
        <v>0</v>
      </c>
    </row>
    <row r="55" spans="1:8" s="325" customFormat="1" ht="9" customHeight="1" x14ac:dyDescent="0.25">
      <c r="A55" s="324" t="s">
        <v>39</v>
      </c>
      <c r="B55" s="293">
        <f t="shared" si="2"/>
        <v>27809</v>
      </c>
      <c r="C55" s="293"/>
      <c r="D55" s="293">
        <v>27809</v>
      </c>
      <c r="E55" s="293"/>
      <c r="F55" s="293">
        <v>0</v>
      </c>
      <c r="G55" s="293">
        <v>0</v>
      </c>
    </row>
    <row r="56" spans="1:8" s="325" customFormat="1" ht="9" customHeight="1" x14ac:dyDescent="0.25">
      <c r="A56" s="324" t="s">
        <v>40</v>
      </c>
      <c r="B56" s="293">
        <f t="shared" si="2"/>
        <v>19547</v>
      </c>
      <c r="C56" s="293"/>
      <c r="D56" s="293">
        <v>19521</v>
      </c>
      <c r="E56" s="293"/>
      <c r="F56" s="293">
        <v>25</v>
      </c>
      <c r="G56" s="293">
        <v>1</v>
      </c>
    </row>
    <row r="57" spans="1:8" s="325" customFormat="1" ht="9" customHeight="1" x14ac:dyDescent="0.25">
      <c r="A57" s="157" t="s">
        <v>41</v>
      </c>
      <c r="B57" s="158">
        <f t="shared" si="2"/>
        <v>955</v>
      </c>
      <c r="C57" s="158"/>
      <c r="D57" s="158">
        <v>955</v>
      </c>
      <c r="E57" s="158"/>
      <c r="F57" s="158">
        <v>0</v>
      </c>
      <c r="G57" s="158">
        <v>0</v>
      </c>
    </row>
    <row r="58" spans="1:8" s="325" customFormat="1" ht="9" customHeight="1" x14ac:dyDescent="0.25">
      <c r="A58" s="324" t="s">
        <v>88</v>
      </c>
      <c r="B58" s="293" t="s">
        <v>132</v>
      </c>
      <c r="C58" s="293"/>
      <c r="D58" s="293" t="s">
        <v>132</v>
      </c>
      <c r="E58" s="293"/>
      <c r="F58" s="293" t="s">
        <v>132</v>
      </c>
      <c r="G58" s="293" t="s">
        <v>132</v>
      </c>
    </row>
    <row r="59" spans="1:8" s="325" customFormat="1" ht="9" customHeight="1" x14ac:dyDescent="0.25">
      <c r="A59" s="324" t="s">
        <v>42</v>
      </c>
      <c r="B59" s="293">
        <f t="shared" ref="B59:B73" si="3">SUM(D59:G59)</f>
        <v>3308</v>
      </c>
      <c r="C59" s="293"/>
      <c r="D59" s="293">
        <v>3308</v>
      </c>
      <c r="E59" s="293"/>
      <c r="F59" s="293">
        <v>0</v>
      </c>
      <c r="G59" s="293">
        <v>0</v>
      </c>
    </row>
    <row r="60" spans="1:8" s="325" customFormat="1" ht="9" customHeight="1" x14ac:dyDescent="0.25">
      <c r="A60" s="324" t="s">
        <v>43</v>
      </c>
      <c r="B60" s="293">
        <f t="shared" si="3"/>
        <v>4681</v>
      </c>
      <c r="C60" s="293"/>
      <c r="D60" s="293">
        <v>4681</v>
      </c>
      <c r="E60" s="293"/>
      <c r="F60" s="293">
        <v>0</v>
      </c>
      <c r="G60" s="293">
        <v>0</v>
      </c>
    </row>
    <row r="61" spans="1:8" s="325" customFormat="1" ht="9" customHeight="1" x14ac:dyDescent="0.25">
      <c r="A61" s="157" t="s">
        <v>44</v>
      </c>
      <c r="B61" s="158">
        <f t="shared" si="3"/>
        <v>18914</v>
      </c>
      <c r="C61" s="158"/>
      <c r="D61" s="158">
        <v>18914</v>
      </c>
      <c r="E61" s="158"/>
      <c r="F61" s="158">
        <v>0</v>
      </c>
      <c r="G61" s="158">
        <v>0</v>
      </c>
    </row>
    <row r="62" spans="1:8" s="325" customFormat="1" ht="9" customHeight="1" x14ac:dyDescent="0.25">
      <c r="A62" s="324" t="s">
        <v>45</v>
      </c>
      <c r="B62" s="293">
        <f t="shared" si="3"/>
        <v>4286</v>
      </c>
      <c r="C62" s="293"/>
      <c r="D62" s="293">
        <v>4269</v>
      </c>
      <c r="E62" s="293"/>
      <c r="F62" s="293">
        <v>0</v>
      </c>
      <c r="G62" s="293">
        <v>17</v>
      </c>
    </row>
    <row r="63" spans="1:8" s="325" customFormat="1" ht="9" customHeight="1" x14ac:dyDescent="0.25">
      <c r="A63" s="324" t="s">
        <v>46</v>
      </c>
      <c r="B63" s="293">
        <f t="shared" si="3"/>
        <v>15801</v>
      </c>
      <c r="C63" s="293"/>
      <c r="D63" s="293">
        <v>15801</v>
      </c>
      <c r="E63" s="293"/>
      <c r="F63" s="293">
        <v>0</v>
      </c>
      <c r="G63" s="293">
        <v>0</v>
      </c>
    </row>
    <row r="64" spans="1:8" s="325" customFormat="1" ht="9" customHeight="1" x14ac:dyDescent="0.25">
      <c r="A64" s="324" t="s">
        <v>47</v>
      </c>
      <c r="B64" s="293">
        <f t="shared" si="3"/>
        <v>5334</v>
      </c>
      <c r="C64" s="293"/>
      <c r="D64" s="293">
        <v>5334</v>
      </c>
      <c r="E64" s="293"/>
      <c r="F64" s="293">
        <v>0</v>
      </c>
      <c r="G64" s="293">
        <v>0</v>
      </c>
    </row>
    <row r="65" spans="1:7" s="325" customFormat="1" ht="9" customHeight="1" x14ac:dyDescent="0.25">
      <c r="A65" s="157" t="s">
        <v>48</v>
      </c>
      <c r="B65" s="158">
        <f t="shared" si="3"/>
        <v>30011</v>
      </c>
      <c r="C65" s="158"/>
      <c r="D65" s="158">
        <v>29883</v>
      </c>
      <c r="E65" s="158"/>
      <c r="F65" s="158">
        <v>0</v>
      </c>
      <c r="G65" s="158">
        <v>128</v>
      </c>
    </row>
    <row r="66" spans="1:7" s="325" customFormat="1" ht="9" customHeight="1" x14ac:dyDescent="0.25">
      <c r="A66" s="324" t="s">
        <v>49</v>
      </c>
      <c r="B66" s="293">
        <f t="shared" si="3"/>
        <v>1158</v>
      </c>
      <c r="C66" s="293"/>
      <c r="D66" s="293">
        <v>1158</v>
      </c>
      <c r="E66" s="293"/>
      <c r="F66" s="293">
        <v>0</v>
      </c>
      <c r="G66" s="293">
        <v>0</v>
      </c>
    </row>
    <row r="67" spans="1:7" s="325" customFormat="1" ht="9" customHeight="1" x14ac:dyDescent="0.25">
      <c r="A67" s="324" t="s">
        <v>50</v>
      </c>
      <c r="B67" s="293">
        <f t="shared" si="3"/>
        <v>13310</v>
      </c>
      <c r="C67" s="293"/>
      <c r="D67" s="293">
        <v>13307</v>
      </c>
      <c r="E67" s="293"/>
      <c r="F67" s="293">
        <v>3</v>
      </c>
      <c r="G67" s="293">
        <v>0</v>
      </c>
    </row>
    <row r="68" spans="1:7" s="325" customFormat="1" ht="9" customHeight="1" x14ac:dyDescent="0.25">
      <c r="A68" s="324" t="s">
        <v>51</v>
      </c>
      <c r="B68" s="293">
        <f t="shared" si="3"/>
        <v>321</v>
      </c>
      <c r="C68" s="293"/>
      <c r="D68" s="293">
        <v>321</v>
      </c>
      <c r="E68" s="293"/>
      <c r="F68" s="293">
        <v>0</v>
      </c>
      <c r="G68" s="293">
        <v>0</v>
      </c>
    </row>
    <row r="69" spans="1:7" s="325" customFormat="1" ht="9" customHeight="1" x14ac:dyDescent="0.25">
      <c r="A69" s="157" t="s">
        <v>52</v>
      </c>
      <c r="B69" s="158">
        <f t="shared" si="3"/>
        <v>12340</v>
      </c>
      <c r="C69" s="158"/>
      <c r="D69" s="158">
        <v>12340</v>
      </c>
      <c r="E69" s="158"/>
      <c r="F69" s="158">
        <v>0</v>
      </c>
      <c r="G69" s="158">
        <v>0</v>
      </c>
    </row>
    <row r="70" spans="1:7" s="325" customFormat="1" ht="9" customHeight="1" x14ac:dyDescent="0.25">
      <c r="A70" s="324" t="s">
        <v>53</v>
      </c>
      <c r="B70" s="293">
        <f t="shared" si="3"/>
        <v>5562</v>
      </c>
      <c r="C70" s="293"/>
      <c r="D70" s="293">
        <v>5520</v>
      </c>
      <c r="E70" s="293"/>
      <c r="F70" s="293">
        <v>0</v>
      </c>
      <c r="G70" s="293">
        <v>42</v>
      </c>
    </row>
    <row r="71" spans="1:7" s="325" customFormat="1" ht="9" customHeight="1" x14ac:dyDescent="0.25">
      <c r="A71" s="324" t="s">
        <v>54</v>
      </c>
      <c r="B71" s="293">
        <f t="shared" si="3"/>
        <v>604</v>
      </c>
      <c r="C71" s="293"/>
      <c r="D71" s="293">
        <v>604</v>
      </c>
      <c r="E71" s="293"/>
      <c r="F71" s="293">
        <v>0</v>
      </c>
      <c r="G71" s="293">
        <v>0</v>
      </c>
    </row>
    <row r="72" spans="1:7" s="325" customFormat="1" ht="9" customHeight="1" x14ac:dyDescent="0.25">
      <c r="A72" s="324" t="s">
        <v>55</v>
      </c>
      <c r="B72" s="293">
        <f t="shared" si="3"/>
        <v>7066</v>
      </c>
      <c r="C72" s="293"/>
      <c r="D72" s="293">
        <v>7038</v>
      </c>
      <c r="E72" s="293"/>
      <c r="F72" s="293">
        <v>0</v>
      </c>
      <c r="G72" s="293">
        <v>28</v>
      </c>
    </row>
    <row r="73" spans="1:7" s="325" customFormat="1" ht="9" customHeight="1" x14ac:dyDescent="0.25">
      <c r="A73" s="157" t="s">
        <v>56</v>
      </c>
      <c r="B73" s="158">
        <f t="shared" si="3"/>
        <v>1710</v>
      </c>
      <c r="C73" s="158"/>
      <c r="D73" s="158">
        <v>1710</v>
      </c>
      <c r="E73" s="158"/>
      <c r="F73" s="158">
        <v>0</v>
      </c>
      <c r="G73" s="158">
        <v>0</v>
      </c>
    </row>
    <row r="74" spans="1:7" s="325" customFormat="1" ht="9" customHeight="1" x14ac:dyDescent="0.25">
      <c r="A74" s="324" t="s">
        <v>57</v>
      </c>
      <c r="B74" s="293">
        <f>SUM(D74:G74)+1</f>
        <v>171855</v>
      </c>
      <c r="C74" s="293"/>
      <c r="D74" s="293">
        <v>143407</v>
      </c>
      <c r="E74" s="293"/>
      <c r="F74" s="293">
        <v>28447</v>
      </c>
      <c r="G74" s="293">
        <v>0</v>
      </c>
    </row>
    <row r="75" spans="1:7" s="325" customFormat="1" ht="9" customHeight="1" x14ac:dyDescent="0.25">
      <c r="A75" s="324" t="s">
        <v>58</v>
      </c>
      <c r="B75" s="293">
        <f>SUM(D75:G75)</f>
        <v>342747</v>
      </c>
      <c r="C75" s="293"/>
      <c r="D75" s="293">
        <v>156564</v>
      </c>
      <c r="E75" s="293"/>
      <c r="F75" s="293">
        <v>186174</v>
      </c>
      <c r="G75" s="293">
        <v>9</v>
      </c>
    </row>
    <row r="76" spans="1:7" s="325" customFormat="1" ht="9" customHeight="1" x14ac:dyDescent="0.25">
      <c r="A76" s="324" t="s">
        <v>59</v>
      </c>
      <c r="B76" s="293">
        <f>SUM(D76:G76)</f>
        <v>46894</v>
      </c>
      <c r="C76" s="293"/>
      <c r="D76" s="293">
        <v>46893</v>
      </c>
      <c r="E76" s="293"/>
      <c r="F76" s="293">
        <v>1</v>
      </c>
      <c r="G76" s="293">
        <v>0</v>
      </c>
    </row>
    <row r="77" spans="1:7" s="325" customFormat="1" ht="9" customHeight="1" x14ac:dyDescent="0.25">
      <c r="A77" s="157" t="s">
        <v>60</v>
      </c>
      <c r="B77" s="158">
        <f>SUM(D77:G77)-1</f>
        <v>53516</v>
      </c>
      <c r="C77" s="158"/>
      <c r="D77" s="158">
        <v>53364</v>
      </c>
      <c r="E77" s="158"/>
      <c r="F77" s="158">
        <v>153</v>
      </c>
      <c r="G77" s="158">
        <v>0</v>
      </c>
    </row>
    <row r="78" spans="1:7" s="325" customFormat="1" ht="9" customHeight="1" x14ac:dyDescent="0.25">
      <c r="A78" s="324" t="s">
        <v>61</v>
      </c>
      <c r="B78" s="293">
        <f>SUM(D78:G78)</f>
        <v>1000</v>
      </c>
      <c r="C78" s="293"/>
      <c r="D78" s="293">
        <v>1000</v>
      </c>
      <c r="E78" s="293"/>
      <c r="F78" s="293">
        <v>0</v>
      </c>
      <c r="G78" s="293">
        <v>0</v>
      </c>
    </row>
    <row r="79" spans="1:7" s="325" customFormat="1" ht="9" customHeight="1" x14ac:dyDescent="0.25">
      <c r="A79" s="324" t="s">
        <v>62</v>
      </c>
      <c r="B79" s="293">
        <f>SUM(D79:G79)</f>
        <v>156762</v>
      </c>
      <c r="C79" s="293"/>
      <c r="D79" s="293">
        <v>154387</v>
      </c>
      <c r="E79" s="293"/>
      <c r="F79" s="293">
        <v>2375</v>
      </c>
      <c r="G79" s="293">
        <v>0</v>
      </c>
    </row>
    <row r="80" spans="1:7" s="53" customFormat="1" ht="9" customHeight="1" x14ac:dyDescent="0.25">
      <c r="A80" s="155" t="s">
        <v>63</v>
      </c>
      <c r="B80" s="156">
        <f>SUM(D80:G80)</f>
        <v>50291</v>
      </c>
      <c r="C80" s="156"/>
      <c r="D80" s="156">
        <v>49644</v>
      </c>
      <c r="E80" s="156"/>
      <c r="F80" s="156">
        <v>647</v>
      </c>
      <c r="G80" s="156">
        <v>0</v>
      </c>
    </row>
    <row r="81" spans="1:8" s="325" customFormat="1" ht="9" customHeight="1" x14ac:dyDescent="0.25">
      <c r="A81" s="157" t="s">
        <v>64</v>
      </c>
      <c r="B81" s="158">
        <f>SUM(D81:G81)</f>
        <v>10665</v>
      </c>
      <c r="C81" s="158"/>
      <c r="D81" s="158">
        <v>10665</v>
      </c>
      <c r="E81" s="158"/>
      <c r="F81" s="158">
        <v>0</v>
      </c>
      <c r="G81" s="158">
        <v>0</v>
      </c>
    </row>
    <row r="82" spans="1:8" s="303" customFormat="1" ht="9.6" customHeight="1" x14ac:dyDescent="0.25">
      <c r="A82" s="321"/>
      <c r="B82" s="291"/>
      <c r="C82" s="291"/>
      <c r="D82" s="291"/>
      <c r="E82" s="291"/>
      <c r="F82" s="291"/>
      <c r="G82" s="291"/>
      <c r="H82" s="322"/>
    </row>
    <row r="83" spans="1:8" s="303" customFormat="1" ht="9.6" customHeight="1" x14ac:dyDescent="0.25">
      <c r="A83" s="321">
        <v>1997</v>
      </c>
      <c r="B83" s="291"/>
      <c r="C83" s="291"/>
      <c r="D83" s="291"/>
      <c r="E83" s="291"/>
      <c r="F83" s="291"/>
      <c r="G83" s="291"/>
      <c r="H83" s="322"/>
    </row>
    <row r="84" spans="1:8" s="303" customFormat="1" ht="9.6" customHeight="1" x14ac:dyDescent="0.25">
      <c r="A84" s="323" t="s">
        <v>33</v>
      </c>
      <c r="B84" s="291">
        <f>SUM(B86:B117)</f>
        <v>1391282</v>
      </c>
      <c r="C84" s="291"/>
      <c r="D84" s="291">
        <f>SUM(D86:D117)</f>
        <v>1072891</v>
      </c>
      <c r="E84" s="291"/>
      <c r="F84" s="291">
        <f>SUM(F86:F117)</f>
        <v>283948</v>
      </c>
      <c r="G84" s="291">
        <f>SUM(G86:G117)</f>
        <v>34443</v>
      </c>
      <c r="H84" s="322"/>
    </row>
    <row r="85" spans="1:8" s="303" customFormat="1" ht="3.95" customHeight="1" x14ac:dyDescent="0.25">
      <c r="A85" s="323"/>
      <c r="B85" s="291"/>
      <c r="C85" s="291"/>
      <c r="D85" s="291"/>
      <c r="E85" s="291"/>
      <c r="F85" s="291"/>
      <c r="G85" s="291"/>
      <c r="H85" s="322"/>
    </row>
    <row r="86" spans="1:8" s="325" customFormat="1" ht="9" customHeight="1" x14ac:dyDescent="0.25">
      <c r="A86" s="324" t="s">
        <v>34</v>
      </c>
      <c r="B86" s="293">
        <f t="shared" ref="B86:B93" si="4">SUM(D86:G86)</f>
        <v>385</v>
      </c>
      <c r="C86" s="293"/>
      <c r="D86" s="293">
        <v>385</v>
      </c>
      <c r="E86" s="293"/>
      <c r="F86" s="294">
        <v>0</v>
      </c>
      <c r="G86" s="294">
        <v>0</v>
      </c>
    </row>
    <row r="87" spans="1:8" s="325" customFormat="1" ht="9" customHeight="1" x14ac:dyDescent="0.25">
      <c r="A87" s="324" t="s">
        <v>35</v>
      </c>
      <c r="B87" s="293">
        <f t="shared" si="4"/>
        <v>173963</v>
      </c>
      <c r="C87" s="293"/>
      <c r="D87" s="293">
        <v>96946</v>
      </c>
      <c r="E87" s="293"/>
      <c r="F87" s="293">
        <v>44509</v>
      </c>
      <c r="G87" s="293">
        <v>32508</v>
      </c>
    </row>
    <row r="88" spans="1:8" s="325" customFormat="1" ht="9" customHeight="1" x14ac:dyDescent="0.25">
      <c r="A88" s="324" t="s">
        <v>87</v>
      </c>
      <c r="B88" s="293">
        <f t="shared" si="4"/>
        <v>152816</v>
      </c>
      <c r="C88" s="293"/>
      <c r="D88" s="293">
        <v>128191</v>
      </c>
      <c r="E88" s="293"/>
      <c r="F88" s="293">
        <v>22933</v>
      </c>
      <c r="G88" s="293">
        <v>1692</v>
      </c>
    </row>
    <row r="89" spans="1:8" s="325" customFormat="1" ht="9" customHeight="1" x14ac:dyDescent="0.25">
      <c r="A89" s="157" t="s">
        <v>37</v>
      </c>
      <c r="B89" s="158">
        <f t="shared" si="4"/>
        <v>43938</v>
      </c>
      <c r="C89" s="158"/>
      <c r="D89" s="158">
        <v>43541</v>
      </c>
      <c r="E89" s="158"/>
      <c r="F89" s="158">
        <v>397</v>
      </c>
      <c r="G89" s="295">
        <v>0</v>
      </c>
    </row>
    <row r="90" spans="1:8" s="325" customFormat="1" ht="9" customHeight="1" x14ac:dyDescent="0.25">
      <c r="A90" s="324" t="s">
        <v>38</v>
      </c>
      <c r="B90" s="293">
        <f t="shared" si="4"/>
        <v>2388</v>
      </c>
      <c r="C90" s="293"/>
      <c r="D90" s="293">
        <v>2388</v>
      </c>
      <c r="E90" s="293"/>
      <c r="F90" s="294">
        <v>0</v>
      </c>
      <c r="G90" s="294">
        <v>0</v>
      </c>
    </row>
    <row r="91" spans="1:8" s="325" customFormat="1" ht="9" customHeight="1" x14ac:dyDescent="0.25">
      <c r="A91" s="324" t="s">
        <v>39</v>
      </c>
      <c r="B91" s="293">
        <f t="shared" si="4"/>
        <v>40377</v>
      </c>
      <c r="C91" s="293"/>
      <c r="D91" s="293">
        <v>40377</v>
      </c>
      <c r="E91" s="293"/>
      <c r="F91" s="294">
        <v>0</v>
      </c>
      <c r="G91" s="294">
        <v>0</v>
      </c>
    </row>
    <row r="92" spans="1:8" s="325" customFormat="1" ht="9" customHeight="1" x14ac:dyDescent="0.25">
      <c r="A92" s="324" t="s">
        <v>40</v>
      </c>
      <c r="B92" s="293">
        <f t="shared" si="4"/>
        <v>18165</v>
      </c>
      <c r="C92" s="293"/>
      <c r="D92" s="293">
        <v>15806</v>
      </c>
      <c r="E92" s="293"/>
      <c r="F92" s="293">
        <v>2359</v>
      </c>
      <c r="G92" s="294">
        <v>0</v>
      </c>
    </row>
    <row r="93" spans="1:8" s="325" customFormat="1" ht="9" customHeight="1" x14ac:dyDescent="0.25">
      <c r="A93" s="157" t="s">
        <v>41</v>
      </c>
      <c r="B93" s="158">
        <f t="shared" si="4"/>
        <v>1184</v>
      </c>
      <c r="C93" s="158"/>
      <c r="D93" s="158">
        <v>1184</v>
      </c>
      <c r="E93" s="158"/>
      <c r="F93" s="295">
        <v>0</v>
      </c>
      <c r="G93" s="295">
        <v>0</v>
      </c>
    </row>
    <row r="94" spans="1:8" s="325" customFormat="1" ht="9" customHeight="1" x14ac:dyDescent="0.25">
      <c r="A94" s="324" t="s">
        <v>88</v>
      </c>
      <c r="B94" s="293" t="s">
        <v>132</v>
      </c>
      <c r="C94" s="293"/>
      <c r="D94" s="293" t="s">
        <v>132</v>
      </c>
      <c r="E94" s="293"/>
      <c r="F94" s="293" t="s">
        <v>132</v>
      </c>
      <c r="G94" s="293" t="s">
        <v>132</v>
      </c>
    </row>
    <row r="95" spans="1:8" s="325" customFormat="1" ht="9" customHeight="1" x14ac:dyDescent="0.25">
      <c r="A95" s="324" t="s">
        <v>42</v>
      </c>
      <c r="B95" s="293">
        <f t="shared" ref="B95:B117" si="5">SUM(D95:G95)</f>
        <v>3702</v>
      </c>
      <c r="C95" s="293"/>
      <c r="D95" s="293">
        <v>3702</v>
      </c>
      <c r="E95" s="293"/>
      <c r="F95" s="294">
        <v>0</v>
      </c>
      <c r="G95" s="294">
        <v>0</v>
      </c>
    </row>
    <row r="96" spans="1:8" s="325" customFormat="1" ht="9" customHeight="1" x14ac:dyDescent="0.25">
      <c r="A96" s="324" t="s">
        <v>43</v>
      </c>
      <c r="B96" s="293">
        <f t="shared" si="5"/>
        <v>4063</v>
      </c>
      <c r="C96" s="293"/>
      <c r="D96" s="293">
        <v>4063</v>
      </c>
      <c r="E96" s="293"/>
      <c r="F96" s="294">
        <v>0</v>
      </c>
      <c r="G96" s="294">
        <v>0</v>
      </c>
    </row>
    <row r="97" spans="1:7" s="325" customFormat="1" ht="9" customHeight="1" x14ac:dyDescent="0.25">
      <c r="A97" s="157" t="s">
        <v>44</v>
      </c>
      <c r="B97" s="158">
        <f t="shared" si="5"/>
        <v>18019</v>
      </c>
      <c r="C97" s="158"/>
      <c r="D97" s="158">
        <v>18019</v>
      </c>
      <c r="E97" s="158"/>
      <c r="F97" s="295">
        <v>0</v>
      </c>
      <c r="G97" s="295">
        <v>0</v>
      </c>
    </row>
    <row r="98" spans="1:7" s="325" customFormat="1" ht="9" customHeight="1" x14ac:dyDescent="0.25">
      <c r="A98" s="324" t="s">
        <v>45</v>
      </c>
      <c r="B98" s="293">
        <f t="shared" si="5"/>
        <v>4005</v>
      </c>
      <c r="C98" s="293"/>
      <c r="D98" s="293">
        <v>3991</v>
      </c>
      <c r="E98" s="293"/>
      <c r="F98" s="294">
        <v>0</v>
      </c>
      <c r="G98" s="293">
        <v>14</v>
      </c>
    </row>
    <row r="99" spans="1:7" s="325" customFormat="1" ht="9" customHeight="1" x14ac:dyDescent="0.25">
      <c r="A99" s="324" t="s">
        <v>46</v>
      </c>
      <c r="B99" s="293">
        <f t="shared" si="5"/>
        <v>15244</v>
      </c>
      <c r="C99" s="293"/>
      <c r="D99" s="293">
        <v>15244</v>
      </c>
      <c r="E99" s="293"/>
      <c r="F99" s="294">
        <v>0</v>
      </c>
      <c r="G99" s="294">
        <v>0</v>
      </c>
    </row>
    <row r="100" spans="1:7" s="325" customFormat="1" ht="9" customHeight="1" x14ac:dyDescent="0.25">
      <c r="A100" s="324" t="s">
        <v>47</v>
      </c>
      <c r="B100" s="293">
        <f t="shared" si="5"/>
        <v>4463</v>
      </c>
      <c r="C100" s="293"/>
      <c r="D100" s="293">
        <v>4463</v>
      </c>
      <c r="E100" s="293"/>
      <c r="F100" s="294">
        <v>0</v>
      </c>
      <c r="G100" s="294">
        <v>0</v>
      </c>
    </row>
    <row r="101" spans="1:7" s="325" customFormat="1" ht="9" customHeight="1" x14ac:dyDescent="0.25">
      <c r="A101" s="157" t="s">
        <v>48</v>
      </c>
      <c r="B101" s="158">
        <f t="shared" si="5"/>
        <v>24391</v>
      </c>
      <c r="C101" s="158"/>
      <c r="D101" s="158">
        <v>24284</v>
      </c>
      <c r="E101" s="158"/>
      <c r="F101" s="295">
        <v>0</v>
      </c>
      <c r="G101" s="158">
        <v>107</v>
      </c>
    </row>
    <row r="102" spans="1:7" s="325" customFormat="1" ht="9" customHeight="1" x14ac:dyDescent="0.25">
      <c r="A102" s="324" t="s">
        <v>49</v>
      </c>
      <c r="B102" s="293">
        <f t="shared" si="5"/>
        <v>1170</v>
      </c>
      <c r="C102" s="293"/>
      <c r="D102" s="293">
        <v>1170</v>
      </c>
      <c r="E102" s="293"/>
      <c r="F102" s="294">
        <v>0</v>
      </c>
      <c r="G102" s="294">
        <v>0</v>
      </c>
    </row>
    <row r="103" spans="1:7" s="325" customFormat="1" ht="9" customHeight="1" x14ac:dyDescent="0.25">
      <c r="A103" s="324" t="s">
        <v>50</v>
      </c>
      <c r="B103" s="293">
        <f t="shared" si="5"/>
        <v>17082</v>
      </c>
      <c r="C103" s="293"/>
      <c r="D103" s="293">
        <v>17082</v>
      </c>
      <c r="E103" s="293"/>
      <c r="F103" s="294">
        <v>0</v>
      </c>
      <c r="G103" s="294">
        <v>0</v>
      </c>
    </row>
    <row r="104" spans="1:7" s="325" customFormat="1" ht="9" customHeight="1" x14ac:dyDescent="0.25">
      <c r="A104" s="324" t="s">
        <v>51</v>
      </c>
      <c r="B104" s="293">
        <f t="shared" si="5"/>
        <v>260</v>
      </c>
      <c r="C104" s="293"/>
      <c r="D104" s="293">
        <v>260</v>
      </c>
      <c r="E104" s="293"/>
      <c r="F104" s="294">
        <v>0</v>
      </c>
      <c r="G104" s="294">
        <v>0</v>
      </c>
    </row>
    <row r="105" spans="1:7" s="325" customFormat="1" ht="9" customHeight="1" x14ac:dyDescent="0.25">
      <c r="A105" s="157" t="s">
        <v>52</v>
      </c>
      <c r="B105" s="158">
        <f t="shared" si="5"/>
        <v>9030</v>
      </c>
      <c r="C105" s="158"/>
      <c r="D105" s="158">
        <v>8194</v>
      </c>
      <c r="E105" s="158"/>
      <c r="F105" s="158">
        <v>802</v>
      </c>
      <c r="G105" s="158">
        <v>34</v>
      </c>
    </row>
    <row r="106" spans="1:7" s="325" customFormat="1" ht="9" customHeight="1" x14ac:dyDescent="0.25">
      <c r="A106" s="324" t="s">
        <v>53</v>
      </c>
      <c r="B106" s="293">
        <f t="shared" si="5"/>
        <v>5589</v>
      </c>
      <c r="C106" s="293"/>
      <c r="D106" s="293">
        <v>5545</v>
      </c>
      <c r="E106" s="293"/>
      <c r="F106" s="294">
        <v>0</v>
      </c>
      <c r="G106" s="293">
        <v>44</v>
      </c>
    </row>
    <row r="107" spans="1:7" s="325" customFormat="1" ht="9" customHeight="1" x14ac:dyDescent="0.25">
      <c r="A107" s="324" t="s">
        <v>54</v>
      </c>
      <c r="B107" s="293">
        <f t="shared" si="5"/>
        <v>576</v>
      </c>
      <c r="C107" s="293"/>
      <c r="D107" s="293">
        <v>576</v>
      </c>
      <c r="E107" s="293"/>
      <c r="F107" s="294">
        <v>0</v>
      </c>
      <c r="G107" s="294">
        <v>0</v>
      </c>
    </row>
    <row r="108" spans="1:7" s="325" customFormat="1" ht="9" customHeight="1" x14ac:dyDescent="0.25">
      <c r="A108" s="324" t="s">
        <v>55</v>
      </c>
      <c r="B108" s="293">
        <f t="shared" si="5"/>
        <v>4889</v>
      </c>
      <c r="C108" s="293"/>
      <c r="D108" s="293">
        <v>4776</v>
      </c>
      <c r="E108" s="293"/>
      <c r="F108" s="293">
        <v>94</v>
      </c>
      <c r="G108" s="293">
        <v>19</v>
      </c>
    </row>
    <row r="109" spans="1:7" s="325" customFormat="1" ht="9" customHeight="1" x14ac:dyDescent="0.25">
      <c r="A109" s="157" t="s">
        <v>56</v>
      </c>
      <c r="B109" s="158">
        <f t="shared" si="5"/>
        <v>1318</v>
      </c>
      <c r="C109" s="158"/>
      <c r="D109" s="158">
        <v>1318</v>
      </c>
      <c r="E109" s="158"/>
      <c r="F109" s="295">
        <v>0</v>
      </c>
      <c r="G109" s="295">
        <v>0</v>
      </c>
    </row>
    <row r="110" spans="1:7" s="325" customFormat="1" ht="9" customHeight="1" x14ac:dyDescent="0.25">
      <c r="A110" s="324" t="s">
        <v>57</v>
      </c>
      <c r="B110" s="293">
        <f t="shared" si="5"/>
        <v>213836</v>
      </c>
      <c r="C110" s="293"/>
      <c r="D110" s="293">
        <v>158914</v>
      </c>
      <c r="E110" s="293"/>
      <c r="F110" s="293">
        <v>54922</v>
      </c>
      <c r="G110" s="294">
        <v>0</v>
      </c>
    </row>
    <row r="111" spans="1:7" s="325" customFormat="1" ht="9" customHeight="1" x14ac:dyDescent="0.25">
      <c r="A111" s="324" t="s">
        <v>58</v>
      </c>
      <c r="B111" s="293">
        <f t="shared" si="5"/>
        <v>311691</v>
      </c>
      <c r="C111" s="293"/>
      <c r="D111" s="293">
        <v>156008</v>
      </c>
      <c r="E111" s="293"/>
      <c r="F111" s="293">
        <v>155658</v>
      </c>
      <c r="G111" s="293">
        <v>25</v>
      </c>
    </row>
    <row r="112" spans="1:7" s="325" customFormat="1" ht="9" customHeight="1" x14ac:dyDescent="0.25">
      <c r="A112" s="324" t="s">
        <v>59</v>
      </c>
      <c r="B112" s="293">
        <f t="shared" si="5"/>
        <v>59188</v>
      </c>
      <c r="C112" s="293"/>
      <c r="D112" s="293">
        <v>59053</v>
      </c>
      <c r="E112" s="293"/>
      <c r="F112" s="293">
        <v>135</v>
      </c>
      <c r="G112" s="294">
        <v>0</v>
      </c>
    </row>
    <row r="113" spans="1:8" s="325" customFormat="1" ht="9" customHeight="1" x14ac:dyDescent="0.25">
      <c r="A113" s="157" t="s">
        <v>60</v>
      </c>
      <c r="B113" s="158">
        <f t="shared" si="5"/>
        <v>55165</v>
      </c>
      <c r="C113" s="158"/>
      <c r="D113" s="158">
        <v>54116</v>
      </c>
      <c r="E113" s="158"/>
      <c r="F113" s="158">
        <v>1049</v>
      </c>
      <c r="G113" s="295">
        <v>0</v>
      </c>
    </row>
    <row r="114" spans="1:8" s="325" customFormat="1" ht="9" customHeight="1" x14ac:dyDescent="0.25">
      <c r="A114" s="324" t="s">
        <v>61</v>
      </c>
      <c r="B114" s="293">
        <f t="shared" si="5"/>
        <v>1031</v>
      </c>
      <c r="C114" s="293"/>
      <c r="D114" s="293">
        <v>1031</v>
      </c>
      <c r="E114" s="293"/>
      <c r="F114" s="294">
        <v>0</v>
      </c>
      <c r="G114" s="294">
        <v>0</v>
      </c>
    </row>
    <row r="115" spans="1:8" s="325" customFormat="1" ht="9" customHeight="1" x14ac:dyDescent="0.25">
      <c r="A115" s="324" t="s">
        <v>62</v>
      </c>
      <c r="B115" s="293">
        <f t="shared" si="5"/>
        <v>153847</v>
      </c>
      <c r="C115" s="293"/>
      <c r="D115" s="293">
        <v>153785</v>
      </c>
      <c r="E115" s="293"/>
      <c r="F115" s="293">
        <v>62</v>
      </c>
      <c r="G115" s="294">
        <v>0</v>
      </c>
    </row>
    <row r="116" spans="1:8" s="53" customFormat="1" ht="9" customHeight="1" x14ac:dyDescent="0.25">
      <c r="A116" s="155" t="s">
        <v>63</v>
      </c>
      <c r="B116" s="156">
        <f t="shared" si="5"/>
        <v>41591</v>
      </c>
      <c r="C116" s="156"/>
      <c r="D116" s="156">
        <v>40563</v>
      </c>
      <c r="E116" s="156"/>
      <c r="F116" s="296">
        <v>1028</v>
      </c>
      <c r="G116" s="296">
        <v>0</v>
      </c>
    </row>
    <row r="117" spans="1:8" s="325" customFormat="1" ht="9" customHeight="1" x14ac:dyDescent="0.25">
      <c r="A117" s="157" t="s">
        <v>64</v>
      </c>
      <c r="B117" s="158">
        <f t="shared" si="5"/>
        <v>7916</v>
      </c>
      <c r="C117" s="158"/>
      <c r="D117" s="158">
        <v>7916</v>
      </c>
      <c r="E117" s="158"/>
      <c r="F117" s="295">
        <v>0</v>
      </c>
      <c r="G117" s="295">
        <v>0</v>
      </c>
    </row>
    <row r="118" spans="1:8" s="303" customFormat="1" ht="9.6" customHeight="1" x14ac:dyDescent="0.25">
      <c r="A118" s="321"/>
      <c r="B118" s="291"/>
      <c r="C118" s="291"/>
      <c r="D118" s="291"/>
      <c r="E118" s="291"/>
      <c r="F118" s="291"/>
      <c r="G118" s="291"/>
      <c r="H118" s="322"/>
    </row>
    <row r="119" spans="1:8" s="303" customFormat="1" ht="9.6" customHeight="1" x14ac:dyDescent="0.25">
      <c r="A119" s="321">
        <v>1998</v>
      </c>
      <c r="B119" s="291"/>
      <c r="C119" s="291"/>
      <c r="D119" s="152"/>
      <c r="E119" s="152"/>
      <c r="F119" s="291"/>
      <c r="G119" s="291"/>
      <c r="H119" s="322"/>
    </row>
    <row r="120" spans="1:8" s="303" customFormat="1" ht="9.6" customHeight="1" x14ac:dyDescent="0.25">
      <c r="A120" s="323" t="s">
        <v>33</v>
      </c>
      <c r="B120" s="291">
        <f>SUM(B122:B153)</f>
        <v>1113350</v>
      </c>
      <c r="C120" s="291"/>
      <c r="D120" s="291">
        <f>SUM(D122:D153)-2</f>
        <v>896626</v>
      </c>
      <c r="E120" s="291"/>
      <c r="F120" s="291">
        <f>SUM(F122:F153)</f>
        <v>208722</v>
      </c>
      <c r="G120" s="291">
        <f>SUM(G122:G153)</f>
        <v>8001</v>
      </c>
      <c r="H120" s="322"/>
    </row>
    <row r="121" spans="1:8" s="303" customFormat="1" ht="3.95" customHeight="1" x14ac:dyDescent="0.25">
      <c r="A121" s="323"/>
      <c r="B121" s="291"/>
      <c r="C121" s="291"/>
      <c r="D121" s="291"/>
      <c r="E121" s="291"/>
      <c r="F121" s="291"/>
      <c r="G121" s="291"/>
      <c r="H121" s="322"/>
    </row>
    <row r="122" spans="1:8" s="325" customFormat="1" ht="9" customHeight="1" x14ac:dyDescent="0.25">
      <c r="A122" s="324" t="s">
        <v>34</v>
      </c>
      <c r="B122" s="293">
        <f>SUM(D122:G122)</f>
        <v>449</v>
      </c>
      <c r="C122" s="293"/>
      <c r="D122" s="293">
        <v>449</v>
      </c>
      <c r="E122" s="293"/>
      <c r="F122" s="294">
        <v>0</v>
      </c>
      <c r="G122" s="294">
        <v>0</v>
      </c>
    </row>
    <row r="123" spans="1:8" s="325" customFormat="1" ht="9" customHeight="1" x14ac:dyDescent="0.25">
      <c r="A123" s="324" t="s">
        <v>35</v>
      </c>
      <c r="B123" s="293">
        <f>SUM(D123:G123)-1</f>
        <v>159016</v>
      </c>
      <c r="C123" s="293"/>
      <c r="D123" s="293">
        <v>104782</v>
      </c>
      <c r="E123" s="293"/>
      <c r="F123" s="293">
        <v>47698</v>
      </c>
      <c r="G123" s="293">
        <v>6537</v>
      </c>
    </row>
    <row r="124" spans="1:8" s="325" customFormat="1" ht="9" customHeight="1" x14ac:dyDescent="0.25">
      <c r="A124" s="324" t="s">
        <v>87</v>
      </c>
      <c r="B124" s="293">
        <f t="shared" ref="B124:B129" si="6">SUM(D124:G124)</f>
        <v>93490</v>
      </c>
      <c r="C124" s="293"/>
      <c r="D124" s="293">
        <v>80298</v>
      </c>
      <c r="E124" s="293"/>
      <c r="F124" s="293">
        <v>11953</v>
      </c>
      <c r="G124" s="293">
        <v>1239</v>
      </c>
    </row>
    <row r="125" spans="1:8" s="325" customFormat="1" ht="9" customHeight="1" x14ac:dyDescent="0.25">
      <c r="A125" s="157" t="s">
        <v>37</v>
      </c>
      <c r="B125" s="158">
        <f t="shared" si="6"/>
        <v>44614</v>
      </c>
      <c r="C125" s="158"/>
      <c r="D125" s="158">
        <v>44311</v>
      </c>
      <c r="E125" s="158"/>
      <c r="F125" s="158">
        <v>303</v>
      </c>
      <c r="G125" s="295">
        <v>0</v>
      </c>
    </row>
    <row r="126" spans="1:8" s="325" customFormat="1" ht="9" customHeight="1" x14ac:dyDescent="0.25">
      <c r="A126" s="324" t="s">
        <v>38</v>
      </c>
      <c r="B126" s="293">
        <f t="shared" si="6"/>
        <v>1642</v>
      </c>
      <c r="C126" s="293"/>
      <c r="D126" s="293">
        <v>1642</v>
      </c>
      <c r="E126" s="293"/>
      <c r="F126" s="294">
        <v>0</v>
      </c>
      <c r="G126" s="294">
        <v>0</v>
      </c>
    </row>
    <row r="127" spans="1:8" s="325" customFormat="1" ht="9" customHeight="1" x14ac:dyDescent="0.25">
      <c r="A127" s="324" t="s">
        <v>39</v>
      </c>
      <c r="B127" s="293">
        <f t="shared" si="6"/>
        <v>37934</v>
      </c>
      <c r="C127" s="293"/>
      <c r="D127" s="293">
        <v>37934</v>
      </c>
      <c r="E127" s="293"/>
      <c r="F127" s="294">
        <v>0</v>
      </c>
      <c r="G127" s="294">
        <v>0</v>
      </c>
    </row>
    <row r="128" spans="1:8" s="325" customFormat="1" ht="9" customHeight="1" x14ac:dyDescent="0.25">
      <c r="A128" s="324" t="s">
        <v>40</v>
      </c>
      <c r="B128" s="293">
        <f t="shared" si="6"/>
        <v>22060</v>
      </c>
      <c r="C128" s="293"/>
      <c r="D128" s="293">
        <v>16843</v>
      </c>
      <c r="E128" s="293"/>
      <c r="F128" s="293">
        <v>5217</v>
      </c>
      <c r="G128" s="294">
        <v>0</v>
      </c>
    </row>
    <row r="129" spans="1:7" s="325" customFormat="1" ht="9" customHeight="1" x14ac:dyDescent="0.25">
      <c r="A129" s="157" t="s">
        <v>41</v>
      </c>
      <c r="B129" s="158">
        <f t="shared" si="6"/>
        <v>815</v>
      </c>
      <c r="C129" s="158"/>
      <c r="D129" s="158">
        <v>815</v>
      </c>
      <c r="E129" s="158"/>
      <c r="F129" s="295">
        <v>0</v>
      </c>
      <c r="G129" s="295">
        <v>0</v>
      </c>
    </row>
    <row r="130" spans="1:7" s="325" customFormat="1" ht="9" customHeight="1" x14ac:dyDescent="0.25">
      <c r="A130" s="324" t="s">
        <v>88</v>
      </c>
      <c r="B130" s="293" t="s">
        <v>132</v>
      </c>
      <c r="C130" s="293"/>
      <c r="D130" s="293" t="s">
        <v>132</v>
      </c>
      <c r="E130" s="293"/>
      <c r="F130" s="293" t="s">
        <v>132</v>
      </c>
      <c r="G130" s="293" t="s">
        <v>132</v>
      </c>
    </row>
    <row r="131" spans="1:7" s="325" customFormat="1" ht="9" customHeight="1" x14ac:dyDescent="0.25">
      <c r="A131" s="324" t="s">
        <v>42</v>
      </c>
      <c r="B131" s="293">
        <f>SUM(D131:G131)</f>
        <v>2620</v>
      </c>
      <c r="C131" s="293"/>
      <c r="D131" s="293">
        <v>2620</v>
      </c>
      <c r="E131" s="293"/>
      <c r="F131" s="294">
        <v>0</v>
      </c>
      <c r="G131" s="294">
        <v>0</v>
      </c>
    </row>
    <row r="132" spans="1:7" s="325" customFormat="1" ht="9" customHeight="1" x14ac:dyDescent="0.25">
      <c r="A132" s="324" t="s">
        <v>43</v>
      </c>
      <c r="B132" s="293">
        <f>SUM(D132:G132)</f>
        <v>4483</v>
      </c>
      <c r="C132" s="293"/>
      <c r="D132" s="293">
        <v>4483</v>
      </c>
      <c r="E132" s="293"/>
      <c r="F132" s="294">
        <v>0</v>
      </c>
      <c r="G132" s="294">
        <v>0</v>
      </c>
    </row>
    <row r="133" spans="1:7" s="325" customFormat="1" ht="9" customHeight="1" x14ac:dyDescent="0.25">
      <c r="A133" s="157" t="s">
        <v>44</v>
      </c>
      <c r="B133" s="158">
        <f>SUM(D133:G133)</f>
        <v>8861</v>
      </c>
      <c r="C133" s="158"/>
      <c r="D133" s="158">
        <v>8861</v>
      </c>
      <c r="E133" s="158"/>
      <c r="F133" s="295">
        <v>0</v>
      </c>
      <c r="G133" s="295">
        <v>0</v>
      </c>
    </row>
    <row r="134" spans="1:7" s="325" customFormat="1" ht="9" customHeight="1" x14ac:dyDescent="0.25">
      <c r="A134" s="324" t="s">
        <v>45</v>
      </c>
      <c r="B134" s="293">
        <f>SUM(D134:G134)+1</f>
        <v>3780</v>
      </c>
      <c r="C134" s="293"/>
      <c r="D134" s="293">
        <v>3761</v>
      </c>
      <c r="E134" s="293"/>
      <c r="F134" s="294">
        <v>0</v>
      </c>
      <c r="G134" s="293">
        <v>18</v>
      </c>
    </row>
    <row r="135" spans="1:7" s="325" customFormat="1" ht="9" customHeight="1" x14ac:dyDescent="0.25">
      <c r="A135" s="324" t="s">
        <v>46</v>
      </c>
      <c r="B135" s="293">
        <f t="shared" ref="B135:B151" si="7">SUM(D135:G135)</f>
        <v>15359</v>
      </c>
      <c r="C135" s="293"/>
      <c r="D135" s="293">
        <v>15358</v>
      </c>
      <c r="E135" s="293"/>
      <c r="F135" s="294">
        <v>0</v>
      </c>
      <c r="G135" s="293">
        <v>1</v>
      </c>
    </row>
    <row r="136" spans="1:7" s="325" customFormat="1" ht="9" customHeight="1" x14ac:dyDescent="0.25">
      <c r="A136" s="324" t="s">
        <v>47</v>
      </c>
      <c r="B136" s="293">
        <f t="shared" si="7"/>
        <v>4897</v>
      </c>
      <c r="C136" s="293"/>
      <c r="D136" s="293">
        <v>4897</v>
      </c>
      <c r="E136" s="293"/>
      <c r="F136" s="294">
        <v>0</v>
      </c>
      <c r="G136" s="294">
        <v>0</v>
      </c>
    </row>
    <row r="137" spans="1:7" s="325" customFormat="1" ht="9" customHeight="1" x14ac:dyDescent="0.25">
      <c r="A137" s="157" t="s">
        <v>48</v>
      </c>
      <c r="B137" s="158">
        <f t="shared" si="7"/>
        <v>18604</v>
      </c>
      <c r="C137" s="158"/>
      <c r="D137" s="158">
        <v>18580</v>
      </c>
      <c r="E137" s="158"/>
      <c r="F137" s="295">
        <v>0</v>
      </c>
      <c r="G137" s="158">
        <v>24</v>
      </c>
    </row>
    <row r="138" spans="1:7" s="325" customFormat="1" ht="9" customHeight="1" x14ac:dyDescent="0.25">
      <c r="A138" s="324" t="s">
        <v>49</v>
      </c>
      <c r="B138" s="293">
        <f t="shared" si="7"/>
        <v>598</v>
      </c>
      <c r="C138" s="293"/>
      <c r="D138" s="293">
        <v>598</v>
      </c>
      <c r="E138" s="293"/>
      <c r="F138" s="294">
        <v>0</v>
      </c>
      <c r="G138" s="294">
        <v>0</v>
      </c>
    </row>
    <row r="139" spans="1:7" s="325" customFormat="1" ht="9" customHeight="1" x14ac:dyDescent="0.25">
      <c r="A139" s="324" t="s">
        <v>50</v>
      </c>
      <c r="B139" s="293">
        <f t="shared" si="7"/>
        <v>16853</v>
      </c>
      <c r="C139" s="293"/>
      <c r="D139" s="293">
        <v>16853</v>
      </c>
      <c r="E139" s="293"/>
      <c r="F139" s="294">
        <v>0</v>
      </c>
      <c r="G139" s="294">
        <v>0</v>
      </c>
    </row>
    <row r="140" spans="1:7" s="325" customFormat="1" ht="9" customHeight="1" x14ac:dyDescent="0.25">
      <c r="A140" s="324" t="s">
        <v>51</v>
      </c>
      <c r="B140" s="293">
        <f t="shared" si="7"/>
        <v>254</v>
      </c>
      <c r="C140" s="293"/>
      <c r="D140" s="293">
        <v>254</v>
      </c>
      <c r="E140" s="293"/>
      <c r="F140" s="294">
        <v>0</v>
      </c>
      <c r="G140" s="294">
        <v>0</v>
      </c>
    </row>
    <row r="141" spans="1:7" s="325" customFormat="1" ht="9" customHeight="1" x14ac:dyDescent="0.25">
      <c r="A141" s="157" t="s">
        <v>52</v>
      </c>
      <c r="B141" s="158">
        <f t="shared" si="7"/>
        <v>8758</v>
      </c>
      <c r="C141" s="158"/>
      <c r="D141" s="158">
        <v>7399</v>
      </c>
      <c r="E141" s="158"/>
      <c r="F141" s="158">
        <v>1317</v>
      </c>
      <c r="G141" s="158">
        <v>42</v>
      </c>
    </row>
    <row r="142" spans="1:7" s="325" customFormat="1" ht="9" customHeight="1" x14ac:dyDescent="0.25">
      <c r="A142" s="324" t="s">
        <v>53</v>
      </c>
      <c r="B142" s="293">
        <f t="shared" si="7"/>
        <v>5548</v>
      </c>
      <c r="C142" s="293"/>
      <c r="D142" s="293">
        <v>5504</v>
      </c>
      <c r="E142" s="293"/>
      <c r="F142" s="294">
        <v>0</v>
      </c>
      <c r="G142" s="293">
        <v>44</v>
      </c>
    </row>
    <row r="143" spans="1:7" s="325" customFormat="1" ht="9" customHeight="1" x14ac:dyDescent="0.25">
      <c r="A143" s="324" t="s">
        <v>54</v>
      </c>
      <c r="B143" s="293">
        <f t="shared" si="7"/>
        <v>457</v>
      </c>
      <c r="C143" s="293"/>
      <c r="D143" s="293">
        <v>457</v>
      </c>
      <c r="E143" s="293"/>
      <c r="F143" s="294">
        <v>0</v>
      </c>
      <c r="G143" s="294">
        <v>0</v>
      </c>
    </row>
    <row r="144" spans="1:7" s="325" customFormat="1" ht="9" customHeight="1" x14ac:dyDescent="0.25">
      <c r="A144" s="324" t="s">
        <v>55</v>
      </c>
      <c r="B144" s="293">
        <f t="shared" si="7"/>
        <v>4288</v>
      </c>
      <c r="C144" s="293"/>
      <c r="D144" s="293">
        <v>4147</v>
      </c>
      <c r="E144" s="293"/>
      <c r="F144" s="293">
        <v>89</v>
      </c>
      <c r="G144" s="293">
        <v>52</v>
      </c>
    </row>
    <row r="145" spans="1:8" s="325" customFormat="1" ht="9" customHeight="1" x14ac:dyDescent="0.25">
      <c r="A145" s="157" t="s">
        <v>56</v>
      </c>
      <c r="B145" s="158">
        <f t="shared" si="7"/>
        <v>631</v>
      </c>
      <c r="C145" s="158"/>
      <c r="D145" s="158">
        <v>631</v>
      </c>
      <c r="E145" s="158"/>
      <c r="F145" s="295">
        <v>0</v>
      </c>
      <c r="G145" s="295">
        <v>0</v>
      </c>
    </row>
    <row r="146" spans="1:8" s="325" customFormat="1" ht="9" customHeight="1" x14ac:dyDescent="0.25">
      <c r="A146" s="324" t="s">
        <v>57</v>
      </c>
      <c r="B146" s="293">
        <f t="shared" si="7"/>
        <v>164752</v>
      </c>
      <c r="C146" s="293"/>
      <c r="D146" s="293">
        <v>126469</v>
      </c>
      <c r="E146" s="293"/>
      <c r="F146" s="293">
        <v>38282</v>
      </c>
      <c r="G146" s="293">
        <v>1</v>
      </c>
    </row>
    <row r="147" spans="1:8" s="325" customFormat="1" ht="9" customHeight="1" x14ac:dyDescent="0.25">
      <c r="A147" s="324" t="s">
        <v>58</v>
      </c>
      <c r="B147" s="293">
        <f t="shared" si="7"/>
        <v>198538</v>
      </c>
      <c r="C147" s="293"/>
      <c r="D147" s="293">
        <v>96517</v>
      </c>
      <c r="E147" s="293"/>
      <c r="F147" s="293">
        <v>101978</v>
      </c>
      <c r="G147" s="293">
        <v>43</v>
      </c>
    </row>
    <row r="148" spans="1:8" s="325" customFormat="1" ht="9" customHeight="1" x14ac:dyDescent="0.25">
      <c r="A148" s="324" t="s">
        <v>59</v>
      </c>
      <c r="B148" s="293">
        <f t="shared" si="7"/>
        <v>50959</v>
      </c>
      <c r="C148" s="293"/>
      <c r="D148" s="293">
        <v>50822</v>
      </c>
      <c r="E148" s="293"/>
      <c r="F148" s="293">
        <v>137</v>
      </c>
      <c r="G148" s="294">
        <v>0</v>
      </c>
    </row>
    <row r="149" spans="1:8" s="325" customFormat="1" ht="9" customHeight="1" x14ac:dyDescent="0.25">
      <c r="A149" s="157" t="s">
        <v>60</v>
      </c>
      <c r="B149" s="158">
        <f t="shared" si="7"/>
        <v>48645</v>
      </c>
      <c r="C149" s="158"/>
      <c r="D149" s="158">
        <v>47604</v>
      </c>
      <c r="E149" s="158"/>
      <c r="F149" s="158">
        <v>1041</v>
      </c>
      <c r="G149" s="295">
        <v>0</v>
      </c>
    </row>
    <row r="150" spans="1:8" s="325" customFormat="1" ht="9" customHeight="1" x14ac:dyDescent="0.25">
      <c r="A150" s="324" t="s">
        <v>61</v>
      </c>
      <c r="B150" s="293">
        <f t="shared" si="7"/>
        <v>715</v>
      </c>
      <c r="C150" s="293"/>
      <c r="D150" s="293">
        <v>715</v>
      </c>
      <c r="E150" s="293"/>
      <c r="F150" s="294">
        <v>0</v>
      </c>
      <c r="G150" s="294">
        <v>0</v>
      </c>
    </row>
    <row r="151" spans="1:8" s="325" customFormat="1" ht="9" customHeight="1" x14ac:dyDescent="0.25">
      <c r="A151" s="324" t="s">
        <v>62</v>
      </c>
      <c r="B151" s="293">
        <f t="shared" si="7"/>
        <v>143863</v>
      </c>
      <c r="C151" s="293"/>
      <c r="D151" s="293">
        <v>143863</v>
      </c>
      <c r="E151" s="293"/>
      <c r="F151" s="294">
        <v>0</v>
      </c>
      <c r="G151" s="294">
        <v>0</v>
      </c>
    </row>
    <row r="152" spans="1:8" s="53" customFormat="1" ht="9" customHeight="1" x14ac:dyDescent="0.25">
      <c r="A152" s="155" t="s">
        <v>63</v>
      </c>
      <c r="B152" s="156">
        <f>SUM(D152:G152)-1</f>
        <v>43018</v>
      </c>
      <c r="C152" s="156"/>
      <c r="D152" s="156">
        <v>42312</v>
      </c>
      <c r="E152" s="156"/>
      <c r="F152" s="296">
        <v>707</v>
      </c>
      <c r="G152" s="296">
        <v>0</v>
      </c>
    </row>
    <row r="153" spans="1:8" s="325" customFormat="1" ht="9" customHeight="1" x14ac:dyDescent="0.25">
      <c r="A153" s="157" t="s">
        <v>64</v>
      </c>
      <c r="B153" s="158">
        <f>SUM(D153:G153)</f>
        <v>6849</v>
      </c>
      <c r="C153" s="158"/>
      <c r="D153" s="158">
        <v>6849</v>
      </c>
      <c r="E153" s="158"/>
      <c r="F153" s="295">
        <v>0</v>
      </c>
      <c r="G153" s="295">
        <v>0</v>
      </c>
    </row>
    <row r="154" spans="1:8" s="303" customFormat="1" ht="9.6" customHeight="1" x14ac:dyDescent="0.25">
      <c r="A154" s="321"/>
      <c r="B154" s="291"/>
      <c r="C154" s="291"/>
      <c r="D154" s="291"/>
      <c r="E154" s="291"/>
      <c r="F154" s="291"/>
      <c r="G154" s="291"/>
      <c r="H154" s="322"/>
    </row>
    <row r="155" spans="1:8" s="303" customFormat="1" ht="9.6" customHeight="1" x14ac:dyDescent="0.25">
      <c r="A155" s="321">
        <v>1999</v>
      </c>
      <c r="B155" s="291"/>
      <c r="C155" s="291"/>
      <c r="D155" s="152"/>
      <c r="E155" s="152"/>
      <c r="F155" s="152"/>
      <c r="G155" s="152"/>
      <c r="H155" s="322"/>
    </row>
    <row r="156" spans="1:8" s="303" customFormat="1" ht="9.6" customHeight="1" x14ac:dyDescent="0.25">
      <c r="A156" s="323" t="s">
        <v>33</v>
      </c>
      <c r="B156" s="291">
        <f>SUM(B158:B189)</f>
        <v>1144263</v>
      </c>
      <c r="C156" s="291"/>
      <c r="D156" s="291">
        <f>SUM(D158:D189)+1</f>
        <v>906574</v>
      </c>
      <c r="E156" s="291"/>
      <c r="F156" s="291">
        <f>SUM(F158:F189)</f>
        <v>211400</v>
      </c>
      <c r="G156" s="291">
        <f>SUM(G158:G189)+1</f>
        <v>26289</v>
      </c>
      <c r="H156" s="322"/>
    </row>
    <row r="157" spans="1:8" s="303" customFormat="1" ht="3.95" customHeight="1" x14ac:dyDescent="0.25">
      <c r="A157" s="323"/>
      <c r="B157" s="291"/>
      <c r="C157" s="291"/>
      <c r="D157" s="291"/>
      <c r="E157" s="291"/>
      <c r="F157" s="291"/>
      <c r="G157" s="291"/>
      <c r="H157" s="322"/>
    </row>
    <row r="158" spans="1:8" s="325" customFormat="1" ht="9" customHeight="1" x14ac:dyDescent="0.25">
      <c r="A158" s="324" t="s">
        <v>34</v>
      </c>
      <c r="B158" s="293">
        <f>SUM(D158:G158)</f>
        <v>442</v>
      </c>
      <c r="C158" s="293"/>
      <c r="D158" s="293">
        <v>442</v>
      </c>
      <c r="E158" s="293"/>
      <c r="F158" s="294">
        <v>0</v>
      </c>
      <c r="G158" s="294">
        <v>0</v>
      </c>
    </row>
    <row r="159" spans="1:8" s="325" customFormat="1" ht="9" customHeight="1" x14ac:dyDescent="0.25">
      <c r="A159" s="324" t="s">
        <v>35</v>
      </c>
      <c r="B159" s="293">
        <f>SUM(D159:G159)</f>
        <v>151034</v>
      </c>
      <c r="C159" s="293"/>
      <c r="D159" s="293">
        <v>97131</v>
      </c>
      <c r="E159" s="293"/>
      <c r="F159" s="293">
        <v>29116</v>
      </c>
      <c r="G159" s="293">
        <v>24787</v>
      </c>
    </row>
    <row r="160" spans="1:8" s="325" customFormat="1" ht="9" customHeight="1" x14ac:dyDescent="0.25">
      <c r="A160" s="324" t="s">
        <v>87</v>
      </c>
      <c r="B160" s="293">
        <f>SUM(D160:G160)-1</f>
        <v>88328</v>
      </c>
      <c r="C160" s="293"/>
      <c r="D160" s="293">
        <v>74437</v>
      </c>
      <c r="E160" s="293"/>
      <c r="F160" s="293">
        <v>12709</v>
      </c>
      <c r="G160" s="293">
        <v>1183</v>
      </c>
    </row>
    <row r="161" spans="1:7" s="325" customFormat="1" ht="9" customHeight="1" x14ac:dyDescent="0.25">
      <c r="A161" s="157" t="s">
        <v>37</v>
      </c>
      <c r="B161" s="158">
        <f>SUM(D161:G161)-1</f>
        <v>43325</v>
      </c>
      <c r="C161" s="158"/>
      <c r="D161" s="158">
        <v>42864</v>
      </c>
      <c r="E161" s="158"/>
      <c r="F161" s="158">
        <v>462</v>
      </c>
      <c r="G161" s="295">
        <v>0</v>
      </c>
    </row>
    <row r="162" spans="1:7" s="325" customFormat="1" ht="9" customHeight="1" x14ac:dyDescent="0.25">
      <c r="A162" s="324" t="s">
        <v>38</v>
      </c>
      <c r="B162" s="293">
        <f>SUM(D162:G162)</f>
        <v>1411</v>
      </c>
      <c r="C162" s="293"/>
      <c r="D162" s="293">
        <v>1411</v>
      </c>
      <c r="E162" s="293"/>
      <c r="F162" s="294">
        <v>0</v>
      </c>
      <c r="G162" s="294">
        <v>0</v>
      </c>
    </row>
    <row r="163" spans="1:7" s="325" customFormat="1" ht="9" customHeight="1" x14ac:dyDescent="0.25">
      <c r="A163" s="324" t="s">
        <v>39</v>
      </c>
      <c r="B163" s="293">
        <f>SUM(D163:G163)</f>
        <v>35320</v>
      </c>
      <c r="C163" s="293"/>
      <c r="D163" s="293">
        <v>35320</v>
      </c>
      <c r="E163" s="293"/>
      <c r="F163" s="294">
        <v>0</v>
      </c>
      <c r="G163" s="294">
        <v>0</v>
      </c>
    </row>
    <row r="164" spans="1:7" s="325" customFormat="1" ht="9" customHeight="1" x14ac:dyDescent="0.25">
      <c r="A164" s="324" t="s">
        <v>40</v>
      </c>
      <c r="B164" s="293">
        <f>SUM(D164:G164)</f>
        <v>23529</v>
      </c>
      <c r="C164" s="293"/>
      <c r="D164" s="293">
        <v>20954</v>
      </c>
      <c r="E164" s="293"/>
      <c r="F164" s="293">
        <v>2575</v>
      </c>
      <c r="G164" s="294">
        <v>0</v>
      </c>
    </row>
    <row r="165" spans="1:7" s="325" customFormat="1" ht="9" customHeight="1" x14ac:dyDescent="0.25">
      <c r="A165" s="157" t="s">
        <v>41</v>
      </c>
      <c r="B165" s="158">
        <f>SUM(D165:G165)</f>
        <v>658</v>
      </c>
      <c r="C165" s="158"/>
      <c r="D165" s="158">
        <v>658</v>
      </c>
      <c r="E165" s="158"/>
      <c r="F165" s="295">
        <v>0</v>
      </c>
      <c r="G165" s="295">
        <v>0</v>
      </c>
    </row>
    <row r="166" spans="1:7" s="325" customFormat="1" ht="9" customHeight="1" x14ac:dyDescent="0.25">
      <c r="A166" s="324" t="s">
        <v>88</v>
      </c>
      <c r="B166" s="293" t="s">
        <v>132</v>
      </c>
      <c r="C166" s="293"/>
      <c r="D166" s="293" t="s">
        <v>132</v>
      </c>
      <c r="E166" s="293"/>
      <c r="F166" s="293" t="s">
        <v>132</v>
      </c>
      <c r="G166" s="293" t="s">
        <v>132</v>
      </c>
    </row>
    <row r="167" spans="1:7" s="325" customFormat="1" ht="9" customHeight="1" x14ac:dyDescent="0.25">
      <c r="A167" s="324" t="s">
        <v>42</v>
      </c>
      <c r="B167" s="293">
        <f>SUM(D167:G167)</f>
        <v>2599</v>
      </c>
      <c r="C167" s="293"/>
      <c r="D167" s="293">
        <v>2599</v>
      </c>
      <c r="E167" s="293"/>
      <c r="F167" s="294">
        <v>0</v>
      </c>
      <c r="G167" s="294">
        <v>0</v>
      </c>
    </row>
    <row r="168" spans="1:7" s="325" customFormat="1" ht="9" customHeight="1" x14ac:dyDescent="0.25">
      <c r="A168" s="324" t="s">
        <v>43</v>
      </c>
      <c r="B168" s="293">
        <f>SUM(D168:G168)</f>
        <v>4613</v>
      </c>
      <c r="C168" s="293"/>
      <c r="D168" s="293">
        <v>4613</v>
      </c>
      <c r="E168" s="293"/>
      <c r="F168" s="294">
        <v>0</v>
      </c>
      <c r="G168" s="294">
        <v>0</v>
      </c>
    </row>
    <row r="169" spans="1:7" s="325" customFormat="1" ht="9" customHeight="1" x14ac:dyDescent="0.25">
      <c r="A169" s="157" t="s">
        <v>44</v>
      </c>
      <c r="B169" s="158">
        <f>SUM(D169:G169)</f>
        <v>6156</v>
      </c>
      <c r="C169" s="158"/>
      <c r="D169" s="158">
        <v>6156</v>
      </c>
      <c r="E169" s="158"/>
      <c r="F169" s="295">
        <v>0</v>
      </c>
      <c r="G169" s="295">
        <v>0</v>
      </c>
    </row>
    <row r="170" spans="1:7" s="325" customFormat="1" ht="9" customHeight="1" x14ac:dyDescent="0.25">
      <c r="A170" s="324" t="s">
        <v>45</v>
      </c>
      <c r="B170" s="293">
        <f>SUM(D170:G170)+1</f>
        <v>2970</v>
      </c>
      <c r="C170" s="293"/>
      <c r="D170" s="293">
        <v>2952</v>
      </c>
      <c r="E170" s="293"/>
      <c r="F170" s="294">
        <v>0</v>
      </c>
      <c r="G170" s="293">
        <v>17</v>
      </c>
    </row>
    <row r="171" spans="1:7" s="325" customFormat="1" ht="9" customHeight="1" x14ac:dyDescent="0.25">
      <c r="A171" s="324" t="s">
        <v>46</v>
      </c>
      <c r="B171" s="293">
        <f t="shared" ref="B171:B179" si="8">SUM(D171:G171)</f>
        <v>11797</v>
      </c>
      <c r="C171" s="293"/>
      <c r="D171" s="293">
        <v>11796</v>
      </c>
      <c r="E171" s="293"/>
      <c r="F171" s="294">
        <v>0</v>
      </c>
      <c r="G171" s="293">
        <v>1</v>
      </c>
    </row>
    <row r="172" spans="1:7" s="325" customFormat="1" ht="9" customHeight="1" x14ac:dyDescent="0.25">
      <c r="A172" s="324" t="s">
        <v>47</v>
      </c>
      <c r="B172" s="293">
        <f t="shared" si="8"/>
        <v>5918</v>
      </c>
      <c r="C172" s="293"/>
      <c r="D172" s="293">
        <v>5918</v>
      </c>
      <c r="E172" s="293"/>
      <c r="F172" s="294">
        <v>0</v>
      </c>
      <c r="G172" s="294">
        <v>0</v>
      </c>
    </row>
    <row r="173" spans="1:7" s="325" customFormat="1" ht="9" customHeight="1" x14ac:dyDescent="0.25">
      <c r="A173" s="157" t="s">
        <v>48</v>
      </c>
      <c r="B173" s="158">
        <f t="shared" si="8"/>
        <v>17134</v>
      </c>
      <c r="C173" s="158"/>
      <c r="D173" s="158">
        <v>17060</v>
      </c>
      <c r="E173" s="158"/>
      <c r="F173" s="295">
        <v>0</v>
      </c>
      <c r="G173" s="158">
        <v>74</v>
      </c>
    </row>
    <row r="174" spans="1:7" s="325" customFormat="1" ht="9" customHeight="1" x14ac:dyDescent="0.25">
      <c r="A174" s="324" t="s">
        <v>49</v>
      </c>
      <c r="B174" s="293">
        <f t="shared" si="8"/>
        <v>601</v>
      </c>
      <c r="C174" s="293"/>
      <c r="D174" s="293">
        <v>601</v>
      </c>
      <c r="E174" s="293"/>
      <c r="F174" s="294">
        <v>0</v>
      </c>
      <c r="G174" s="294">
        <v>0</v>
      </c>
    </row>
    <row r="175" spans="1:7" s="325" customFormat="1" ht="9" customHeight="1" x14ac:dyDescent="0.25">
      <c r="A175" s="324" t="s">
        <v>50</v>
      </c>
      <c r="B175" s="293">
        <f t="shared" si="8"/>
        <v>16912</v>
      </c>
      <c r="C175" s="293"/>
      <c r="D175" s="293">
        <v>16912</v>
      </c>
      <c r="E175" s="293"/>
      <c r="F175" s="294">
        <v>0</v>
      </c>
      <c r="G175" s="294">
        <v>0</v>
      </c>
    </row>
    <row r="176" spans="1:7" s="325" customFormat="1" ht="9" customHeight="1" x14ac:dyDescent="0.25">
      <c r="A176" s="324" t="s">
        <v>51</v>
      </c>
      <c r="B176" s="293">
        <f t="shared" si="8"/>
        <v>285</v>
      </c>
      <c r="C176" s="293"/>
      <c r="D176" s="293">
        <v>285</v>
      </c>
      <c r="E176" s="293"/>
      <c r="F176" s="294">
        <v>0</v>
      </c>
      <c r="G176" s="294">
        <v>0</v>
      </c>
    </row>
    <row r="177" spans="1:8" s="325" customFormat="1" ht="9" customHeight="1" x14ac:dyDescent="0.25">
      <c r="A177" s="157" t="s">
        <v>52</v>
      </c>
      <c r="B177" s="158">
        <f t="shared" si="8"/>
        <v>8008</v>
      </c>
      <c r="C177" s="158"/>
      <c r="D177" s="158">
        <v>7263</v>
      </c>
      <c r="E177" s="158"/>
      <c r="F177" s="158">
        <v>716</v>
      </c>
      <c r="G177" s="158">
        <v>29</v>
      </c>
    </row>
    <row r="178" spans="1:8" s="325" customFormat="1" ht="9" customHeight="1" x14ac:dyDescent="0.25">
      <c r="A178" s="324" t="s">
        <v>53</v>
      </c>
      <c r="B178" s="293">
        <f t="shared" si="8"/>
        <v>5131</v>
      </c>
      <c r="C178" s="293"/>
      <c r="D178" s="293">
        <v>5096</v>
      </c>
      <c r="E178" s="293"/>
      <c r="F178" s="294">
        <v>0</v>
      </c>
      <c r="G178" s="293">
        <v>35</v>
      </c>
    </row>
    <row r="179" spans="1:8" s="325" customFormat="1" ht="9" customHeight="1" x14ac:dyDescent="0.25">
      <c r="A179" s="324" t="s">
        <v>54</v>
      </c>
      <c r="B179" s="293">
        <f t="shared" si="8"/>
        <v>834</v>
      </c>
      <c r="C179" s="293"/>
      <c r="D179" s="293">
        <v>834</v>
      </c>
      <c r="E179" s="293"/>
      <c r="F179" s="294">
        <v>0</v>
      </c>
      <c r="G179" s="294">
        <v>0</v>
      </c>
    </row>
    <row r="180" spans="1:8" s="325" customFormat="1" ht="9" customHeight="1" x14ac:dyDescent="0.25">
      <c r="A180" s="324" t="s">
        <v>55</v>
      </c>
      <c r="B180" s="293">
        <f>SUM(D180:G180)+1</f>
        <v>3921</v>
      </c>
      <c r="C180" s="293"/>
      <c r="D180" s="293">
        <v>3696</v>
      </c>
      <c r="E180" s="293"/>
      <c r="F180" s="293">
        <v>187</v>
      </c>
      <c r="G180" s="293">
        <v>37</v>
      </c>
    </row>
    <row r="181" spans="1:8" s="325" customFormat="1" ht="9" customHeight="1" x14ac:dyDescent="0.25">
      <c r="A181" s="157" t="s">
        <v>56</v>
      </c>
      <c r="B181" s="158">
        <f>SUM(D181:G181)</f>
        <v>1387</v>
      </c>
      <c r="C181" s="158"/>
      <c r="D181" s="158">
        <v>1387</v>
      </c>
      <c r="E181" s="158"/>
      <c r="F181" s="295">
        <v>0</v>
      </c>
      <c r="G181" s="295">
        <v>0</v>
      </c>
    </row>
    <row r="182" spans="1:8" s="325" customFormat="1" ht="9" customHeight="1" x14ac:dyDescent="0.25">
      <c r="A182" s="324" t="s">
        <v>57</v>
      </c>
      <c r="B182" s="293">
        <f>SUM(D182:G182)</f>
        <v>178416</v>
      </c>
      <c r="C182" s="293"/>
      <c r="D182" s="293">
        <v>131282</v>
      </c>
      <c r="E182" s="293"/>
      <c r="F182" s="293">
        <v>47134</v>
      </c>
      <c r="G182" s="293">
        <v>0</v>
      </c>
    </row>
    <row r="183" spans="1:8" s="325" customFormat="1" ht="9" customHeight="1" x14ac:dyDescent="0.25">
      <c r="A183" s="324" t="s">
        <v>58</v>
      </c>
      <c r="B183" s="293">
        <f>SUM(D183:G183)</f>
        <v>256026</v>
      </c>
      <c r="C183" s="293"/>
      <c r="D183" s="293">
        <v>139276</v>
      </c>
      <c r="E183" s="293"/>
      <c r="F183" s="293">
        <v>116625</v>
      </c>
      <c r="G183" s="293">
        <v>125</v>
      </c>
    </row>
    <row r="184" spans="1:8" s="325" customFormat="1" ht="9" customHeight="1" x14ac:dyDescent="0.25">
      <c r="A184" s="324" t="s">
        <v>59</v>
      </c>
      <c r="B184" s="293">
        <f>SUM(D184:G184)+1</f>
        <v>55997</v>
      </c>
      <c r="C184" s="293"/>
      <c r="D184" s="293">
        <v>55923</v>
      </c>
      <c r="E184" s="293"/>
      <c r="F184" s="293">
        <v>73</v>
      </c>
      <c r="G184" s="294">
        <v>0</v>
      </c>
    </row>
    <row r="185" spans="1:8" s="325" customFormat="1" ht="9" customHeight="1" x14ac:dyDescent="0.25">
      <c r="A185" s="157" t="s">
        <v>60</v>
      </c>
      <c r="B185" s="158">
        <f>SUM(D185:G185)+1</f>
        <v>44623</v>
      </c>
      <c r="C185" s="158"/>
      <c r="D185" s="158">
        <v>43665</v>
      </c>
      <c r="E185" s="158"/>
      <c r="F185" s="158">
        <v>957</v>
      </c>
      <c r="G185" s="295">
        <v>0</v>
      </c>
    </row>
    <row r="186" spans="1:8" s="325" customFormat="1" ht="9" customHeight="1" x14ac:dyDescent="0.25">
      <c r="A186" s="324" t="s">
        <v>61</v>
      </c>
      <c r="B186" s="293">
        <f>SUM(D186:G186)</f>
        <v>699</v>
      </c>
      <c r="C186" s="293"/>
      <c r="D186" s="293">
        <v>699</v>
      </c>
      <c r="E186" s="293"/>
      <c r="F186" s="294">
        <v>0</v>
      </c>
      <c r="G186" s="294">
        <v>0</v>
      </c>
    </row>
    <row r="187" spans="1:8" s="325" customFormat="1" ht="9" customHeight="1" x14ac:dyDescent="0.25">
      <c r="A187" s="324" t="s">
        <v>62</v>
      </c>
      <c r="B187" s="293">
        <f>SUM(D187:G187)</f>
        <v>135745</v>
      </c>
      <c r="C187" s="293"/>
      <c r="D187" s="293">
        <v>135745</v>
      </c>
      <c r="E187" s="293"/>
      <c r="F187" s="294">
        <v>0</v>
      </c>
      <c r="G187" s="294">
        <v>0</v>
      </c>
    </row>
    <row r="188" spans="1:8" s="53" customFormat="1" ht="9" customHeight="1" x14ac:dyDescent="0.25">
      <c r="A188" s="155" t="s">
        <v>63</v>
      </c>
      <c r="B188" s="156">
        <f>SUM(D188:G188)</f>
        <v>35409</v>
      </c>
      <c r="C188" s="156"/>
      <c r="D188" s="156">
        <v>34563</v>
      </c>
      <c r="E188" s="156"/>
      <c r="F188" s="296">
        <v>846</v>
      </c>
      <c r="G188" s="296">
        <v>0</v>
      </c>
    </row>
    <row r="189" spans="1:8" s="325" customFormat="1" ht="9" customHeight="1" x14ac:dyDescent="0.25">
      <c r="A189" s="157" t="s">
        <v>64</v>
      </c>
      <c r="B189" s="158">
        <f>SUM(D189:G189)</f>
        <v>5035</v>
      </c>
      <c r="C189" s="158"/>
      <c r="D189" s="158">
        <v>5035</v>
      </c>
      <c r="E189" s="158"/>
      <c r="F189" s="295">
        <v>0</v>
      </c>
      <c r="G189" s="295">
        <v>0</v>
      </c>
    </row>
    <row r="190" spans="1:8" s="303" customFormat="1" ht="9.6" customHeight="1" x14ac:dyDescent="0.25">
      <c r="A190" s="321"/>
      <c r="B190" s="291"/>
      <c r="C190" s="291"/>
      <c r="D190" s="291"/>
      <c r="E190" s="291"/>
      <c r="F190" s="291"/>
      <c r="G190" s="291"/>
      <c r="H190" s="322"/>
    </row>
    <row r="191" spans="1:8" s="303" customFormat="1" ht="9.6" customHeight="1" x14ac:dyDescent="0.25">
      <c r="A191" s="321">
        <v>2000</v>
      </c>
      <c r="B191" s="152"/>
      <c r="C191" s="291"/>
      <c r="D191" s="291"/>
      <c r="E191" s="291"/>
      <c r="F191" s="291"/>
      <c r="G191" s="291"/>
      <c r="H191" s="322"/>
    </row>
    <row r="192" spans="1:8" s="303" customFormat="1" ht="9.6" customHeight="1" x14ac:dyDescent="0.25">
      <c r="A192" s="323" t="s">
        <v>33</v>
      </c>
      <c r="B192" s="291">
        <f>SUM(B194:B225)-1</f>
        <v>1239039</v>
      </c>
      <c r="C192" s="292"/>
      <c r="D192" s="291">
        <f>SUM(D194:D225)</f>
        <v>915438</v>
      </c>
      <c r="E192" s="291"/>
      <c r="F192" s="291">
        <f>SUM(F194:F225)</f>
        <v>293910</v>
      </c>
      <c r="G192" s="291">
        <f>SUM(G194:G225)</f>
        <v>29691</v>
      </c>
      <c r="H192" s="322"/>
    </row>
    <row r="193" spans="1:8" s="303" customFormat="1" ht="3.95" customHeight="1" x14ac:dyDescent="0.25">
      <c r="A193" s="323"/>
      <c r="B193" s="291"/>
      <c r="C193" s="291"/>
      <c r="D193" s="291"/>
      <c r="E193" s="291"/>
      <c r="F193" s="291"/>
      <c r="G193" s="291"/>
      <c r="H193" s="322"/>
    </row>
    <row r="194" spans="1:8" s="325" customFormat="1" ht="9" customHeight="1" x14ac:dyDescent="0.25">
      <c r="A194" s="324" t="s">
        <v>34</v>
      </c>
      <c r="B194" s="293">
        <f>SUM(D194:G194)</f>
        <v>519</v>
      </c>
      <c r="C194" s="293"/>
      <c r="D194" s="293">
        <v>519</v>
      </c>
      <c r="E194" s="293"/>
      <c r="F194" s="294">
        <v>0</v>
      </c>
      <c r="G194" s="294">
        <v>0</v>
      </c>
    </row>
    <row r="195" spans="1:8" s="325" customFormat="1" ht="9" customHeight="1" x14ac:dyDescent="0.25">
      <c r="A195" s="324" t="s">
        <v>35</v>
      </c>
      <c r="B195" s="293">
        <f>SUM(D195:G195)</f>
        <v>147141</v>
      </c>
      <c r="C195" s="293"/>
      <c r="D195" s="293">
        <v>101473</v>
      </c>
      <c r="E195" s="293"/>
      <c r="F195" s="293">
        <v>18216</v>
      </c>
      <c r="G195" s="293">
        <v>27452</v>
      </c>
    </row>
    <row r="196" spans="1:8" s="325" customFormat="1" ht="9" customHeight="1" x14ac:dyDescent="0.25">
      <c r="A196" s="324" t="s">
        <v>87</v>
      </c>
      <c r="B196" s="293">
        <f>SUM(D196:G196)</f>
        <v>112114</v>
      </c>
      <c r="C196" s="293"/>
      <c r="D196" s="293">
        <v>76431</v>
      </c>
      <c r="E196" s="293"/>
      <c r="F196" s="293">
        <v>35052</v>
      </c>
      <c r="G196" s="293">
        <v>631</v>
      </c>
    </row>
    <row r="197" spans="1:8" s="325" customFormat="1" ht="9" customHeight="1" x14ac:dyDescent="0.25">
      <c r="A197" s="157" t="s">
        <v>37</v>
      </c>
      <c r="B197" s="158">
        <f>SUM(D197:G197)-1</f>
        <v>44030</v>
      </c>
      <c r="C197" s="158"/>
      <c r="D197" s="158">
        <v>43763</v>
      </c>
      <c r="E197" s="158"/>
      <c r="F197" s="158">
        <v>268</v>
      </c>
      <c r="G197" s="295">
        <v>0</v>
      </c>
    </row>
    <row r="198" spans="1:8" s="325" customFormat="1" ht="9" customHeight="1" x14ac:dyDescent="0.25">
      <c r="A198" s="324" t="s">
        <v>38</v>
      </c>
      <c r="B198" s="293">
        <f>SUM(D198:G198)</f>
        <v>2377</v>
      </c>
      <c r="C198" s="293"/>
      <c r="D198" s="293">
        <v>2377</v>
      </c>
      <c r="E198" s="293"/>
      <c r="F198" s="294">
        <v>0</v>
      </c>
      <c r="G198" s="294">
        <v>0</v>
      </c>
    </row>
    <row r="199" spans="1:8" s="325" customFormat="1" ht="9" customHeight="1" x14ac:dyDescent="0.25">
      <c r="A199" s="324" t="s">
        <v>39</v>
      </c>
      <c r="B199" s="293">
        <f>SUM(D199:G199)</f>
        <v>29650</v>
      </c>
      <c r="C199" s="293"/>
      <c r="D199" s="293">
        <v>29650</v>
      </c>
      <c r="E199" s="293"/>
      <c r="F199" s="294">
        <v>0</v>
      </c>
      <c r="G199" s="294">
        <v>0</v>
      </c>
    </row>
    <row r="200" spans="1:8" s="325" customFormat="1" ht="9" customHeight="1" x14ac:dyDescent="0.25">
      <c r="A200" s="324" t="s">
        <v>40</v>
      </c>
      <c r="B200" s="293">
        <f>SUM(D200:G200)+1</f>
        <v>25203</v>
      </c>
      <c r="C200" s="293"/>
      <c r="D200" s="293">
        <v>23521</v>
      </c>
      <c r="E200" s="293"/>
      <c r="F200" s="293">
        <v>1675</v>
      </c>
      <c r="G200" s="294">
        <v>6</v>
      </c>
    </row>
    <row r="201" spans="1:8" s="325" customFormat="1" ht="9" customHeight="1" x14ac:dyDescent="0.25">
      <c r="A201" s="157" t="s">
        <v>41</v>
      </c>
      <c r="B201" s="158">
        <f>SUM(D201:G201)</f>
        <v>592</v>
      </c>
      <c r="C201" s="158"/>
      <c r="D201" s="158">
        <v>592</v>
      </c>
      <c r="E201" s="158"/>
      <c r="F201" s="295">
        <v>0</v>
      </c>
      <c r="G201" s="295">
        <v>0</v>
      </c>
    </row>
    <row r="202" spans="1:8" s="325" customFormat="1" ht="9" customHeight="1" x14ac:dyDescent="0.25">
      <c r="A202" s="324" t="s">
        <v>88</v>
      </c>
      <c r="B202" s="293" t="s">
        <v>132</v>
      </c>
      <c r="C202" s="293"/>
      <c r="D202" s="293" t="s">
        <v>132</v>
      </c>
      <c r="E202" s="293"/>
      <c r="F202" s="293" t="s">
        <v>132</v>
      </c>
      <c r="G202" s="293" t="s">
        <v>132</v>
      </c>
    </row>
    <row r="203" spans="1:8" s="325" customFormat="1" ht="9" customHeight="1" x14ac:dyDescent="0.25">
      <c r="A203" s="324" t="s">
        <v>42</v>
      </c>
      <c r="B203" s="293">
        <f t="shared" ref="B203:B212" si="9">SUM(D203:G203)</f>
        <v>3138</v>
      </c>
      <c r="C203" s="293"/>
      <c r="D203" s="293">
        <v>3138</v>
      </c>
      <c r="E203" s="293"/>
      <c r="F203" s="294">
        <v>0</v>
      </c>
      <c r="G203" s="294">
        <v>0</v>
      </c>
    </row>
    <row r="204" spans="1:8" s="325" customFormat="1" ht="9" customHeight="1" x14ac:dyDescent="0.25">
      <c r="A204" s="324" t="s">
        <v>43</v>
      </c>
      <c r="B204" s="293">
        <f t="shared" si="9"/>
        <v>4491</v>
      </c>
      <c r="C204" s="293"/>
      <c r="D204" s="293">
        <v>4491</v>
      </c>
      <c r="E204" s="293"/>
      <c r="F204" s="294">
        <v>0</v>
      </c>
      <c r="G204" s="294">
        <v>0</v>
      </c>
    </row>
    <row r="205" spans="1:8" s="325" customFormat="1" ht="9" customHeight="1" x14ac:dyDescent="0.25">
      <c r="A205" s="157" t="s">
        <v>44</v>
      </c>
      <c r="B205" s="158">
        <f t="shared" si="9"/>
        <v>3752</v>
      </c>
      <c r="C205" s="158"/>
      <c r="D205" s="158">
        <v>3752</v>
      </c>
      <c r="E205" s="158"/>
      <c r="F205" s="295">
        <v>0</v>
      </c>
      <c r="G205" s="295">
        <v>0</v>
      </c>
    </row>
    <row r="206" spans="1:8" s="325" customFormat="1" ht="9" customHeight="1" x14ac:dyDescent="0.25">
      <c r="A206" s="324" t="s">
        <v>45</v>
      </c>
      <c r="B206" s="293">
        <f t="shared" si="9"/>
        <v>3998</v>
      </c>
      <c r="C206" s="293"/>
      <c r="D206" s="293">
        <v>3982</v>
      </c>
      <c r="E206" s="293"/>
      <c r="F206" s="294">
        <v>0</v>
      </c>
      <c r="G206" s="293">
        <v>16</v>
      </c>
    </row>
    <row r="207" spans="1:8" s="325" customFormat="1" ht="9" customHeight="1" x14ac:dyDescent="0.25">
      <c r="A207" s="324" t="s">
        <v>46</v>
      </c>
      <c r="B207" s="293">
        <f t="shared" si="9"/>
        <v>11228</v>
      </c>
      <c r="C207" s="293"/>
      <c r="D207" s="293">
        <v>11228</v>
      </c>
      <c r="E207" s="293"/>
      <c r="F207" s="294">
        <v>0</v>
      </c>
      <c r="G207" s="293">
        <v>0</v>
      </c>
    </row>
    <row r="208" spans="1:8" s="325" customFormat="1" ht="9" customHeight="1" x14ac:dyDescent="0.25">
      <c r="A208" s="324" t="s">
        <v>47</v>
      </c>
      <c r="B208" s="293">
        <f t="shared" si="9"/>
        <v>6120</v>
      </c>
      <c r="C208" s="293"/>
      <c r="D208" s="293">
        <v>6120</v>
      </c>
      <c r="E208" s="293"/>
      <c r="F208" s="294">
        <v>0</v>
      </c>
      <c r="G208" s="294">
        <v>0</v>
      </c>
    </row>
    <row r="209" spans="1:7" s="325" customFormat="1" ht="9" customHeight="1" x14ac:dyDescent="0.25">
      <c r="A209" s="157" t="s">
        <v>48</v>
      </c>
      <c r="B209" s="158">
        <f t="shared" si="9"/>
        <v>19722</v>
      </c>
      <c r="C209" s="158"/>
      <c r="D209" s="158">
        <v>19699</v>
      </c>
      <c r="E209" s="158"/>
      <c r="F209" s="295">
        <v>0</v>
      </c>
      <c r="G209" s="158">
        <v>23</v>
      </c>
    </row>
    <row r="210" spans="1:7" s="325" customFormat="1" ht="9" customHeight="1" x14ac:dyDescent="0.25">
      <c r="A210" s="324" t="s">
        <v>49</v>
      </c>
      <c r="B210" s="293">
        <f t="shared" si="9"/>
        <v>636</v>
      </c>
      <c r="C210" s="293"/>
      <c r="D210" s="293">
        <v>636</v>
      </c>
      <c r="E210" s="293"/>
      <c r="F210" s="294">
        <v>0</v>
      </c>
      <c r="G210" s="294">
        <v>0</v>
      </c>
    </row>
    <row r="211" spans="1:7" s="325" customFormat="1" ht="9" customHeight="1" x14ac:dyDescent="0.25">
      <c r="A211" s="324" t="s">
        <v>50</v>
      </c>
      <c r="B211" s="293">
        <f t="shared" si="9"/>
        <v>16576</v>
      </c>
      <c r="C211" s="293"/>
      <c r="D211" s="293">
        <v>16575</v>
      </c>
      <c r="E211" s="293"/>
      <c r="F211" s="294">
        <v>0</v>
      </c>
      <c r="G211" s="294">
        <v>1</v>
      </c>
    </row>
    <row r="212" spans="1:7" s="325" customFormat="1" ht="9" customHeight="1" x14ac:dyDescent="0.25">
      <c r="A212" s="324" t="s">
        <v>51</v>
      </c>
      <c r="B212" s="293">
        <f t="shared" si="9"/>
        <v>267</v>
      </c>
      <c r="C212" s="293"/>
      <c r="D212" s="293">
        <v>267</v>
      </c>
      <c r="E212" s="293"/>
      <c r="F212" s="294">
        <v>0</v>
      </c>
      <c r="G212" s="294">
        <v>0</v>
      </c>
    </row>
    <row r="213" spans="1:7" s="325" customFormat="1" ht="9" customHeight="1" x14ac:dyDescent="0.25">
      <c r="A213" s="157" t="s">
        <v>52</v>
      </c>
      <c r="B213" s="158">
        <f>SUM(D213:G213)+1</f>
        <v>9246</v>
      </c>
      <c r="C213" s="158"/>
      <c r="D213" s="158">
        <v>8796</v>
      </c>
      <c r="E213" s="158"/>
      <c r="F213" s="158">
        <v>439</v>
      </c>
      <c r="G213" s="158">
        <v>10</v>
      </c>
    </row>
    <row r="214" spans="1:7" s="325" customFormat="1" ht="9" customHeight="1" x14ac:dyDescent="0.25">
      <c r="A214" s="324" t="s">
        <v>53</v>
      </c>
      <c r="B214" s="293">
        <f t="shared" ref="B214:B225" si="10">SUM(D214:G214)</f>
        <v>4986</v>
      </c>
      <c r="C214" s="293"/>
      <c r="D214" s="293">
        <v>4970</v>
      </c>
      <c r="E214" s="293"/>
      <c r="F214" s="294">
        <v>0</v>
      </c>
      <c r="G214" s="293">
        <v>16</v>
      </c>
    </row>
    <row r="215" spans="1:7" s="325" customFormat="1" ht="9" customHeight="1" x14ac:dyDescent="0.25">
      <c r="A215" s="324" t="s">
        <v>54</v>
      </c>
      <c r="B215" s="293">
        <f t="shared" si="10"/>
        <v>627</v>
      </c>
      <c r="C215" s="293"/>
      <c r="D215" s="293">
        <v>627</v>
      </c>
      <c r="E215" s="293"/>
      <c r="F215" s="294">
        <v>0</v>
      </c>
      <c r="G215" s="294">
        <v>0</v>
      </c>
    </row>
    <row r="216" spans="1:7" s="325" customFormat="1" ht="9" customHeight="1" x14ac:dyDescent="0.25">
      <c r="A216" s="324" t="s">
        <v>55</v>
      </c>
      <c r="B216" s="293">
        <f t="shared" si="10"/>
        <v>3534</v>
      </c>
      <c r="C216" s="293"/>
      <c r="D216" s="293">
        <v>3362</v>
      </c>
      <c r="E216" s="293"/>
      <c r="F216" s="293">
        <v>128</v>
      </c>
      <c r="G216" s="293">
        <v>44</v>
      </c>
    </row>
    <row r="217" spans="1:7" s="325" customFormat="1" ht="9" customHeight="1" x14ac:dyDescent="0.25">
      <c r="A217" s="157" t="s">
        <v>56</v>
      </c>
      <c r="B217" s="158">
        <f t="shared" si="10"/>
        <v>1074</v>
      </c>
      <c r="C217" s="158"/>
      <c r="D217" s="158">
        <v>1074</v>
      </c>
      <c r="E217" s="158"/>
      <c r="F217" s="295">
        <v>0</v>
      </c>
      <c r="G217" s="295">
        <v>0</v>
      </c>
    </row>
    <row r="218" spans="1:7" s="325" customFormat="1" ht="9" customHeight="1" x14ac:dyDescent="0.25">
      <c r="A218" s="324" t="s">
        <v>57</v>
      </c>
      <c r="B218" s="293">
        <f t="shared" si="10"/>
        <v>206689</v>
      </c>
      <c r="C218" s="293"/>
      <c r="D218" s="293">
        <v>141045</v>
      </c>
      <c r="E218" s="293"/>
      <c r="F218" s="293">
        <v>65644</v>
      </c>
      <c r="G218" s="293">
        <v>0</v>
      </c>
    </row>
    <row r="219" spans="1:7" s="325" customFormat="1" ht="9" customHeight="1" x14ac:dyDescent="0.25">
      <c r="A219" s="324" t="s">
        <v>58</v>
      </c>
      <c r="B219" s="293">
        <f t="shared" si="10"/>
        <v>310022</v>
      </c>
      <c r="C219" s="293"/>
      <c r="D219" s="293">
        <v>139935</v>
      </c>
      <c r="E219" s="293"/>
      <c r="F219" s="293">
        <v>169974</v>
      </c>
      <c r="G219" s="293">
        <v>113</v>
      </c>
    </row>
    <row r="220" spans="1:7" s="325" customFormat="1" ht="9" customHeight="1" x14ac:dyDescent="0.25">
      <c r="A220" s="324" t="s">
        <v>59</v>
      </c>
      <c r="B220" s="293">
        <f t="shared" si="10"/>
        <v>64332</v>
      </c>
      <c r="C220" s="293"/>
      <c r="D220" s="293">
        <v>64291</v>
      </c>
      <c r="E220" s="293"/>
      <c r="F220" s="293">
        <v>41</v>
      </c>
      <c r="G220" s="294">
        <v>0</v>
      </c>
    </row>
    <row r="221" spans="1:7" s="325" customFormat="1" ht="9" customHeight="1" x14ac:dyDescent="0.25">
      <c r="A221" s="157" t="s">
        <v>60</v>
      </c>
      <c r="B221" s="158">
        <f t="shared" si="10"/>
        <v>43125</v>
      </c>
      <c r="C221" s="158"/>
      <c r="D221" s="158">
        <v>42085</v>
      </c>
      <c r="E221" s="158"/>
      <c r="F221" s="158">
        <v>1040</v>
      </c>
      <c r="G221" s="295">
        <v>0</v>
      </c>
    </row>
    <row r="222" spans="1:7" s="325" customFormat="1" ht="9" customHeight="1" x14ac:dyDescent="0.25">
      <c r="A222" s="324" t="s">
        <v>61</v>
      </c>
      <c r="B222" s="293">
        <f t="shared" si="10"/>
        <v>698</v>
      </c>
      <c r="C222" s="293"/>
      <c r="D222" s="293">
        <v>698</v>
      </c>
      <c r="E222" s="293"/>
      <c r="F222" s="294">
        <v>0</v>
      </c>
      <c r="G222" s="294">
        <v>0</v>
      </c>
    </row>
    <row r="223" spans="1:7" s="325" customFormat="1" ht="9" customHeight="1" x14ac:dyDescent="0.25">
      <c r="A223" s="324" t="s">
        <v>62</v>
      </c>
      <c r="B223" s="293">
        <f t="shared" si="10"/>
        <v>120588</v>
      </c>
      <c r="C223" s="293"/>
      <c r="D223" s="293">
        <v>120588</v>
      </c>
      <c r="E223" s="293"/>
      <c r="F223" s="294">
        <v>0</v>
      </c>
      <c r="G223" s="294">
        <v>0</v>
      </c>
    </row>
    <row r="224" spans="1:7" s="53" customFormat="1" ht="9" customHeight="1" x14ac:dyDescent="0.25">
      <c r="A224" s="155" t="s">
        <v>63</v>
      </c>
      <c r="B224" s="156">
        <f t="shared" si="10"/>
        <v>37470</v>
      </c>
      <c r="C224" s="156"/>
      <c r="D224" s="156">
        <v>34658</v>
      </c>
      <c r="E224" s="156"/>
      <c r="F224" s="296">
        <v>1433</v>
      </c>
      <c r="G224" s="296">
        <v>1379</v>
      </c>
    </row>
    <row r="225" spans="1:8" s="325" customFormat="1" ht="9" customHeight="1" x14ac:dyDescent="0.25">
      <c r="A225" s="157" t="s">
        <v>64</v>
      </c>
      <c r="B225" s="158">
        <f t="shared" si="10"/>
        <v>5095</v>
      </c>
      <c r="C225" s="158"/>
      <c r="D225" s="158">
        <v>5095</v>
      </c>
      <c r="E225" s="158"/>
      <c r="F225" s="295">
        <v>0</v>
      </c>
      <c r="G225" s="295">
        <v>0</v>
      </c>
    </row>
    <row r="226" spans="1:8" s="303" customFormat="1" ht="9.6" customHeight="1" x14ac:dyDescent="0.25">
      <c r="A226" s="321"/>
      <c r="B226" s="291"/>
      <c r="C226" s="291"/>
      <c r="D226" s="291"/>
      <c r="E226" s="291"/>
      <c r="F226" s="291"/>
      <c r="G226" s="291"/>
      <c r="H226" s="322"/>
    </row>
    <row r="227" spans="1:8" s="303" customFormat="1" ht="9.6" customHeight="1" x14ac:dyDescent="0.25">
      <c r="A227" s="321">
        <v>2001</v>
      </c>
      <c r="B227" s="152"/>
      <c r="C227" s="152"/>
      <c r="D227" s="152"/>
      <c r="E227" s="152"/>
      <c r="F227" s="152"/>
      <c r="G227" s="152"/>
      <c r="H227" s="322"/>
    </row>
    <row r="228" spans="1:8" s="303" customFormat="1" ht="9.6" customHeight="1" x14ac:dyDescent="0.25">
      <c r="A228" s="323" t="s">
        <v>33</v>
      </c>
      <c r="B228" s="291">
        <f>SUM(B230:B261)+2</f>
        <v>1325785</v>
      </c>
      <c r="C228" s="291"/>
      <c r="D228" s="291">
        <f>SUM(D230:D261)+1</f>
        <v>900667</v>
      </c>
      <c r="E228" s="291"/>
      <c r="F228" s="291">
        <f>SUM(F230:F261)</f>
        <v>385948</v>
      </c>
      <c r="G228" s="291">
        <f>SUM(G230:G261)+1</f>
        <v>39170</v>
      </c>
      <c r="H228" s="322"/>
    </row>
    <row r="229" spans="1:8" s="303" customFormat="1" ht="3.95" customHeight="1" x14ac:dyDescent="0.25">
      <c r="A229" s="323"/>
      <c r="B229" s="291"/>
      <c r="C229" s="291"/>
      <c r="D229" s="291"/>
      <c r="E229" s="291"/>
      <c r="F229" s="291"/>
      <c r="G229" s="291"/>
      <c r="H229" s="322"/>
    </row>
    <row r="230" spans="1:8" s="325" customFormat="1" ht="9" customHeight="1" x14ac:dyDescent="0.25">
      <c r="A230" s="324" t="s">
        <v>34</v>
      </c>
      <c r="B230" s="293">
        <f>SUM(D230:G230)</f>
        <v>370</v>
      </c>
      <c r="C230" s="293"/>
      <c r="D230" s="293">
        <v>370</v>
      </c>
      <c r="E230" s="293"/>
      <c r="F230" s="294">
        <v>0</v>
      </c>
      <c r="G230" s="294">
        <v>0</v>
      </c>
    </row>
    <row r="231" spans="1:8" s="325" customFormat="1" ht="9" customHeight="1" x14ac:dyDescent="0.25">
      <c r="A231" s="324" t="s">
        <v>35</v>
      </c>
      <c r="B231" s="293">
        <f>SUM(D231:G231)</f>
        <v>114343</v>
      </c>
      <c r="C231" s="293"/>
      <c r="D231" s="293">
        <v>76324</v>
      </c>
      <c r="E231" s="293"/>
      <c r="F231" s="293">
        <v>1212</v>
      </c>
      <c r="G231" s="293">
        <v>36807</v>
      </c>
    </row>
    <row r="232" spans="1:8" s="325" customFormat="1" ht="9" customHeight="1" x14ac:dyDescent="0.25">
      <c r="A232" s="324" t="s">
        <v>87</v>
      </c>
      <c r="B232" s="293">
        <f>SUM(D232:G232)</f>
        <v>127496</v>
      </c>
      <c r="C232" s="293"/>
      <c r="D232" s="293">
        <v>94505</v>
      </c>
      <c r="E232" s="293"/>
      <c r="F232" s="293">
        <v>32412</v>
      </c>
      <c r="G232" s="293">
        <v>579</v>
      </c>
    </row>
    <row r="233" spans="1:8" s="325" customFormat="1" ht="9" customHeight="1" x14ac:dyDescent="0.25">
      <c r="A233" s="157" t="s">
        <v>37</v>
      </c>
      <c r="B233" s="158">
        <f>SUM(D233:G233)+1</f>
        <v>45848</v>
      </c>
      <c r="C233" s="158"/>
      <c r="D233" s="158">
        <v>45622</v>
      </c>
      <c r="E233" s="158"/>
      <c r="F233" s="158">
        <v>225</v>
      </c>
      <c r="G233" s="158" t="s">
        <v>123</v>
      </c>
    </row>
    <row r="234" spans="1:8" s="325" customFormat="1" ht="9" customHeight="1" x14ac:dyDescent="0.25">
      <c r="A234" s="324" t="s">
        <v>38</v>
      </c>
      <c r="B234" s="293">
        <f>SUM(D234:G234)</f>
        <v>962</v>
      </c>
      <c r="C234" s="293"/>
      <c r="D234" s="293">
        <v>962</v>
      </c>
      <c r="E234" s="293"/>
      <c r="F234" s="294">
        <v>0</v>
      </c>
      <c r="G234" s="294">
        <v>0</v>
      </c>
    </row>
    <row r="235" spans="1:8" s="325" customFormat="1" ht="9" customHeight="1" x14ac:dyDescent="0.25">
      <c r="A235" s="324" t="s">
        <v>39</v>
      </c>
      <c r="B235" s="293">
        <f>SUM(D235:G235)</f>
        <v>30528</v>
      </c>
      <c r="C235" s="293"/>
      <c r="D235" s="293">
        <v>30528</v>
      </c>
      <c r="E235" s="293"/>
      <c r="F235" s="294">
        <v>0</v>
      </c>
      <c r="G235" s="294">
        <v>0</v>
      </c>
    </row>
    <row r="236" spans="1:8" s="325" customFormat="1" ht="9" customHeight="1" x14ac:dyDescent="0.25">
      <c r="A236" s="324" t="s">
        <v>40</v>
      </c>
      <c r="B236" s="293">
        <f>SUM(D236:G236)</f>
        <v>27412</v>
      </c>
      <c r="C236" s="293"/>
      <c r="D236" s="293">
        <v>25098</v>
      </c>
      <c r="E236" s="293"/>
      <c r="F236" s="293">
        <v>2312</v>
      </c>
      <c r="G236" s="294">
        <v>2</v>
      </c>
    </row>
    <row r="237" spans="1:8" s="325" customFormat="1" ht="9" customHeight="1" x14ac:dyDescent="0.25">
      <c r="A237" s="157" t="s">
        <v>41</v>
      </c>
      <c r="B237" s="158">
        <f>SUM(D237:G237)</f>
        <v>797</v>
      </c>
      <c r="C237" s="158"/>
      <c r="D237" s="158">
        <v>797</v>
      </c>
      <c r="E237" s="158"/>
      <c r="F237" s="295">
        <v>0</v>
      </c>
      <c r="G237" s="295">
        <v>0</v>
      </c>
    </row>
    <row r="238" spans="1:8" s="325" customFormat="1" ht="9" customHeight="1" x14ac:dyDescent="0.25">
      <c r="A238" s="324" t="s">
        <v>88</v>
      </c>
      <c r="B238" s="293" t="s">
        <v>132</v>
      </c>
      <c r="C238" s="293"/>
      <c r="D238" s="293" t="s">
        <v>132</v>
      </c>
      <c r="E238" s="293"/>
      <c r="F238" s="293" t="s">
        <v>132</v>
      </c>
      <c r="G238" s="293" t="s">
        <v>132</v>
      </c>
    </row>
    <row r="239" spans="1:8" s="325" customFormat="1" ht="9" customHeight="1" x14ac:dyDescent="0.25">
      <c r="A239" s="324" t="s">
        <v>42</v>
      </c>
      <c r="B239" s="293">
        <f t="shared" ref="B239:B249" si="11">SUM(D239:G239)</f>
        <v>2685</v>
      </c>
      <c r="C239" s="293"/>
      <c r="D239" s="293">
        <v>2685</v>
      </c>
      <c r="E239" s="293"/>
      <c r="F239" s="294">
        <v>0</v>
      </c>
      <c r="G239" s="294">
        <v>0</v>
      </c>
    </row>
    <row r="240" spans="1:8" s="325" customFormat="1" ht="9" customHeight="1" x14ac:dyDescent="0.25">
      <c r="A240" s="324" t="s">
        <v>43</v>
      </c>
      <c r="B240" s="293">
        <f t="shared" si="11"/>
        <v>3766</v>
      </c>
      <c r="C240" s="293"/>
      <c r="D240" s="293">
        <v>3766</v>
      </c>
      <c r="E240" s="293"/>
      <c r="F240" s="294">
        <v>0</v>
      </c>
      <c r="G240" s="294">
        <v>0</v>
      </c>
    </row>
    <row r="241" spans="1:7" s="325" customFormat="1" ht="9" customHeight="1" x14ac:dyDescent="0.25">
      <c r="A241" s="157" t="s">
        <v>44</v>
      </c>
      <c r="B241" s="158">
        <f t="shared" si="11"/>
        <v>4052</v>
      </c>
      <c r="C241" s="158"/>
      <c r="D241" s="158">
        <v>4051</v>
      </c>
      <c r="E241" s="158"/>
      <c r="F241" s="295">
        <v>0</v>
      </c>
      <c r="G241" s="295">
        <v>1</v>
      </c>
    </row>
    <row r="242" spans="1:7" s="325" customFormat="1" ht="9" customHeight="1" x14ac:dyDescent="0.25">
      <c r="A242" s="324" t="s">
        <v>45</v>
      </c>
      <c r="B242" s="293">
        <f t="shared" si="11"/>
        <v>4222</v>
      </c>
      <c r="C242" s="293"/>
      <c r="D242" s="293">
        <v>4211</v>
      </c>
      <c r="E242" s="293"/>
      <c r="F242" s="294">
        <v>0</v>
      </c>
      <c r="G242" s="293">
        <v>11</v>
      </c>
    </row>
    <row r="243" spans="1:7" s="325" customFormat="1" ht="9" customHeight="1" x14ac:dyDescent="0.25">
      <c r="A243" s="324" t="s">
        <v>46</v>
      </c>
      <c r="B243" s="293">
        <f t="shared" si="11"/>
        <v>11870</v>
      </c>
      <c r="C243" s="293"/>
      <c r="D243" s="293">
        <v>11870</v>
      </c>
      <c r="E243" s="293"/>
      <c r="F243" s="294">
        <v>0</v>
      </c>
      <c r="G243" s="293">
        <v>0</v>
      </c>
    </row>
    <row r="244" spans="1:7" s="325" customFormat="1" ht="9" customHeight="1" x14ac:dyDescent="0.25">
      <c r="A244" s="324" t="s">
        <v>47</v>
      </c>
      <c r="B244" s="293">
        <f t="shared" si="11"/>
        <v>6787</v>
      </c>
      <c r="C244" s="293"/>
      <c r="D244" s="293">
        <v>6787</v>
      </c>
      <c r="E244" s="293"/>
      <c r="F244" s="294">
        <v>0</v>
      </c>
      <c r="G244" s="294">
        <v>0</v>
      </c>
    </row>
    <row r="245" spans="1:7" s="325" customFormat="1" ht="9" customHeight="1" x14ac:dyDescent="0.25">
      <c r="A245" s="157" t="s">
        <v>48</v>
      </c>
      <c r="B245" s="158">
        <f t="shared" si="11"/>
        <v>20229</v>
      </c>
      <c r="C245" s="158"/>
      <c r="D245" s="158">
        <v>20222</v>
      </c>
      <c r="E245" s="158"/>
      <c r="F245" s="295">
        <v>0</v>
      </c>
      <c r="G245" s="158">
        <v>7</v>
      </c>
    </row>
    <row r="246" spans="1:7" s="325" customFormat="1" ht="9" customHeight="1" x14ac:dyDescent="0.25">
      <c r="A246" s="324" t="s">
        <v>49</v>
      </c>
      <c r="B246" s="293">
        <f t="shared" si="11"/>
        <v>456</v>
      </c>
      <c r="C246" s="293"/>
      <c r="D246" s="293">
        <v>456</v>
      </c>
      <c r="E246" s="293"/>
      <c r="F246" s="294">
        <v>0</v>
      </c>
      <c r="G246" s="294">
        <v>0</v>
      </c>
    </row>
    <row r="247" spans="1:7" s="325" customFormat="1" ht="9" customHeight="1" x14ac:dyDescent="0.25">
      <c r="A247" s="324" t="s">
        <v>50</v>
      </c>
      <c r="B247" s="293">
        <f t="shared" si="11"/>
        <v>17156</v>
      </c>
      <c r="C247" s="293"/>
      <c r="D247" s="293">
        <v>17156</v>
      </c>
      <c r="E247" s="293"/>
      <c r="F247" s="294">
        <v>0</v>
      </c>
      <c r="G247" s="294">
        <v>0</v>
      </c>
    </row>
    <row r="248" spans="1:7" s="325" customFormat="1" ht="9" customHeight="1" x14ac:dyDescent="0.25">
      <c r="A248" s="324" t="s">
        <v>51</v>
      </c>
      <c r="B248" s="293">
        <f t="shared" si="11"/>
        <v>187</v>
      </c>
      <c r="C248" s="293"/>
      <c r="D248" s="293">
        <v>187</v>
      </c>
      <c r="E248" s="293"/>
      <c r="F248" s="294">
        <v>0</v>
      </c>
      <c r="G248" s="294">
        <v>0</v>
      </c>
    </row>
    <row r="249" spans="1:7" s="325" customFormat="1" ht="9" customHeight="1" x14ac:dyDescent="0.25">
      <c r="A249" s="157" t="s">
        <v>52</v>
      </c>
      <c r="B249" s="158">
        <f t="shared" si="11"/>
        <v>8933</v>
      </c>
      <c r="C249" s="158"/>
      <c r="D249" s="158">
        <v>8342</v>
      </c>
      <c r="E249" s="158"/>
      <c r="F249" s="158">
        <v>525</v>
      </c>
      <c r="G249" s="158">
        <v>66</v>
      </c>
    </row>
    <row r="250" spans="1:7" s="325" customFormat="1" ht="9" customHeight="1" x14ac:dyDescent="0.25">
      <c r="A250" s="324" t="s">
        <v>53</v>
      </c>
      <c r="B250" s="293">
        <f>SUM(D250:G250)-1</f>
        <v>5115</v>
      </c>
      <c r="C250" s="293"/>
      <c r="D250" s="293">
        <v>5098</v>
      </c>
      <c r="E250" s="293"/>
      <c r="F250" s="294">
        <v>0</v>
      </c>
      <c r="G250" s="293">
        <v>18</v>
      </c>
    </row>
    <row r="251" spans="1:7" s="325" customFormat="1" ht="9" customHeight="1" x14ac:dyDescent="0.25">
      <c r="A251" s="324" t="s">
        <v>54</v>
      </c>
      <c r="B251" s="293">
        <f t="shared" ref="B251:B261" si="12">SUM(D251:G251)</f>
        <v>662</v>
      </c>
      <c r="C251" s="293"/>
      <c r="D251" s="293">
        <v>662</v>
      </c>
      <c r="E251" s="293"/>
      <c r="F251" s="294">
        <v>0</v>
      </c>
      <c r="G251" s="294">
        <v>0</v>
      </c>
    </row>
    <row r="252" spans="1:7" s="325" customFormat="1" ht="9" customHeight="1" x14ac:dyDescent="0.25">
      <c r="A252" s="324" t="s">
        <v>55</v>
      </c>
      <c r="B252" s="293">
        <f t="shared" si="12"/>
        <v>3092</v>
      </c>
      <c r="C252" s="293"/>
      <c r="D252" s="293">
        <v>2897</v>
      </c>
      <c r="E252" s="293"/>
      <c r="F252" s="293">
        <v>147</v>
      </c>
      <c r="G252" s="293">
        <v>48</v>
      </c>
    </row>
    <row r="253" spans="1:7" s="325" customFormat="1" ht="9" customHeight="1" x14ac:dyDescent="0.25">
      <c r="A253" s="157" t="s">
        <v>56</v>
      </c>
      <c r="B253" s="158">
        <f t="shared" si="12"/>
        <v>316</v>
      </c>
      <c r="C253" s="158"/>
      <c r="D253" s="158">
        <v>316</v>
      </c>
      <c r="E253" s="158"/>
      <c r="F253" s="295">
        <v>0</v>
      </c>
      <c r="G253" s="295">
        <v>0</v>
      </c>
    </row>
    <row r="254" spans="1:7" s="325" customFormat="1" ht="9" customHeight="1" x14ac:dyDescent="0.25">
      <c r="A254" s="324" t="s">
        <v>57</v>
      </c>
      <c r="B254" s="293">
        <f t="shared" si="12"/>
        <v>211399</v>
      </c>
      <c r="C254" s="293"/>
      <c r="D254" s="293">
        <v>150609</v>
      </c>
      <c r="E254" s="293"/>
      <c r="F254" s="293">
        <v>60790</v>
      </c>
      <c r="G254" s="293">
        <v>0</v>
      </c>
    </row>
    <row r="255" spans="1:7" s="325" customFormat="1" ht="9" customHeight="1" x14ac:dyDescent="0.25">
      <c r="A255" s="324" t="s">
        <v>58</v>
      </c>
      <c r="B255" s="293">
        <f t="shared" si="12"/>
        <v>424659</v>
      </c>
      <c r="C255" s="293"/>
      <c r="D255" s="293">
        <v>137432</v>
      </c>
      <c r="E255" s="293"/>
      <c r="F255" s="293">
        <v>287137</v>
      </c>
      <c r="G255" s="293">
        <v>90</v>
      </c>
    </row>
    <row r="256" spans="1:7" s="325" customFormat="1" ht="9" customHeight="1" x14ac:dyDescent="0.25">
      <c r="A256" s="324" t="s">
        <v>59</v>
      </c>
      <c r="B256" s="293">
        <f t="shared" si="12"/>
        <v>61057</v>
      </c>
      <c r="C256" s="293"/>
      <c r="D256" s="293">
        <v>61011</v>
      </c>
      <c r="E256" s="293"/>
      <c r="F256" s="293">
        <v>46</v>
      </c>
      <c r="G256" s="294">
        <v>0</v>
      </c>
    </row>
    <row r="257" spans="1:8" s="325" customFormat="1" ht="9" customHeight="1" x14ac:dyDescent="0.25">
      <c r="A257" s="157" t="s">
        <v>60</v>
      </c>
      <c r="B257" s="158">
        <f t="shared" si="12"/>
        <v>39114</v>
      </c>
      <c r="C257" s="158"/>
      <c r="D257" s="158">
        <v>37977</v>
      </c>
      <c r="E257" s="158"/>
      <c r="F257" s="158">
        <v>1137</v>
      </c>
      <c r="G257" s="295">
        <v>0</v>
      </c>
    </row>
    <row r="258" spans="1:8" s="325" customFormat="1" ht="9" customHeight="1" x14ac:dyDescent="0.25">
      <c r="A258" s="324" t="s">
        <v>61</v>
      </c>
      <c r="B258" s="293">
        <f t="shared" si="12"/>
        <v>386</v>
      </c>
      <c r="C258" s="293"/>
      <c r="D258" s="293">
        <v>386</v>
      </c>
      <c r="E258" s="293"/>
      <c r="F258" s="294">
        <v>0</v>
      </c>
      <c r="G258" s="294">
        <v>0</v>
      </c>
    </row>
    <row r="259" spans="1:8" s="325" customFormat="1" ht="9" customHeight="1" x14ac:dyDescent="0.25">
      <c r="A259" s="324" t="s">
        <v>62</v>
      </c>
      <c r="B259" s="293">
        <f t="shared" si="12"/>
        <v>118984</v>
      </c>
      <c r="C259" s="293"/>
      <c r="D259" s="293">
        <v>118984</v>
      </c>
      <c r="E259" s="293"/>
      <c r="F259" s="294">
        <v>0</v>
      </c>
      <c r="G259" s="294">
        <v>0</v>
      </c>
    </row>
    <row r="260" spans="1:8" s="53" customFormat="1" ht="9" customHeight="1" x14ac:dyDescent="0.25">
      <c r="A260" s="155" t="s">
        <v>63</v>
      </c>
      <c r="B260" s="156">
        <f t="shared" si="12"/>
        <v>30724</v>
      </c>
      <c r="C260" s="156"/>
      <c r="D260" s="156">
        <v>29179</v>
      </c>
      <c r="E260" s="156"/>
      <c r="F260" s="296">
        <v>5</v>
      </c>
      <c r="G260" s="296">
        <v>1540</v>
      </c>
    </row>
    <row r="261" spans="1:8" s="325" customFormat="1" ht="9" customHeight="1" x14ac:dyDescent="0.25">
      <c r="A261" s="157" t="s">
        <v>64</v>
      </c>
      <c r="B261" s="158">
        <f t="shared" si="12"/>
        <v>2176</v>
      </c>
      <c r="C261" s="158"/>
      <c r="D261" s="158">
        <v>2176</v>
      </c>
      <c r="E261" s="158"/>
      <c r="F261" s="295">
        <v>0</v>
      </c>
      <c r="G261" s="295">
        <v>0</v>
      </c>
    </row>
    <row r="262" spans="1:8" s="303" customFormat="1" ht="9.6" customHeight="1" x14ac:dyDescent="0.25">
      <c r="A262" s="321"/>
      <c r="B262" s="291"/>
      <c r="C262" s="291"/>
      <c r="D262" s="291"/>
      <c r="E262" s="291"/>
      <c r="F262" s="291"/>
      <c r="G262" s="291"/>
      <c r="H262" s="322"/>
    </row>
    <row r="263" spans="1:8" s="303" customFormat="1" ht="9.6" customHeight="1" x14ac:dyDescent="0.25">
      <c r="A263" s="321">
        <v>2002</v>
      </c>
      <c r="B263" s="152"/>
      <c r="C263" s="152"/>
      <c r="D263" s="152"/>
      <c r="E263" s="152"/>
      <c r="F263" s="152"/>
      <c r="G263" s="152"/>
      <c r="H263" s="322"/>
    </row>
    <row r="264" spans="1:8" s="303" customFormat="1" ht="9.6" customHeight="1" x14ac:dyDescent="0.25">
      <c r="A264" s="323" t="s">
        <v>33</v>
      </c>
      <c r="B264" s="291">
        <f>SUM(B266:B297)-3</f>
        <v>1354897</v>
      </c>
      <c r="C264" s="291"/>
      <c r="D264" s="291">
        <f>SUM(D266:D297)</f>
        <v>968223</v>
      </c>
      <c r="E264" s="291"/>
      <c r="F264" s="291">
        <f>SUM(F266:F297)+1</f>
        <v>362583</v>
      </c>
      <c r="G264" s="291">
        <f>SUM(G266:G297)+2</f>
        <v>24091</v>
      </c>
      <c r="H264" s="322"/>
    </row>
    <row r="265" spans="1:8" s="303" customFormat="1" ht="3.95" customHeight="1" x14ac:dyDescent="0.25">
      <c r="A265" s="323"/>
      <c r="B265" s="291"/>
      <c r="C265" s="291"/>
      <c r="D265" s="291"/>
      <c r="E265" s="291"/>
      <c r="F265" s="291"/>
      <c r="G265" s="291"/>
      <c r="H265" s="322"/>
    </row>
    <row r="266" spans="1:8" s="325" customFormat="1" ht="9" customHeight="1" x14ac:dyDescent="0.25">
      <c r="A266" s="324" t="s">
        <v>34</v>
      </c>
      <c r="B266" s="293">
        <f>SUM(D266:G266)</f>
        <v>425</v>
      </c>
      <c r="C266" s="293"/>
      <c r="D266" s="293">
        <v>425</v>
      </c>
      <c r="E266" s="293"/>
      <c r="F266" s="294">
        <v>0</v>
      </c>
      <c r="G266" s="294">
        <v>0</v>
      </c>
    </row>
    <row r="267" spans="1:8" s="325" customFormat="1" ht="9" customHeight="1" x14ac:dyDescent="0.25">
      <c r="A267" s="324" t="s">
        <v>35</v>
      </c>
      <c r="B267" s="293">
        <f>SUM(D267:G267)+1</f>
        <v>104352</v>
      </c>
      <c r="C267" s="293"/>
      <c r="D267" s="293">
        <v>69606</v>
      </c>
      <c r="E267" s="293"/>
      <c r="F267" s="293">
        <v>11643</v>
      </c>
      <c r="G267" s="293">
        <v>23102</v>
      </c>
    </row>
    <row r="268" spans="1:8" s="325" customFormat="1" ht="9" customHeight="1" x14ac:dyDescent="0.25">
      <c r="A268" s="324" t="s">
        <v>87</v>
      </c>
      <c r="B268" s="293">
        <f>SUM(D268:G268)+1</f>
        <v>141439</v>
      </c>
      <c r="C268" s="293"/>
      <c r="D268" s="293">
        <v>109661</v>
      </c>
      <c r="E268" s="293"/>
      <c r="F268" s="293">
        <v>31114</v>
      </c>
      <c r="G268" s="293">
        <v>663</v>
      </c>
    </row>
    <row r="269" spans="1:8" s="325" customFormat="1" ht="9" customHeight="1" x14ac:dyDescent="0.25">
      <c r="A269" s="157" t="s">
        <v>37</v>
      </c>
      <c r="B269" s="158">
        <f>SUM(D269:G269)</f>
        <v>44341</v>
      </c>
      <c r="C269" s="158"/>
      <c r="D269" s="158">
        <v>43945</v>
      </c>
      <c r="E269" s="158"/>
      <c r="F269" s="158">
        <v>396</v>
      </c>
      <c r="G269" s="158" t="s">
        <v>123</v>
      </c>
    </row>
    <row r="270" spans="1:8" s="325" customFormat="1" ht="9" customHeight="1" x14ac:dyDescent="0.25">
      <c r="A270" s="324" t="s">
        <v>38</v>
      </c>
      <c r="B270" s="293">
        <f>SUM(D270:G270)</f>
        <v>1068</v>
      </c>
      <c r="C270" s="293"/>
      <c r="D270" s="293">
        <v>1068</v>
      </c>
      <c r="E270" s="293"/>
      <c r="F270" s="294">
        <v>0</v>
      </c>
      <c r="G270" s="294">
        <v>0</v>
      </c>
    </row>
    <row r="271" spans="1:8" s="325" customFormat="1" ht="9" customHeight="1" x14ac:dyDescent="0.25">
      <c r="A271" s="324" t="s">
        <v>39</v>
      </c>
      <c r="B271" s="293">
        <f>SUM(D271:G271)</f>
        <v>37290</v>
      </c>
      <c r="C271" s="293"/>
      <c r="D271" s="293">
        <v>37290</v>
      </c>
      <c r="E271" s="293"/>
      <c r="F271" s="294">
        <v>0</v>
      </c>
      <c r="G271" s="294">
        <v>0</v>
      </c>
    </row>
    <row r="272" spans="1:8" s="325" customFormat="1" ht="9" customHeight="1" x14ac:dyDescent="0.25">
      <c r="A272" s="324" t="s">
        <v>40</v>
      </c>
      <c r="B272" s="293">
        <f>SUM(D272:G272)</f>
        <v>27689</v>
      </c>
      <c r="C272" s="293"/>
      <c r="D272" s="293">
        <v>25949</v>
      </c>
      <c r="E272" s="293"/>
      <c r="F272" s="293">
        <v>1740</v>
      </c>
      <c r="G272" s="294">
        <v>0</v>
      </c>
    </row>
    <row r="273" spans="1:7" s="325" customFormat="1" ht="9" customHeight="1" x14ac:dyDescent="0.25">
      <c r="A273" s="157" t="s">
        <v>41</v>
      </c>
      <c r="B273" s="158">
        <f>SUM(D273:G273)</f>
        <v>631</v>
      </c>
      <c r="C273" s="158"/>
      <c r="D273" s="158">
        <v>631</v>
      </c>
      <c r="E273" s="158"/>
      <c r="F273" s="295">
        <v>0</v>
      </c>
      <c r="G273" s="295">
        <v>0</v>
      </c>
    </row>
    <row r="274" spans="1:7" s="325" customFormat="1" ht="9" customHeight="1" x14ac:dyDescent="0.25">
      <c r="A274" s="324" t="s">
        <v>88</v>
      </c>
      <c r="B274" s="293" t="s">
        <v>132</v>
      </c>
      <c r="C274" s="293"/>
      <c r="D274" s="293" t="s">
        <v>132</v>
      </c>
      <c r="E274" s="293"/>
      <c r="F274" s="293" t="s">
        <v>132</v>
      </c>
      <c r="G274" s="293" t="s">
        <v>132</v>
      </c>
    </row>
    <row r="275" spans="1:7" s="325" customFormat="1" ht="9" customHeight="1" x14ac:dyDescent="0.25">
      <c r="A275" s="324" t="s">
        <v>42</v>
      </c>
      <c r="B275" s="293">
        <f>SUM(D275:G275)</f>
        <v>2748</v>
      </c>
      <c r="C275" s="293"/>
      <c r="D275" s="293">
        <v>2748</v>
      </c>
      <c r="E275" s="293"/>
      <c r="F275" s="294">
        <v>0</v>
      </c>
      <c r="G275" s="294">
        <v>0</v>
      </c>
    </row>
    <row r="276" spans="1:7" s="325" customFormat="1" ht="9" customHeight="1" x14ac:dyDescent="0.25">
      <c r="A276" s="324" t="s">
        <v>43</v>
      </c>
      <c r="B276" s="293">
        <f>SUM(D276:G276)</f>
        <v>3891</v>
      </c>
      <c r="C276" s="293"/>
      <c r="D276" s="293">
        <v>3891</v>
      </c>
      <c r="E276" s="293"/>
      <c r="F276" s="294">
        <v>0</v>
      </c>
      <c r="G276" s="294">
        <v>0</v>
      </c>
    </row>
    <row r="277" spans="1:7" s="325" customFormat="1" ht="9" customHeight="1" x14ac:dyDescent="0.25">
      <c r="A277" s="157" t="s">
        <v>44</v>
      </c>
      <c r="B277" s="158">
        <f>SUM(D277:G277)</f>
        <v>4157</v>
      </c>
      <c r="C277" s="158"/>
      <c r="D277" s="158">
        <v>4155</v>
      </c>
      <c r="E277" s="158"/>
      <c r="F277" s="295">
        <v>0</v>
      </c>
      <c r="G277" s="295">
        <v>2</v>
      </c>
    </row>
    <row r="278" spans="1:7" s="325" customFormat="1" ht="9" customHeight="1" x14ac:dyDescent="0.25">
      <c r="A278" s="324" t="s">
        <v>45</v>
      </c>
      <c r="B278" s="293">
        <f>SUM(D278:G278)+1</f>
        <v>4492</v>
      </c>
      <c r="C278" s="293"/>
      <c r="D278" s="293">
        <v>4482</v>
      </c>
      <c r="E278" s="293"/>
      <c r="F278" s="294">
        <v>0</v>
      </c>
      <c r="G278" s="293">
        <v>9</v>
      </c>
    </row>
    <row r="279" spans="1:7" s="325" customFormat="1" ht="9" customHeight="1" x14ac:dyDescent="0.25">
      <c r="A279" s="324" t="s">
        <v>46</v>
      </c>
      <c r="B279" s="293">
        <f>SUM(D279:G279)+1</f>
        <v>11048</v>
      </c>
      <c r="C279" s="293"/>
      <c r="D279" s="293">
        <v>11047</v>
      </c>
      <c r="E279" s="293"/>
      <c r="F279" s="294">
        <v>0</v>
      </c>
      <c r="G279" s="293">
        <v>0</v>
      </c>
    </row>
    <row r="280" spans="1:7" s="325" customFormat="1" ht="9" customHeight="1" x14ac:dyDescent="0.25">
      <c r="A280" s="324" t="s">
        <v>47</v>
      </c>
      <c r="B280" s="293">
        <f>SUM(D280:G280)</f>
        <v>6740</v>
      </c>
      <c r="C280" s="293"/>
      <c r="D280" s="293">
        <v>6740</v>
      </c>
      <c r="E280" s="293"/>
      <c r="F280" s="294">
        <v>0</v>
      </c>
      <c r="G280" s="294">
        <v>0</v>
      </c>
    </row>
    <row r="281" spans="1:7" s="325" customFormat="1" ht="9" customHeight="1" x14ac:dyDescent="0.25">
      <c r="A281" s="157" t="s">
        <v>48</v>
      </c>
      <c r="B281" s="158">
        <f>SUM(D281:G281)-1</f>
        <v>21096</v>
      </c>
      <c r="C281" s="158"/>
      <c r="D281" s="158">
        <v>21095</v>
      </c>
      <c r="E281" s="158"/>
      <c r="F281" s="295">
        <v>0</v>
      </c>
      <c r="G281" s="158">
        <v>2</v>
      </c>
    </row>
    <row r="282" spans="1:7" s="325" customFormat="1" ht="9" customHeight="1" x14ac:dyDescent="0.25">
      <c r="A282" s="324" t="s">
        <v>49</v>
      </c>
      <c r="B282" s="293">
        <f t="shared" ref="B282:B287" si="13">SUM(D282:G282)</f>
        <v>516</v>
      </c>
      <c r="C282" s="293"/>
      <c r="D282" s="293">
        <v>516</v>
      </c>
      <c r="E282" s="293"/>
      <c r="F282" s="294">
        <v>0</v>
      </c>
      <c r="G282" s="294">
        <v>0</v>
      </c>
    </row>
    <row r="283" spans="1:7" s="325" customFormat="1" ht="9" customHeight="1" x14ac:dyDescent="0.25">
      <c r="A283" s="324" t="s">
        <v>50</v>
      </c>
      <c r="B283" s="293">
        <f t="shared" si="13"/>
        <v>18644</v>
      </c>
      <c r="C283" s="293"/>
      <c r="D283" s="293">
        <v>18644</v>
      </c>
      <c r="E283" s="293"/>
      <c r="F283" s="294">
        <v>0</v>
      </c>
      <c r="G283" s="294">
        <v>0</v>
      </c>
    </row>
    <row r="284" spans="1:7" s="325" customFormat="1" ht="9" customHeight="1" x14ac:dyDescent="0.25">
      <c r="A284" s="324" t="s">
        <v>51</v>
      </c>
      <c r="B284" s="293">
        <f t="shared" si="13"/>
        <v>167</v>
      </c>
      <c r="C284" s="293"/>
      <c r="D284" s="293">
        <v>167</v>
      </c>
      <c r="E284" s="293"/>
      <c r="F284" s="294">
        <v>0</v>
      </c>
      <c r="G284" s="294">
        <v>0</v>
      </c>
    </row>
    <row r="285" spans="1:7" s="325" customFormat="1" ht="9" customHeight="1" x14ac:dyDescent="0.25">
      <c r="A285" s="157" t="s">
        <v>52</v>
      </c>
      <c r="B285" s="158">
        <f t="shared" si="13"/>
        <v>9887</v>
      </c>
      <c r="C285" s="158"/>
      <c r="D285" s="158">
        <v>9264</v>
      </c>
      <c r="E285" s="158"/>
      <c r="F285" s="158">
        <v>617</v>
      </c>
      <c r="G285" s="158">
        <v>6</v>
      </c>
    </row>
    <row r="286" spans="1:7" s="325" customFormat="1" ht="9" customHeight="1" x14ac:dyDescent="0.25">
      <c r="A286" s="324" t="s">
        <v>53</v>
      </c>
      <c r="B286" s="293">
        <f t="shared" si="13"/>
        <v>5236</v>
      </c>
      <c r="C286" s="293"/>
      <c r="D286" s="293">
        <v>5217</v>
      </c>
      <c r="E286" s="293"/>
      <c r="F286" s="294">
        <v>0</v>
      </c>
      <c r="G286" s="293">
        <v>19</v>
      </c>
    </row>
    <row r="287" spans="1:7" s="325" customFormat="1" ht="9" customHeight="1" x14ac:dyDescent="0.25">
      <c r="A287" s="324" t="s">
        <v>54</v>
      </c>
      <c r="B287" s="293">
        <f t="shared" si="13"/>
        <v>779</v>
      </c>
      <c r="C287" s="293"/>
      <c r="D287" s="293">
        <v>779</v>
      </c>
      <c r="E287" s="293"/>
      <c r="F287" s="294">
        <v>0</v>
      </c>
      <c r="G287" s="294">
        <v>0</v>
      </c>
    </row>
    <row r="288" spans="1:7" s="325" customFormat="1" ht="9" customHeight="1" x14ac:dyDescent="0.25">
      <c r="A288" s="324" t="s">
        <v>55</v>
      </c>
      <c r="B288" s="293">
        <f>SUM(D288:G288)+1</f>
        <v>2751</v>
      </c>
      <c r="C288" s="293"/>
      <c r="D288" s="293">
        <v>2689</v>
      </c>
      <c r="E288" s="293"/>
      <c r="F288" s="293">
        <v>44</v>
      </c>
      <c r="G288" s="293">
        <v>17</v>
      </c>
    </row>
    <row r="289" spans="1:8" s="325" customFormat="1" ht="9" customHeight="1" x14ac:dyDescent="0.25">
      <c r="A289" s="157" t="s">
        <v>56</v>
      </c>
      <c r="B289" s="158">
        <f>SUM(D289:G289)</f>
        <v>368</v>
      </c>
      <c r="C289" s="158"/>
      <c r="D289" s="158">
        <v>368</v>
      </c>
      <c r="E289" s="158"/>
      <c r="F289" s="295">
        <v>0</v>
      </c>
      <c r="G289" s="295">
        <v>0</v>
      </c>
    </row>
    <row r="290" spans="1:8" s="325" customFormat="1" ht="9" customHeight="1" x14ac:dyDescent="0.25">
      <c r="A290" s="324" t="s">
        <v>57</v>
      </c>
      <c r="B290" s="293">
        <f>SUM(D290:G290)+1</f>
        <v>233468</v>
      </c>
      <c r="C290" s="293"/>
      <c r="D290" s="293">
        <v>168115</v>
      </c>
      <c r="E290" s="293"/>
      <c r="F290" s="293">
        <v>65352</v>
      </c>
      <c r="G290" s="293">
        <v>0</v>
      </c>
    </row>
    <row r="291" spans="1:8" s="325" customFormat="1" ht="9" customHeight="1" x14ac:dyDescent="0.25">
      <c r="A291" s="324" t="s">
        <v>58</v>
      </c>
      <c r="B291" s="293">
        <f>SUM(D291:G291)</f>
        <v>447353</v>
      </c>
      <c r="C291" s="293"/>
      <c r="D291" s="293">
        <v>196628</v>
      </c>
      <c r="E291" s="293"/>
      <c r="F291" s="293">
        <v>250620</v>
      </c>
      <c r="G291" s="293">
        <v>105</v>
      </c>
    </row>
    <row r="292" spans="1:8" s="325" customFormat="1" ht="9" customHeight="1" x14ac:dyDescent="0.25">
      <c r="A292" s="324" t="s">
        <v>59</v>
      </c>
      <c r="B292" s="293">
        <f>SUM(D292:G292)</f>
        <v>54046</v>
      </c>
      <c r="C292" s="293"/>
      <c r="D292" s="293">
        <v>53990</v>
      </c>
      <c r="E292" s="293"/>
      <c r="F292" s="293">
        <v>56</v>
      </c>
      <c r="G292" s="294">
        <v>0</v>
      </c>
    </row>
    <row r="293" spans="1:8" s="325" customFormat="1" ht="9" customHeight="1" x14ac:dyDescent="0.25">
      <c r="A293" s="157" t="s">
        <v>60</v>
      </c>
      <c r="B293" s="158">
        <f>SUM(D293:G293)</f>
        <v>36781</v>
      </c>
      <c r="C293" s="158"/>
      <c r="D293" s="158">
        <v>35776</v>
      </c>
      <c r="E293" s="158"/>
      <c r="F293" s="158">
        <v>1000</v>
      </c>
      <c r="G293" s="295">
        <v>5</v>
      </c>
    </row>
    <row r="294" spans="1:8" s="325" customFormat="1" ht="9" customHeight="1" x14ac:dyDescent="0.25">
      <c r="A294" s="324" t="s">
        <v>61</v>
      </c>
      <c r="B294" s="293">
        <f>SUM(D294:G294)</f>
        <v>364</v>
      </c>
      <c r="C294" s="293"/>
      <c r="D294" s="293">
        <v>364</v>
      </c>
      <c r="E294" s="293"/>
      <c r="F294" s="294">
        <v>0</v>
      </c>
      <c r="G294" s="294">
        <v>0</v>
      </c>
    </row>
    <row r="295" spans="1:8" s="325" customFormat="1" ht="9" customHeight="1" x14ac:dyDescent="0.25">
      <c r="A295" s="324" t="s">
        <v>62</v>
      </c>
      <c r="B295" s="293">
        <f>SUM(D295:G295)</f>
        <v>105390</v>
      </c>
      <c r="C295" s="293"/>
      <c r="D295" s="293">
        <v>105390</v>
      </c>
      <c r="E295" s="293"/>
      <c r="F295" s="294">
        <v>0</v>
      </c>
      <c r="G295" s="294">
        <v>0</v>
      </c>
    </row>
    <row r="296" spans="1:8" s="53" customFormat="1" ht="9" customHeight="1" x14ac:dyDescent="0.25">
      <c r="A296" s="155" t="s">
        <v>63</v>
      </c>
      <c r="B296" s="293">
        <f>SUM(D296:G296)+1</f>
        <v>26160</v>
      </c>
      <c r="C296" s="293"/>
      <c r="D296" s="293">
        <v>26000</v>
      </c>
      <c r="E296" s="293"/>
      <c r="F296" s="293">
        <v>0</v>
      </c>
      <c r="G296" s="293">
        <v>159</v>
      </c>
    </row>
    <row r="297" spans="1:8" s="325" customFormat="1" ht="9" customHeight="1" x14ac:dyDescent="0.25">
      <c r="A297" s="157" t="s">
        <v>64</v>
      </c>
      <c r="B297" s="158">
        <f>SUM(D297:G297)</f>
        <v>1583</v>
      </c>
      <c r="C297" s="158"/>
      <c r="D297" s="158">
        <v>1583</v>
      </c>
      <c r="E297" s="158"/>
      <c r="F297" s="295">
        <v>0</v>
      </c>
      <c r="G297" s="295">
        <v>0</v>
      </c>
    </row>
    <row r="298" spans="1:8" s="303" customFormat="1" ht="9.6" customHeight="1" x14ac:dyDescent="0.25">
      <c r="A298" s="321"/>
      <c r="B298" s="291"/>
      <c r="C298" s="291"/>
      <c r="D298" s="291"/>
      <c r="E298" s="291"/>
      <c r="F298" s="291"/>
      <c r="G298" s="291"/>
      <c r="H298" s="322"/>
    </row>
    <row r="299" spans="1:8" s="303" customFormat="1" ht="9.6" customHeight="1" x14ac:dyDescent="0.25">
      <c r="A299" s="321">
        <v>2003</v>
      </c>
      <c r="B299" s="152"/>
      <c r="C299" s="152"/>
      <c r="D299" s="152"/>
      <c r="E299" s="152"/>
      <c r="F299" s="291"/>
      <c r="G299" s="291"/>
      <c r="H299" s="322"/>
    </row>
    <row r="300" spans="1:8" s="303" customFormat="1" ht="9.6" customHeight="1" x14ac:dyDescent="0.25">
      <c r="A300" s="323" t="s">
        <v>33</v>
      </c>
      <c r="B300" s="291">
        <f>SUM(B302:B333)+1</f>
        <v>1377902</v>
      </c>
      <c r="C300" s="291"/>
      <c r="D300" s="291">
        <f>SUM(D302:D333)+2</f>
        <v>1037100</v>
      </c>
      <c r="E300" s="291"/>
      <c r="F300" s="291">
        <f>SUM(F302:F333)</f>
        <v>317912</v>
      </c>
      <c r="G300" s="291">
        <f>SUM(G302:G333)</f>
        <v>22890</v>
      </c>
      <c r="H300" s="322"/>
    </row>
    <row r="301" spans="1:8" s="303" customFormat="1" ht="3.95" customHeight="1" x14ac:dyDescent="0.25">
      <c r="A301" s="323"/>
      <c r="B301" s="291"/>
      <c r="C301" s="291"/>
      <c r="D301" s="291"/>
      <c r="E301" s="291"/>
      <c r="F301" s="291"/>
      <c r="G301" s="291"/>
      <c r="H301" s="322"/>
    </row>
    <row r="302" spans="1:8" s="325" customFormat="1" ht="9" customHeight="1" x14ac:dyDescent="0.25">
      <c r="A302" s="324" t="s">
        <v>34</v>
      </c>
      <c r="B302" s="293">
        <f>SUM(D302:G302)</f>
        <v>507</v>
      </c>
      <c r="C302" s="293"/>
      <c r="D302" s="293">
        <v>507</v>
      </c>
      <c r="E302" s="293"/>
      <c r="F302" s="294">
        <v>0</v>
      </c>
      <c r="G302" s="294">
        <v>0</v>
      </c>
    </row>
    <row r="303" spans="1:8" s="325" customFormat="1" ht="9" customHeight="1" x14ac:dyDescent="0.25">
      <c r="A303" s="324" t="s">
        <v>35</v>
      </c>
      <c r="B303" s="293">
        <f>SUM(D303:G303)</f>
        <v>101750</v>
      </c>
      <c r="C303" s="293"/>
      <c r="D303" s="293">
        <v>75545</v>
      </c>
      <c r="E303" s="293"/>
      <c r="F303" s="293">
        <v>4767</v>
      </c>
      <c r="G303" s="293">
        <v>21438</v>
      </c>
    </row>
    <row r="304" spans="1:8" s="325" customFormat="1" ht="9" customHeight="1" x14ac:dyDescent="0.25">
      <c r="A304" s="324" t="s">
        <v>87</v>
      </c>
      <c r="B304" s="293">
        <f>SUM(D304:G304)-1</f>
        <v>150113</v>
      </c>
      <c r="C304" s="293"/>
      <c r="D304" s="293">
        <v>124097</v>
      </c>
      <c r="E304" s="293"/>
      <c r="F304" s="293">
        <v>25180</v>
      </c>
      <c r="G304" s="293">
        <v>837</v>
      </c>
    </row>
    <row r="305" spans="1:7" s="325" customFormat="1" ht="9" customHeight="1" x14ac:dyDescent="0.25">
      <c r="A305" s="157" t="s">
        <v>37</v>
      </c>
      <c r="B305" s="158">
        <f>SUM(D305:G305)</f>
        <v>49619</v>
      </c>
      <c r="C305" s="158"/>
      <c r="D305" s="158">
        <v>49393</v>
      </c>
      <c r="E305" s="158"/>
      <c r="F305" s="158">
        <v>226</v>
      </c>
      <c r="G305" s="158">
        <v>0</v>
      </c>
    </row>
    <row r="306" spans="1:7" s="325" customFormat="1" ht="9" customHeight="1" x14ac:dyDescent="0.25">
      <c r="A306" s="324" t="s">
        <v>38</v>
      </c>
      <c r="B306" s="293">
        <f>SUM(D306:G306)</f>
        <v>1592</v>
      </c>
      <c r="C306" s="293"/>
      <c r="D306" s="293">
        <v>1592</v>
      </c>
      <c r="E306" s="293"/>
      <c r="F306" s="294">
        <v>0</v>
      </c>
      <c r="G306" s="294">
        <v>0</v>
      </c>
    </row>
    <row r="307" spans="1:7" s="325" customFormat="1" ht="9" customHeight="1" x14ac:dyDescent="0.25">
      <c r="A307" s="324" t="s">
        <v>39</v>
      </c>
      <c r="B307" s="293">
        <f>SUM(D307:G307)</f>
        <v>38041</v>
      </c>
      <c r="C307" s="293"/>
      <c r="D307" s="293">
        <v>38041</v>
      </c>
      <c r="E307" s="293"/>
      <c r="F307" s="294">
        <v>0</v>
      </c>
      <c r="G307" s="294">
        <v>0</v>
      </c>
    </row>
    <row r="308" spans="1:7" s="325" customFormat="1" ht="9" customHeight="1" x14ac:dyDescent="0.25">
      <c r="A308" s="324" t="s">
        <v>40</v>
      </c>
      <c r="B308" s="293">
        <f>SUM(D308:G308)+1</f>
        <v>29320</v>
      </c>
      <c r="C308" s="293"/>
      <c r="D308" s="293">
        <v>27133</v>
      </c>
      <c r="E308" s="293"/>
      <c r="F308" s="293">
        <v>2180</v>
      </c>
      <c r="G308" s="294">
        <v>6</v>
      </c>
    </row>
    <row r="309" spans="1:7" s="325" customFormat="1" ht="9" customHeight="1" x14ac:dyDescent="0.25">
      <c r="A309" s="157" t="s">
        <v>41</v>
      </c>
      <c r="B309" s="158">
        <f>SUM(D309:G309)</f>
        <v>638</v>
      </c>
      <c r="C309" s="158"/>
      <c r="D309" s="158">
        <v>638</v>
      </c>
      <c r="E309" s="158"/>
      <c r="F309" s="295">
        <v>0</v>
      </c>
      <c r="G309" s="295">
        <v>0</v>
      </c>
    </row>
    <row r="310" spans="1:7" s="325" customFormat="1" ht="9" customHeight="1" x14ac:dyDescent="0.25">
      <c r="A310" s="324" t="s">
        <v>88</v>
      </c>
      <c r="B310" s="293" t="s">
        <v>132</v>
      </c>
      <c r="C310" s="293"/>
      <c r="D310" s="293" t="s">
        <v>132</v>
      </c>
      <c r="E310" s="293"/>
      <c r="F310" s="293" t="s">
        <v>132</v>
      </c>
      <c r="G310" s="293" t="s">
        <v>132</v>
      </c>
    </row>
    <row r="311" spans="1:7" s="325" customFormat="1" ht="9" customHeight="1" x14ac:dyDescent="0.25">
      <c r="A311" s="324" t="s">
        <v>42</v>
      </c>
      <c r="B311" s="293">
        <f t="shared" ref="B311:B321" si="14">SUM(D311:G311)</f>
        <v>3943</v>
      </c>
      <c r="C311" s="293"/>
      <c r="D311" s="293">
        <v>3943</v>
      </c>
      <c r="E311" s="293"/>
      <c r="F311" s="294">
        <v>0</v>
      </c>
      <c r="G311" s="294">
        <v>0</v>
      </c>
    </row>
    <row r="312" spans="1:7" s="325" customFormat="1" ht="9" customHeight="1" x14ac:dyDescent="0.25">
      <c r="A312" s="324" t="s">
        <v>43</v>
      </c>
      <c r="B312" s="293">
        <f t="shared" si="14"/>
        <v>2888</v>
      </c>
      <c r="C312" s="293"/>
      <c r="D312" s="293">
        <v>2888</v>
      </c>
      <c r="E312" s="293"/>
      <c r="F312" s="294">
        <v>0</v>
      </c>
      <c r="G312" s="294">
        <v>0</v>
      </c>
    </row>
    <row r="313" spans="1:7" s="325" customFormat="1" ht="9" customHeight="1" x14ac:dyDescent="0.25">
      <c r="A313" s="157" t="s">
        <v>44</v>
      </c>
      <c r="B313" s="158">
        <f t="shared" si="14"/>
        <v>5949</v>
      </c>
      <c r="C313" s="158"/>
      <c r="D313" s="158">
        <v>5949</v>
      </c>
      <c r="E313" s="158"/>
      <c r="F313" s="295">
        <v>0</v>
      </c>
      <c r="G313" s="295">
        <v>0</v>
      </c>
    </row>
    <row r="314" spans="1:7" s="325" customFormat="1" ht="9" customHeight="1" x14ac:dyDescent="0.25">
      <c r="A314" s="324" t="s">
        <v>45</v>
      </c>
      <c r="B314" s="293">
        <f t="shared" si="14"/>
        <v>5340</v>
      </c>
      <c r="C314" s="293"/>
      <c r="D314" s="293">
        <v>5326</v>
      </c>
      <c r="E314" s="293"/>
      <c r="F314" s="294">
        <v>0</v>
      </c>
      <c r="G314" s="293">
        <v>14</v>
      </c>
    </row>
    <row r="315" spans="1:7" s="325" customFormat="1" ht="9" customHeight="1" x14ac:dyDescent="0.25">
      <c r="A315" s="324" t="s">
        <v>46</v>
      </c>
      <c r="B315" s="293">
        <f t="shared" si="14"/>
        <v>11261</v>
      </c>
      <c r="C315" s="293"/>
      <c r="D315" s="293">
        <v>11249</v>
      </c>
      <c r="E315" s="293"/>
      <c r="F315" s="294">
        <v>0</v>
      </c>
      <c r="G315" s="293">
        <v>12</v>
      </c>
    </row>
    <row r="316" spans="1:7" s="325" customFormat="1" ht="9" customHeight="1" x14ac:dyDescent="0.25">
      <c r="A316" s="324" t="s">
        <v>47</v>
      </c>
      <c r="B316" s="293">
        <f t="shared" si="14"/>
        <v>7347</v>
      </c>
      <c r="C316" s="293"/>
      <c r="D316" s="293">
        <v>7347</v>
      </c>
      <c r="E316" s="293"/>
      <c r="F316" s="294">
        <v>0</v>
      </c>
      <c r="G316" s="294">
        <v>0</v>
      </c>
    </row>
    <row r="317" spans="1:7" s="325" customFormat="1" ht="9" customHeight="1" x14ac:dyDescent="0.25">
      <c r="A317" s="157" t="s">
        <v>48</v>
      </c>
      <c r="B317" s="158">
        <f t="shared" si="14"/>
        <v>22045</v>
      </c>
      <c r="C317" s="158"/>
      <c r="D317" s="158">
        <v>22045</v>
      </c>
      <c r="E317" s="158"/>
      <c r="F317" s="295">
        <v>0</v>
      </c>
      <c r="G317" s="158">
        <v>0</v>
      </c>
    </row>
    <row r="318" spans="1:7" s="325" customFormat="1" ht="9" customHeight="1" x14ac:dyDescent="0.25">
      <c r="A318" s="324" t="s">
        <v>49</v>
      </c>
      <c r="B318" s="293">
        <f t="shared" si="14"/>
        <v>540</v>
      </c>
      <c r="C318" s="293"/>
      <c r="D318" s="293">
        <v>540</v>
      </c>
      <c r="E318" s="293"/>
      <c r="F318" s="294">
        <v>0</v>
      </c>
      <c r="G318" s="294">
        <v>0</v>
      </c>
    </row>
    <row r="319" spans="1:7" s="325" customFormat="1" ht="9" customHeight="1" x14ac:dyDescent="0.25">
      <c r="A319" s="324" t="s">
        <v>50</v>
      </c>
      <c r="B319" s="293">
        <f t="shared" si="14"/>
        <v>29067</v>
      </c>
      <c r="C319" s="293"/>
      <c r="D319" s="293">
        <v>29067</v>
      </c>
      <c r="E319" s="293"/>
      <c r="F319" s="294">
        <v>0</v>
      </c>
      <c r="G319" s="294">
        <v>0</v>
      </c>
    </row>
    <row r="320" spans="1:7" s="325" customFormat="1" ht="9" customHeight="1" x14ac:dyDescent="0.25">
      <c r="A320" s="324" t="s">
        <v>51</v>
      </c>
      <c r="B320" s="293">
        <f t="shared" si="14"/>
        <v>216</v>
      </c>
      <c r="C320" s="293"/>
      <c r="D320" s="293">
        <v>216</v>
      </c>
      <c r="E320" s="293"/>
      <c r="F320" s="294">
        <v>0</v>
      </c>
      <c r="G320" s="294">
        <v>0</v>
      </c>
    </row>
    <row r="321" spans="1:8" s="325" customFormat="1" ht="9" customHeight="1" x14ac:dyDescent="0.25">
      <c r="A321" s="157" t="s">
        <v>52</v>
      </c>
      <c r="B321" s="158">
        <f t="shared" si="14"/>
        <v>13728</v>
      </c>
      <c r="C321" s="158"/>
      <c r="D321" s="158">
        <v>12895</v>
      </c>
      <c r="E321" s="158"/>
      <c r="F321" s="158">
        <v>829</v>
      </c>
      <c r="G321" s="158">
        <v>4</v>
      </c>
    </row>
    <row r="322" spans="1:8" s="325" customFormat="1" ht="9" customHeight="1" x14ac:dyDescent="0.25">
      <c r="A322" s="324" t="s">
        <v>53</v>
      </c>
      <c r="B322" s="293">
        <f>SUM(D322:G322)-1</f>
        <v>5300</v>
      </c>
      <c r="C322" s="293"/>
      <c r="D322" s="293">
        <v>5286</v>
      </c>
      <c r="E322" s="293"/>
      <c r="F322" s="294">
        <v>0</v>
      </c>
      <c r="G322" s="293">
        <v>15</v>
      </c>
    </row>
    <row r="323" spans="1:8" s="325" customFormat="1" ht="9" customHeight="1" x14ac:dyDescent="0.25">
      <c r="A323" s="324" t="s">
        <v>54</v>
      </c>
      <c r="B323" s="293">
        <f>SUM(D323:G323)</f>
        <v>700</v>
      </c>
      <c r="C323" s="293"/>
      <c r="D323" s="293">
        <v>700</v>
      </c>
      <c r="E323" s="293"/>
      <c r="F323" s="294">
        <v>0</v>
      </c>
      <c r="G323" s="294">
        <v>0</v>
      </c>
    </row>
    <row r="324" spans="1:8" s="325" customFormat="1" ht="9" customHeight="1" x14ac:dyDescent="0.25">
      <c r="A324" s="324" t="s">
        <v>55</v>
      </c>
      <c r="B324" s="293">
        <f>SUM(D324:G324)</f>
        <v>3423</v>
      </c>
      <c r="C324" s="293"/>
      <c r="D324" s="293">
        <v>3245</v>
      </c>
      <c r="E324" s="293"/>
      <c r="F324" s="293">
        <v>135</v>
      </c>
      <c r="G324" s="293">
        <v>43</v>
      </c>
    </row>
    <row r="325" spans="1:8" s="325" customFormat="1" ht="9" customHeight="1" x14ac:dyDescent="0.25">
      <c r="A325" s="157" t="s">
        <v>56</v>
      </c>
      <c r="B325" s="158">
        <f>SUM(D325:G325)</f>
        <v>167</v>
      </c>
      <c r="C325" s="158"/>
      <c r="D325" s="158">
        <v>167</v>
      </c>
      <c r="E325" s="158"/>
      <c r="F325" s="295">
        <v>0</v>
      </c>
      <c r="G325" s="295">
        <v>0</v>
      </c>
    </row>
    <row r="326" spans="1:8" s="325" customFormat="1" ht="9" customHeight="1" x14ac:dyDescent="0.25">
      <c r="A326" s="324" t="s">
        <v>57</v>
      </c>
      <c r="B326" s="293">
        <f>SUM(D326:G326)</f>
        <v>213379</v>
      </c>
      <c r="C326" s="293"/>
      <c r="D326" s="293">
        <v>170034</v>
      </c>
      <c r="E326" s="293"/>
      <c r="F326" s="293">
        <v>43345</v>
      </c>
      <c r="G326" s="293">
        <v>0</v>
      </c>
    </row>
    <row r="327" spans="1:8" s="325" customFormat="1" ht="9" customHeight="1" x14ac:dyDescent="0.25">
      <c r="A327" s="324" t="s">
        <v>58</v>
      </c>
      <c r="B327" s="293">
        <f>SUM(D327:G327)</f>
        <v>448594</v>
      </c>
      <c r="C327" s="293"/>
      <c r="D327" s="293">
        <v>208662</v>
      </c>
      <c r="E327" s="293"/>
      <c r="F327" s="293">
        <v>239866</v>
      </c>
      <c r="G327" s="293">
        <v>66</v>
      </c>
    </row>
    <row r="328" spans="1:8" s="325" customFormat="1" ht="9" customHeight="1" x14ac:dyDescent="0.25">
      <c r="A328" s="324" t="s">
        <v>59</v>
      </c>
      <c r="B328" s="293">
        <f>SUM(D328:G328)+1</f>
        <v>56091</v>
      </c>
      <c r="C328" s="293"/>
      <c r="D328" s="293">
        <v>56042</v>
      </c>
      <c r="E328" s="293"/>
      <c r="F328" s="293">
        <v>48</v>
      </c>
      <c r="G328" s="294">
        <v>0</v>
      </c>
    </row>
    <row r="329" spans="1:8" s="325" customFormat="1" ht="9" customHeight="1" x14ac:dyDescent="0.25">
      <c r="A329" s="157" t="s">
        <v>60</v>
      </c>
      <c r="B329" s="158">
        <f>SUM(D329:G329)+1</f>
        <v>45722</v>
      </c>
      <c r="C329" s="158"/>
      <c r="D329" s="158">
        <v>44385</v>
      </c>
      <c r="E329" s="158"/>
      <c r="F329" s="158">
        <v>1336</v>
      </c>
      <c r="G329" s="295">
        <v>0</v>
      </c>
    </row>
    <row r="330" spans="1:8" s="325" customFormat="1" ht="9" customHeight="1" x14ac:dyDescent="0.25">
      <c r="A330" s="324" t="s">
        <v>61</v>
      </c>
      <c r="B330" s="293">
        <f>SUM(D330:G330)</f>
        <v>416</v>
      </c>
      <c r="C330" s="293"/>
      <c r="D330" s="293">
        <v>416</v>
      </c>
      <c r="E330" s="293"/>
      <c r="F330" s="294">
        <v>0</v>
      </c>
      <c r="G330" s="294">
        <v>0</v>
      </c>
    </row>
    <row r="331" spans="1:8" s="325" customFormat="1" ht="9" customHeight="1" x14ac:dyDescent="0.25">
      <c r="A331" s="324" t="s">
        <v>62</v>
      </c>
      <c r="B331" s="293">
        <f>SUM(D331:G331)</f>
        <v>102397</v>
      </c>
      <c r="C331" s="293"/>
      <c r="D331" s="293">
        <v>102397</v>
      </c>
      <c r="E331" s="293"/>
      <c r="F331" s="294">
        <v>0</v>
      </c>
      <c r="G331" s="294">
        <v>0</v>
      </c>
    </row>
    <row r="332" spans="1:8" s="53" customFormat="1" ht="9" customHeight="1" x14ac:dyDescent="0.25">
      <c r="A332" s="155" t="s">
        <v>63</v>
      </c>
      <c r="B332" s="293">
        <f>SUM(D332:G332)</f>
        <v>25901</v>
      </c>
      <c r="C332" s="293"/>
      <c r="D332" s="293">
        <v>25446</v>
      </c>
      <c r="E332" s="293"/>
      <c r="F332" s="293">
        <v>0</v>
      </c>
      <c r="G332" s="293">
        <v>455</v>
      </c>
    </row>
    <row r="333" spans="1:8" s="325" customFormat="1" ht="9" customHeight="1" x14ac:dyDescent="0.25">
      <c r="A333" s="157" t="s">
        <v>64</v>
      </c>
      <c r="B333" s="158">
        <f>SUM(D333:G333)</f>
        <v>1907</v>
      </c>
      <c r="C333" s="158"/>
      <c r="D333" s="158">
        <v>1907</v>
      </c>
      <c r="E333" s="158"/>
      <c r="F333" s="295">
        <v>0</v>
      </c>
      <c r="G333" s="295">
        <v>0</v>
      </c>
    </row>
    <row r="334" spans="1:8" s="303" customFormat="1" ht="9.6" customHeight="1" x14ac:dyDescent="0.25">
      <c r="A334" s="321"/>
      <c r="B334" s="291"/>
      <c r="C334" s="291"/>
      <c r="D334" s="291"/>
      <c r="E334" s="291"/>
      <c r="F334" s="291"/>
      <c r="G334" s="291"/>
      <c r="H334" s="322"/>
    </row>
    <row r="335" spans="1:8" s="303" customFormat="1" ht="9.6" customHeight="1" x14ac:dyDescent="0.25">
      <c r="A335" s="321">
        <v>2004</v>
      </c>
      <c r="B335" s="152"/>
      <c r="C335" s="152"/>
      <c r="D335" s="152"/>
      <c r="E335" s="152"/>
      <c r="F335" s="291"/>
      <c r="G335" s="291"/>
      <c r="H335" s="322"/>
    </row>
    <row r="336" spans="1:8" s="303" customFormat="1" ht="9.6" customHeight="1" x14ac:dyDescent="0.25">
      <c r="A336" s="323" t="s">
        <v>33</v>
      </c>
      <c r="B336" s="291">
        <f>SUM(B338:B369)+2</f>
        <v>1325135.1399999999</v>
      </c>
      <c r="C336" s="291"/>
      <c r="D336" s="291">
        <f>SUM(D338:D369)</f>
        <v>1091858.1600000001</v>
      </c>
      <c r="E336" s="291"/>
      <c r="F336" s="291">
        <f>SUM(F338:F369)+1</f>
        <v>210537</v>
      </c>
      <c r="G336" s="291">
        <f>SUM(G338:G369)+1</f>
        <v>22739.980000000003</v>
      </c>
      <c r="H336" s="322"/>
    </row>
    <row r="337" spans="1:8" s="303" customFormat="1" ht="3.95" customHeight="1" x14ac:dyDescent="0.25">
      <c r="A337" s="323"/>
      <c r="B337" s="291"/>
      <c r="C337" s="291"/>
      <c r="D337" s="291"/>
      <c r="E337" s="291"/>
      <c r="F337" s="291"/>
      <c r="G337" s="291"/>
      <c r="H337" s="322"/>
    </row>
    <row r="338" spans="1:8" s="325" customFormat="1" ht="9" customHeight="1" x14ac:dyDescent="0.25">
      <c r="A338" s="324" t="s">
        <v>34</v>
      </c>
      <c r="B338" s="293">
        <f t="shared" ref="B338:B345" si="15">SUM(D338:G338)</f>
        <v>508.8</v>
      </c>
      <c r="C338" s="293"/>
      <c r="D338" s="293">
        <v>508.8</v>
      </c>
      <c r="E338" s="293"/>
      <c r="F338" s="294">
        <v>0</v>
      </c>
      <c r="G338" s="294">
        <v>0</v>
      </c>
    </row>
    <row r="339" spans="1:8" s="325" customFormat="1" ht="9" customHeight="1" x14ac:dyDescent="0.25">
      <c r="A339" s="324" t="s">
        <v>35</v>
      </c>
      <c r="B339" s="293">
        <f t="shared" si="15"/>
        <v>96106</v>
      </c>
      <c r="C339" s="293"/>
      <c r="D339" s="293">
        <v>68588</v>
      </c>
      <c r="E339" s="293"/>
      <c r="F339" s="293">
        <v>6082</v>
      </c>
      <c r="G339" s="293">
        <v>21436</v>
      </c>
    </row>
    <row r="340" spans="1:8" s="325" customFormat="1" ht="9" customHeight="1" x14ac:dyDescent="0.25">
      <c r="A340" s="324" t="s">
        <v>87</v>
      </c>
      <c r="B340" s="293">
        <f t="shared" si="15"/>
        <v>140706</v>
      </c>
      <c r="C340" s="293"/>
      <c r="D340" s="293">
        <v>129905</v>
      </c>
      <c r="E340" s="293"/>
      <c r="F340" s="293">
        <v>10060</v>
      </c>
      <c r="G340" s="293">
        <v>741</v>
      </c>
    </row>
    <row r="341" spans="1:8" s="325" customFormat="1" ht="9" customHeight="1" x14ac:dyDescent="0.25">
      <c r="A341" s="157" t="s">
        <v>37</v>
      </c>
      <c r="B341" s="158">
        <f t="shared" si="15"/>
        <v>44991</v>
      </c>
      <c r="C341" s="158"/>
      <c r="D341" s="158">
        <v>44662</v>
      </c>
      <c r="E341" s="158"/>
      <c r="F341" s="158">
        <v>329</v>
      </c>
      <c r="G341" s="158">
        <v>0</v>
      </c>
    </row>
    <row r="342" spans="1:8" s="325" customFormat="1" ht="9" customHeight="1" x14ac:dyDescent="0.25">
      <c r="A342" s="324" t="s">
        <v>38</v>
      </c>
      <c r="B342" s="293">
        <f t="shared" si="15"/>
        <v>1059.56</v>
      </c>
      <c r="C342" s="293"/>
      <c r="D342" s="293">
        <v>1059</v>
      </c>
      <c r="E342" s="293"/>
      <c r="F342" s="294">
        <v>0</v>
      </c>
      <c r="G342" s="294">
        <v>0.56000000000000005</v>
      </c>
    </row>
    <row r="343" spans="1:8" s="325" customFormat="1" ht="9" customHeight="1" x14ac:dyDescent="0.25">
      <c r="A343" s="324" t="s">
        <v>39</v>
      </c>
      <c r="B343" s="293">
        <f t="shared" si="15"/>
        <v>33403</v>
      </c>
      <c r="C343" s="293"/>
      <c r="D343" s="293">
        <v>33403</v>
      </c>
      <c r="E343" s="293"/>
      <c r="F343" s="294">
        <v>0</v>
      </c>
      <c r="G343" s="294">
        <v>0</v>
      </c>
    </row>
    <row r="344" spans="1:8" s="325" customFormat="1" ht="9" customHeight="1" x14ac:dyDescent="0.25">
      <c r="A344" s="324" t="s">
        <v>40</v>
      </c>
      <c r="B344" s="293">
        <f t="shared" si="15"/>
        <v>26691</v>
      </c>
      <c r="C344" s="293"/>
      <c r="D344" s="293">
        <v>24567</v>
      </c>
      <c r="E344" s="293"/>
      <c r="F344" s="293">
        <v>2114</v>
      </c>
      <c r="G344" s="294">
        <v>10</v>
      </c>
    </row>
    <row r="345" spans="1:8" s="325" customFormat="1" ht="9" customHeight="1" x14ac:dyDescent="0.25">
      <c r="A345" s="157" t="s">
        <v>41</v>
      </c>
      <c r="B345" s="158">
        <f t="shared" si="15"/>
        <v>612.5</v>
      </c>
      <c r="C345" s="158"/>
      <c r="D345" s="158">
        <v>612.5</v>
      </c>
      <c r="E345" s="158"/>
      <c r="F345" s="295">
        <v>0</v>
      </c>
      <c r="G345" s="295">
        <v>0</v>
      </c>
    </row>
    <row r="346" spans="1:8" s="325" customFormat="1" ht="9" customHeight="1" x14ac:dyDescent="0.25">
      <c r="A346" s="324" t="s">
        <v>88</v>
      </c>
      <c r="B346" s="293" t="s">
        <v>132</v>
      </c>
      <c r="C346" s="293"/>
      <c r="D346" s="293" t="s">
        <v>132</v>
      </c>
      <c r="E346" s="293"/>
      <c r="F346" s="293" t="s">
        <v>132</v>
      </c>
      <c r="G346" s="293" t="s">
        <v>132</v>
      </c>
    </row>
    <row r="347" spans="1:8" s="325" customFormat="1" ht="9" customHeight="1" x14ac:dyDescent="0.25">
      <c r="A347" s="324" t="s">
        <v>42</v>
      </c>
      <c r="B347" s="293">
        <f t="shared" ref="B347:B369" si="16">SUM(D347:G347)</f>
        <v>3765</v>
      </c>
      <c r="C347" s="293"/>
      <c r="D347" s="293">
        <v>3765</v>
      </c>
      <c r="E347" s="293"/>
      <c r="F347" s="294">
        <v>0</v>
      </c>
      <c r="G347" s="294">
        <v>0</v>
      </c>
    </row>
    <row r="348" spans="1:8" s="325" customFormat="1" ht="9" customHeight="1" x14ac:dyDescent="0.25">
      <c r="A348" s="324" t="s">
        <v>43</v>
      </c>
      <c r="B348" s="293">
        <f t="shared" si="16"/>
        <v>2939</v>
      </c>
      <c r="C348" s="293"/>
      <c r="D348" s="293">
        <v>2939</v>
      </c>
      <c r="E348" s="293"/>
      <c r="F348" s="294">
        <v>0</v>
      </c>
      <c r="G348" s="294">
        <v>0</v>
      </c>
    </row>
    <row r="349" spans="1:8" s="325" customFormat="1" ht="9" customHeight="1" x14ac:dyDescent="0.25">
      <c r="A349" s="157" t="s">
        <v>44</v>
      </c>
      <c r="B349" s="158">
        <f t="shared" si="16"/>
        <v>5485</v>
      </c>
      <c r="C349" s="158"/>
      <c r="D349" s="158">
        <v>5484</v>
      </c>
      <c r="E349" s="158"/>
      <c r="F349" s="295">
        <v>1</v>
      </c>
      <c r="G349" s="295">
        <v>0</v>
      </c>
    </row>
    <row r="350" spans="1:8" s="325" customFormat="1" ht="9" customHeight="1" x14ac:dyDescent="0.25">
      <c r="A350" s="324" t="s">
        <v>45</v>
      </c>
      <c r="B350" s="293">
        <f t="shared" si="16"/>
        <v>5549.38</v>
      </c>
      <c r="C350" s="293"/>
      <c r="D350" s="293">
        <v>5537</v>
      </c>
      <c r="E350" s="293"/>
      <c r="F350" s="294">
        <v>0</v>
      </c>
      <c r="G350" s="293">
        <v>12.38</v>
      </c>
    </row>
    <row r="351" spans="1:8" s="325" customFormat="1" ht="9" customHeight="1" x14ac:dyDescent="0.25">
      <c r="A351" s="324" t="s">
        <v>46</v>
      </c>
      <c r="B351" s="293">
        <f t="shared" si="16"/>
        <v>14495</v>
      </c>
      <c r="C351" s="293"/>
      <c r="D351" s="293">
        <v>14491</v>
      </c>
      <c r="E351" s="293"/>
      <c r="F351" s="294">
        <v>0</v>
      </c>
      <c r="G351" s="293">
        <v>4</v>
      </c>
    </row>
    <row r="352" spans="1:8" s="325" customFormat="1" ht="9" customHeight="1" x14ac:dyDescent="0.25">
      <c r="A352" s="324" t="s">
        <v>47</v>
      </c>
      <c r="B352" s="293">
        <f t="shared" si="16"/>
        <v>10242</v>
      </c>
      <c r="C352" s="293"/>
      <c r="D352" s="293">
        <v>10242</v>
      </c>
      <c r="E352" s="293"/>
      <c r="F352" s="294">
        <v>0</v>
      </c>
      <c r="G352" s="294">
        <v>0</v>
      </c>
    </row>
    <row r="353" spans="1:7" s="325" customFormat="1" ht="9" customHeight="1" x14ac:dyDescent="0.25">
      <c r="A353" s="157" t="s">
        <v>48</v>
      </c>
      <c r="B353" s="158">
        <f t="shared" si="16"/>
        <v>25710</v>
      </c>
      <c r="C353" s="158"/>
      <c r="D353" s="158">
        <v>25710</v>
      </c>
      <c r="E353" s="158"/>
      <c r="F353" s="295">
        <v>0</v>
      </c>
      <c r="G353" s="158">
        <v>0</v>
      </c>
    </row>
    <row r="354" spans="1:7" s="325" customFormat="1" ht="9" customHeight="1" x14ac:dyDescent="0.25">
      <c r="A354" s="324" t="s">
        <v>49</v>
      </c>
      <c r="B354" s="293">
        <f t="shared" si="16"/>
        <v>552.41999999999996</v>
      </c>
      <c r="C354" s="293"/>
      <c r="D354" s="293">
        <v>547.76</v>
      </c>
      <c r="E354" s="293"/>
      <c r="F354" s="294">
        <v>0</v>
      </c>
      <c r="G354" s="294">
        <v>4.66</v>
      </c>
    </row>
    <row r="355" spans="1:7" s="325" customFormat="1" ht="9" customHeight="1" x14ac:dyDescent="0.25">
      <c r="A355" s="324" t="s">
        <v>50</v>
      </c>
      <c r="B355" s="293">
        <f t="shared" si="16"/>
        <v>26144</v>
      </c>
      <c r="C355" s="293"/>
      <c r="D355" s="293">
        <v>26144</v>
      </c>
      <c r="E355" s="293"/>
      <c r="F355" s="294">
        <v>0</v>
      </c>
      <c r="G355" s="294">
        <v>0</v>
      </c>
    </row>
    <row r="356" spans="1:7" s="325" customFormat="1" ht="9" customHeight="1" x14ac:dyDescent="0.25">
      <c r="A356" s="324" t="s">
        <v>51</v>
      </c>
      <c r="B356" s="293">
        <f t="shared" si="16"/>
        <v>174.3</v>
      </c>
      <c r="C356" s="293"/>
      <c r="D356" s="293">
        <v>174.3</v>
      </c>
      <c r="E356" s="293"/>
      <c r="F356" s="294">
        <v>0</v>
      </c>
      <c r="G356" s="294">
        <v>0</v>
      </c>
    </row>
    <row r="357" spans="1:7" s="325" customFormat="1" ht="9" customHeight="1" x14ac:dyDescent="0.25">
      <c r="A357" s="157" t="s">
        <v>52</v>
      </c>
      <c r="B357" s="158">
        <f t="shared" si="16"/>
        <v>14402</v>
      </c>
      <c r="C357" s="158"/>
      <c r="D357" s="158">
        <v>13344</v>
      </c>
      <c r="E357" s="158"/>
      <c r="F357" s="158">
        <v>1020</v>
      </c>
      <c r="G357" s="158">
        <v>38</v>
      </c>
    </row>
    <row r="358" spans="1:7" s="325" customFormat="1" ht="9" customHeight="1" x14ac:dyDescent="0.25">
      <c r="A358" s="324" t="s">
        <v>53</v>
      </c>
      <c r="B358" s="293">
        <f t="shared" si="16"/>
        <v>5104.38</v>
      </c>
      <c r="C358" s="293"/>
      <c r="D358" s="293">
        <v>5078</v>
      </c>
      <c r="E358" s="293"/>
      <c r="F358" s="294">
        <v>0</v>
      </c>
      <c r="G358" s="293">
        <v>26.38</v>
      </c>
    </row>
    <row r="359" spans="1:7" s="325" customFormat="1" ht="9" customHeight="1" x14ac:dyDescent="0.25">
      <c r="A359" s="324" t="s">
        <v>54</v>
      </c>
      <c r="B359" s="293">
        <f t="shared" si="16"/>
        <v>879</v>
      </c>
      <c r="C359" s="293"/>
      <c r="D359" s="293">
        <v>879</v>
      </c>
      <c r="E359" s="293"/>
      <c r="F359" s="294">
        <v>0</v>
      </c>
      <c r="G359" s="294">
        <v>0</v>
      </c>
    </row>
    <row r="360" spans="1:7" s="325" customFormat="1" ht="9" customHeight="1" x14ac:dyDescent="0.25">
      <c r="A360" s="324" t="s">
        <v>55</v>
      </c>
      <c r="B360" s="293">
        <f t="shared" si="16"/>
        <v>3670</v>
      </c>
      <c r="C360" s="293"/>
      <c r="D360" s="293">
        <v>3534</v>
      </c>
      <c r="E360" s="293"/>
      <c r="F360" s="293">
        <v>97</v>
      </c>
      <c r="G360" s="293">
        <v>39</v>
      </c>
    </row>
    <row r="361" spans="1:7" s="325" customFormat="1" ht="9" customHeight="1" x14ac:dyDescent="0.25">
      <c r="A361" s="157" t="s">
        <v>56</v>
      </c>
      <c r="B361" s="158">
        <f t="shared" si="16"/>
        <v>363.4</v>
      </c>
      <c r="C361" s="158"/>
      <c r="D361" s="158">
        <v>363.4</v>
      </c>
      <c r="E361" s="158"/>
      <c r="F361" s="295">
        <v>0</v>
      </c>
      <c r="G361" s="295">
        <v>0</v>
      </c>
    </row>
    <row r="362" spans="1:7" s="325" customFormat="1" ht="9" customHeight="1" x14ac:dyDescent="0.25">
      <c r="A362" s="324" t="s">
        <v>57</v>
      </c>
      <c r="B362" s="293">
        <f t="shared" si="16"/>
        <v>211655</v>
      </c>
      <c r="C362" s="293"/>
      <c r="D362" s="293">
        <v>160963</v>
      </c>
      <c r="E362" s="293"/>
      <c r="F362" s="293">
        <v>50692</v>
      </c>
      <c r="G362" s="293">
        <v>0</v>
      </c>
    </row>
    <row r="363" spans="1:7" s="325" customFormat="1" ht="9" customHeight="1" x14ac:dyDescent="0.25">
      <c r="A363" s="324" t="s">
        <v>58</v>
      </c>
      <c r="B363" s="293">
        <f t="shared" si="16"/>
        <v>409473</v>
      </c>
      <c r="C363" s="293"/>
      <c r="D363" s="293">
        <v>270545</v>
      </c>
      <c r="E363" s="293"/>
      <c r="F363" s="293">
        <v>138869</v>
      </c>
      <c r="G363" s="293">
        <v>59</v>
      </c>
    </row>
    <row r="364" spans="1:7" s="325" customFormat="1" ht="9" customHeight="1" x14ac:dyDescent="0.25">
      <c r="A364" s="324" t="s">
        <v>59</v>
      </c>
      <c r="B364" s="293">
        <f t="shared" si="16"/>
        <v>55928</v>
      </c>
      <c r="C364" s="293"/>
      <c r="D364" s="293">
        <v>55845</v>
      </c>
      <c r="E364" s="293"/>
      <c r="F364" s="293">
        <v>83</v>
      </c>
      <c r="G364" s="294">
        <v>0</v>
      </c>
    </row>
    <row r="365" spans="1:7" s="325" customFormat="1" ht="9" customHeight="1" x14ac:dyDescent="0.25">
      <c r="A365" s="157" t="s">
        <v>60</v>
      </c>
      <c r="B365" s="158">
        <f t="shared" si="16"/>
        <v>50205</v>
      </c>
      <c r="C365" s="158"/>
      <c r="D365" s="158">
        <v>49016</v>
      </c>
      <c r="E365" s="158"/>
      <c r="F365" s="158">
        <v>1189</v>
      </c>
      <c r="G365" s="295">
        <v>0</v>
      </c>
    </row>
    <row r="366" spans="1:7" s="325" customFormat="1" ht="9" customHeight="1" x14ac:dyDescent="0.25">
      <c r="A366" s="324" t="s">
        <v>61</v>
      </c>
      <c r="B366" s="293">
        <f t="shared" si="16"/>
        <v>447.4</v>
      </c>
      <c r="C366" s="293"/>
      <c r="D366" s="293">
        <v>447.4</v>
      </c>
      <c r="E366" s="293"/>
      <c r="F366" s="294">
        <v>0</v>
      </c>
      <c r="G366" s="294">
        <v>0</v>
      </c>
    </row>
    <row r="367" spans="1:7" s="325" customFormat="1" ht="9" customHeight="1" x14ac:dyDescent="0.25">
      <c r="A367" s="324" t="s">
        <v>62</v>
      </c>
      <c r="B367" s="293">
        <f t="shared" si="16"/>
        <v>100089</v>
      </c>
      <c r="C367" s="293"/>
      <c r="D367" s="293">
        <v>100089</v>
      </c>
      <c r="E367" s="293"/>
      <c r="F367" s="294">
        <v>0</v>
      </c>
      <c r="G367" s="294">
        <v>0</v>
      </c>
    </row>
    <row r="368" spans="1:7" s="53" customFormat="1" ht="9" customHeight="1" x14ac:dyDescent="0.25">
      <c r="A368" s="155" t="s">
        <v>63</v>
      </c>
      <c r="B368" s="293">
        <f t="shared" si="16"/>
        <v>32073</v>
      </c>
      <c r="C368" s="293"/>
      <c r="D368" s="293">
        <v>31705</v>
      </c>
      <c r="E368" s="293"/>
      <c r="F368" s="293">
        <v>0</v>
      </c>
      <c r="G368" s="293">
        <v>368</v>
      </c>
    </row>
    <row r="369" spans="1:8" s="325" customFormat="1" ht="9" customHeight="1" x14ac:dyDescent="0.25">
      <c r="A369" s="157" t="s">
        <v>64</v>
      </c>
      <c r="B369" s="158">
        <f t="shared" si="16"/>
        <v>1710</v>
      </c>
      <c r="C369" s="158"/>
      <c r="D369" s="158">
        <v>1710</v>
      </c>
      <c r="E369" s="158"/>
      <c r="F369" s="295">
        <v>0</v>
      </c>
      <c r="G369" s="295">
        <v>0</v>
      </c>
    </row>
    <row r="370" spans="1:8" s="303" customFormat="1" ht="9.6" customHeight="1" x14ac:dyDescent="0.25">
      <c r="A370" s="321"/>
      <c r="B370" s="291"/>
      <c r="C370" s="291"/>
      <c r="D370" s="291"/>
      <c r="E370" s="291"/>
      <c r="F370" s="291"/>
      <c r="G370" s="291"/>
      <c r="H370" s="322"/>
    </row>
    <row r="371" spans="1:8" s="303" customFormat="1" ht="9.6" customHeight="1" x14ac:dyDescent="0.25">
      <c r="A371" s="321">
        <v>2005</v>
      </c>
      <c r="B371" s="152"/>
      <c r="C371" s="152"/>
      <c r="D371" s="152"/>
      <c r="E371" s="152"/>
      <c r="F371" s="291"/>
      <c r="G371" s="291"/>
      <c r="H371" s="322"/>
    </row>
    <row r="372" spans="1:8" s="303" customFormat="1" ht="9.6" customHeight="1" x14ac:dyDescent="0.25">
      <c r="A372" s="323" t="s">
        <v>33</v>
      </c>
      <c r="B372" s="291">
        <f>SUM(B374:B405)-1</f>
        <v>1301403</v>
      </c>
      <c r="C372" s="291"/>
      <c r="D372" s="291">
        <f>SUM(D374:D405)</f>
        <v>1042942</v>
      </c>
      <c r="E372" s="291"/>
      <c r="F372" s="291">
        <f>SUM(F374:F405)</f>
        <v>255963</v>
      </c>
      <c r="G372" s="291">
        <f>SUM(G374:G405)-1</f>
        <v>2498</v>
      </c>
      <c r="H372" s="322"/>
    </row>
    <row r="373" spans="1:8" s="303" customFormat="1" ht="3.95" customHeight="1" x14ac:dyDescent="0.25">
      <c r="A373" s="323"/>
      <c r="B373" s="291"/>
      <c r="C373" s="291"/>
      <c r="D373" s="291"/>
      <c r="E373" s="291"/>
      <c r="F373" s="291"/>
      <c r="G373" s="291"/>
      <c r="H373" s="322"/>
    </row>
    <row r="374" spans="1:8" s="325" customFormat="1" ht="9" customHeight="1" x14ac:dyDescent="0.25">
      <c r="A374" s="324" t="s">
        <v>34</v>
      </c>
      <c r="B374" s="293">
        <f>SUM(D374:G374)</f>
        <v>587</v>
      </c>
      <c r="C374" s="293"/>
      <c r="D374" s="293">
        <v>587</v>
      </c>
      <c r="E374" s="293"/>
      <c r="F374" s="294">
        <v>0</v>
      </c>
      <c r="G374" s="294">
        <v>0</v>
      </c>
    </row>
    <row r="375" spans="1:8" s="325" customFormat="1" ht="9" customHeight="1" x14ac:dyDescent="0.25">
      <c r="A375" s="324" t="s">
        <v>35</v>
      </c>
      <c r="B375" s="293">
        <f>SUM(D375:G375)</f>
        <v>92394</v>
      </c>
      <c r="C375" s="293"/>
      <c r="D375" s="293">
        <v>89948</v>
      </c>
      <c r="E375" s="293"/>
      <c r="F375" s="293">
        <v>1562</v>
      </c>
      <c r="G375" s="293">
        <v>884</v>
      </c>
    </row>
    <row r="376" spans="1:8" s="325" customFormat="1" ht="9" customHeight="1" x14ac:dyDescent="0.25">
      <c r="A376" s="324" t="s">
        <v>87</v>
      </c>
      <c r="B376" s="293">
        <f>SUM(D376:G376)</f>
        <v>147174</v>
      </c>
      <c r="C376" s="293"/>
      <c r="D376" s="293">
        <v>136824</v>
      </c>
      <c r="E376" s="293"/>
      <c r="F376" s="293">
        <v>9553</v>
      </c>
      <c r="G376" s="293">
        <v>797</v>
      </c>
    </row>
    <row r="377" spans="1:8" s="325" customFormat="1" ht="9" customHeight="1" x14ac:dyDescent="0.25">
      <c r="A377" s="157" t="s">
        <v>37</v>
      </c>
      <c r="B377" s="158">
        <f>SUM(D377:G377)</f>
        <v>38277</v>
      </c>
      <c r="C377" s="158"/>
      <c r="D377" s="158">
        <v>38107</v>
      </c>
      <c r="E377" s="158"/>
      <c r="F377" s="158">
        <v>169</v>
      </c>
      <c r="G377" s="158">
        <v>1</v>
      </c>
    </row>
    <row r="378" spans="1:8" s="325" customFormat="1" ht="9" customHeight="1" x14ac:dyDescent="0.25">
      <c r="A378" s="324" t="s">
        <v>38</v>
      </c>
      <c r="B378" s="293">
        <f>SUM(D378:G378)+1</f>
        <v>944</v>
      </c>
      <c r="C378" s="293"/>
      <c r="D378" s="293">
        <v>939</v>
      </c>
      <c r="E378" s="293"/>
      <c r="F378" s="294">
        <v>0</v>
      </c>
      <c r="G378" s="294">
        <v>4</v>
      </c>
    </row>
    <row r="379" spans="1:8" s="325" customFormat="1" ht="9" customHeight="1" x14ac:dyDescent="0.25">
      <c r="A379" s="324" t="s">
        <v>39</v>
      </c>
      <c r="B379" s="293">
        <f>SUM(D379:G379)</f>
        <v>38725</v>
      </c>
      <c r="C379" s="293"/>
      <c r="D379" s="293">
        <v>38725</v>
      </c>
      <c r="E379" s="293"/>
      <c r="F379" s="294">
        <v>0</v>
      </c>
      <c r="G379" s="294">
        <v>0</v>
      </c>
    </row>
    <row r="380" spans="1:8" s="325" customFormat="1" ht="9" customHeight="1" x14ac:dyDescent="0.25">
      <c r="A380" s="324" t="s">
        <v>40</v>
      </c>
      <c r="B380" s="293">
        <f>SUM(D380:G380)</f>
        <v>24460</v>
      </c>
      <c r="C380" s="293"/>
      <c r="D380" s="293">
        <v>22570</v>
      </c>
      <c r="E380" s="293"/>
      <c r="F380" s="293">
        <v>1890</v>
      </c>
      <c r="G380" s="294">
        <v>0</v>
      </c>
    </row>
    <row r="381" spans="1:8" s="325" customFormat="1" ht="9" customHeight="1" x14ac:dyDescent="0.25">
      <c r="A381" s="157" t="s">
        <v>41</v>
      </c>
      <c r="B381" s="158">
        <f>SUM(D381:G381)</f>
        <v>667</v>
      </c>
      <c r="C381" s="158"/>
      <c r="D381" s="158">
        <v>667</v>
      </c>
      <c r="E381" s="158"/>
      <c r="F381" s="295">
        <v>0</v>
      </c>
      <c r="G381" s="295">
        <v>0</v>
      </c>
    </row>
    <row r="382" spans="1:8" s="325" customFormat="1" ht="9" customHeight="1" x14ac:dyDescent="0.25">
      <c r="A382" s="324" t="s">
        <v>88</v>
      </c>
      <c r="B382" s="293" t="s">
        <v>132</v>
      </c>
      <c r="C382" s="293"/>
      <c r="D382" s="293" t="s">
        <v>132</v>
      </c>
      <c r="E382" s="293"/>
      <c r="F382" s="293" t="s">
        <v>132</v>
      </c>
      <c r="G382" s="293" t="s">
        <v>132</v>
      </c>
    </row>
    <row r="383" spans="1:8" s="325" customFormat="1" ht="9" customHeight="1" x14ac:dyDescent="0.25">
      <c r="A383" s="324" t="s">
        <v>42</v>
      </c>
      <c r="B383" s="293">
        <f>SUM(D383:G383)</f>
        <v>3440</v>
      </c>
      <c r="C383" s="293"/>
      <c r="D383" s="293">
        <v>3440</v>
      </c>
      <c r="E383" s="293"/>
      <c r="F383" s="294">
        <v>0</v>
      </c>
      <c r="G383" s="294">
        <v>0</v>
      </c>
    </row>
    <row r="384" spans="1:8" s="325" customFormat="1" ht="9" customHeight="1" x14ac:dyDescent="0.25">
      <c r="A384" s="324" t="s">
        <v>43</v>
      </c>
      <c r="B384" s="293">
        <f>SUM(D384:G384)</f>
        <v>2604</v>
      </c>
      <c r="C384" s="293"/>
      <c r="D384" s="293">
        <v>2604</v>
      </c>
      <c r="E384" s="293"/>
      <c r="F384" s="294">
        <v>0</v>
      </c>
      <c r="G384" s="294">
        <v>0</v>
      </c>
    </row>
    <row r="385" spans="1:7" s="325" customFormat="1" ht="9" customHeight="1" x14ac:dyDescent="0.25">
      <c r="A385" s="157" t="s">
        <v>44</v>
      </c>
      <c r="B385" s="158">
        <f>SUM(D385:G385)</f>
        <v>7145</v>
      </c>
      <c r="C385" s="158"/>
      <c r="D385" s="158">
        <v>7128</v>
      </c>
      <c r="E385" s="158"/>
      <c r="F385" s="295">
        <v>0</v>
      </c>
      <c r="G385" s="295">
        <v>17</v>
      </c>
    </row>
    <row r="386" spans="1:7" s="325" customFormat="1" ht="9" customHeight="1" x14ac:dyDescent="0.25">
      <c r="A386" s="324" t="s">
        <v>45</v>
      </c>
      <c r="B386" s="293">
        <f>SUM(D386:G386)-1</f>
        <v>5301</v>
      </c>
      <c r="C386" s="293"/>
      <c r="D386" s="293">
        <v>5294</v>
      </c>
      <c r="E386" s="293"/>
      <c r="F386" s="294">
        <v>0</v>
      </c>
      <c r="G386" s="293">
        <v>8</v>
      </c>
    </row>
    <row r="387" spans="1:7" s="325" customFormat="1" ht="9" customHeight="1" x14ac:dyDescent="0.25">
      <c r="A387" s="324" t="s">
        <v>46</v>
      </c>
      <c r="B387" s="293">
        <f t="shared" ref="B387:B405" si="17">SUM(D387:G387)</f>
        <v>16287</v>
      </c>
      <c r="C387" s="293"/>
      <c r="D387" s="293">
        <v>16287</v>
      </c>
      <c r="E387" s="293"/>
      <c r="F387" s="294">
        <v>0</v>
      </c>
      <c r="G387" s="293">
        <v>0</v>
      </c>
    </row>
    <row r="388" spans="1:7" s="325" customFormat="1" ht="9" customHeight="1" x14ac:dyDescent="0.25">
      <c r="A388" s="324" t="s">
        <v>47</v>
      </c>
      <c r="B388" s="293">
        <f t="shared" si="17"/>
        <v>7493</v>
      </c>
      <c r="C388" s="293"/>
      <c r="D388" s="293">
        <v>7493</v>
      </c>
      <c r="E388" s="293"/>
      <c r="F388" s="294">
        <v>0</v>
      </c>
      <c r="G388" s="294">
        <v>0</v>
      </c>
    </row>
    <row r="389" spans="1:7" s="325" customFormat="1" ht="9" customHeight="1" x14ac:dyDescent="0.25">
      <c r="A389" s="157" t="s">
        <v>48</v>
      </c>
      <c r="B389" s="158">
        <f t="shared" si="17"/>
        <v>21988</v>
      </c>
      <c r="C389" s="158"/>
      <c r="D389" s="158">
        <v>21988</v>
      </c>
      <c r="E389" s="158"/>
      <c r="F389" s="295">
        <v>0</v>
      </c>
      <c r="G389" s="158">
        <v>0</v>
      </c>
    </row>
    <row r="390" spans="1:7" s="325" customFormat="1" ht="9" customHeight="1" x14ac:dyDescent="0.25">
      <c r="A390" s="324" t="s">
        <v>49</v>
      </c>
      <c r="B390" s="293">
        <f t="shared" si="17"/>
        <v>613</v>
      </c>
      <c r="C390" s="293"/>
      <c r="D390" s="293">
        <v>602</v>
      </c>
      <c r="E390" s="293"/>
      <c r="F390" s="294">
        <v>0</v>
      </c>
      <c r="G390" s="294">
        <v>11</v>
      </c>
    </row>
    <row r="391" spans="1:7" s="325" customFormat="1" ht="9" customHeight="1" x14ac:dyDescent="0.25">
      <c r="A391" s="324" t="s">
        <v>50</v>
      </c>
      <c r="B391" s="293">
        <f t="shared" si="17"/>
        <v>23398</v>
      </c>
      <c r="C391" s="293"/>
      <c r="D391" s="293">
        <v>23398</v>
      </c>
      <c r="E391" s="293"/>
      <c r="F391" s="294">
        <v>0</v>
      </c>
      <c r="G391" s="294">
        <v>0</v>
      </c>
    </row>
    <row r="392" spans="1:7" s="325" customFormat="1" ht="9" customHeight="1" x14ac:dyDescent="0.25">
      <c r="A392" s="324" t="s">
        <v>51</v>
      </c>
      <c r="B392" s="293">
        <f t="shared" si="17"/>
        <v>116</v>
      </c>
      <c r="C392" s="293"/>
      <c r="D392" s="293">
        <v>116</v>
      </c>
      <c r="E392" s="293"/>
      <c r="F392" s="294">
        <v>0</v>
      </c>
      <c r="G392" s="294">
        <v>0</v>
      </c>
    </row>
    <row r="393" spans="1:7" s="325" customFormat="1" ht="9" customHeight="1" x14ac:dyDescent="0.25">
      <c r="A393" s="157" t="s">
        <v>52</v>
      </c>
      <c r="B393" s="158">
        <f t="shared" si="17"/>
        <v>12490</v>
      </c>
      <c r="C393" s="158"/>
      <c r="D393" s="158">
        <v>11492</v>
      </c>
      <c r="E393" s="158"/>
      <c r="F393" s="158">
        <v>975</v>
      </c>
      <c r="G393" s="158">
        <v>23</v>
      </c>
    </row>
    <row r="394" spans="1:7" s="325" customFormat="1" ht="9" customHeight="1" x14ac:dyDescent="0.25">
      <c r="A394" s="324" t="s">
        <v>53</v>
      </c>
      <c r="B394" s="293">
        <f t="shared" si="17"/>
        <v>5290</v>
      </c>
      <c r="C394" s="293"/>
      <c r="D394" s="293">
        <v>5276</v>
      </c>
      <c r="E394" s="293"/>
      <c r="F394" s="294">
        <v>0</v>
      </c>
      <c r="G394" s="293">
        <v>14</v>
      </c>
    </row>
    <row r="395" spans="1:7" s="325" customFormat="1" ht="9" customHeight="1" x14ac:dyDescent="0.25">
      <c r="A395" s="324" t="s">
        <v>54</v>
      </c>
      <c r="B395" s="293">
        <f t="shared" si="17"/>
        <v>637</v>
      </c>
      <c r="C395" s="293"/>
      <c r="D395" s="293">
        <v>637</v>
      </c>
      <c r="E395" s="293"/>
      <c r="F395" s="294">
        <v>0</v>
      </c>
      <c r="G395" s="294">
        <v>0</v>
      </c>
    </row>
    <row r="396" spans="1:7" s="325" customFormat="1" ht="9" customHeight="1" x14ac:dyDescent="0.25">
      <c r="A396" s="324" t="s">
        <v>55</v>
      </c>
      <c r="B396" s="293">
        <f t="shared" si="17"/>
        <v>3023</v>
      </c>
      <c r="C396" s="293"/>
      <c r="D396" s="293">
        <v>2923</v>
      </c>
      <c r="E396" s="293"/>
      <c r="F396" s="293">
        <v>47</v>
      </c>
      <c r="G396" s="293">
        <v>53</v>
      </c>
    </row>
    <row r="397" spans="1:7" s="325" customFormat="1" ht="9" customHeight="1" x14ac:dyDescent="0.25">
      <c r="A397" s="157" t="s">
        <v>56</v>
      </c>
      <c r="B397" s="158">
        <f t="shared" si="17"/>
        <v>316</v>
      </c>
      <c r="C397" s="158"/>
      <c r="D397" s="158">
        <v>316</v>
      </c>
      <c r="E397" s="158"/>
      <c r="F397" s="295">
        <v>0</v>
      </c>
      <c r="G397" s="295">
        <v>0</v>
      </c>
    </row>
    <row r="398" spans="1:7" s="325" customFormat="1" ht="9" customHeight="1" x14ac:dyDescent="0.25">
      <c r="A398" s="324" t="s">
        <v>57</v>
      </c>
      <c r="B398" s="293">
        <f t="shared" si="17"/>
        <v>225120</v>
      </c>
      <c r="C398" s="293"/>
      <c r="D398" s="293">
        <v>203925</v>
      </c>
      <c r="E398" s="293"/>
      <c r="F398" s="293">
        <v>21195</v>
      </c>
      <c r="G398" s="293">
        <v>0</v>
      </c>
    </row>
    <row r="399" spans="1:7" s="325" customFormat="1" ht="9" customHeight="1" x14ac:dyDescent="0.25">
      <c r="A399" s="324" t="s">
        <v>58</v>
      </c>
      <c r="B399" s="293">
        <f t="shared" si="17"/>
        <v>402391</v>
      </c>
      <c r="C399" s="293"/>
      <c r="D399" s="293">
        <v>183074</v>
      </c>
      <c r="E399" s="293"/>
      <c r="F399" s="293">
        <v>219129</v>
      </c>
      <c r="G399" s="293">
        <v>188</v>
      </c>
    </row>
    <row r="400" spans="1:7" s="325" customFormat="1" ht="9" customHeight="1" x14ac:dyDescent="0.25">
      <c r="A400" s="324" t="s">
        <v>59</v>
      </c>
      <c r="B400" s="293">
        <f t="shared" si="17"/>
        <v>47187</v>
      </c>
      <c r="C400" s="293"/>
      <c r="D400" s="293">
        <v>47115</v>
      </c>
      <c r="E400" s="293"/>
      <c r="F400" s="293">
        <v>72</v>
      </c>
      <c r="G400" s="294">
        <v>0</v>
      </c>
    </row>
    <row r="401" spans="1:8" s="325" customFormat="1" ht="9" customHeight="1" x14ac:dyDescent="0.25">
      <c r="A401" s="157" t="s">
        <v>60</v>
      </c>
      <c r="B401" s="158">
        <f t="shared" si="17"/>
        <v>54525</v>
      </c>
      <c r="C401" s="158"/>
      <c r="D401" s="158">
        <v>53154</v>
      </c>
      <c r="E401" s="158"/>
      <c r="F401" s="158">
        <v>1371</v>
      </c>
      <c r="G401" s="295">
        <v>0</v>
      </c>
    </row>
    <row r="402" spans="1:8" s="325" customFormat="1" ht="9" customHeight="1" x14ac:dyDescent="0.25">
      <c r="A402" s="324" t="s">
        <v>61</v>
      </c>
      <c r="B402" s="293">
        <f t="shared" si="17"/>
        <v>430</v>
      </c>
      <c r="C402" s="293"/>
      <c r="D402" s="293">
        <v>430</v>
      </c>
      <c r="E402" s="293"/>
      <c r="F402" s="294">
        <v>0</v>
      </c>
      <c r="G402" s="294">
        <v>0</v>
      </c>
    </row>
    <row r="403" spans="1:8" s="325" customFormat="1" ht="9" customHeight="1" x14ac:dyDescent="0.25">
      <c r="A403" s="324" t="s">
        <v>62</v>
      </c>
      <c r="B403" s="293">
        <f t="shared" si="17"/>
        <v>94787</v>
      </c>
      <c r="C403" s="293"/>
      <c r="D403" s="293">
        <v>94746</v>
      </c>
      <c r="E403" s="293"/>
      <c r="F403" s="294">
        <v>0</v>
      </c>
      <c r="G403" s="294">
        <v>41</v>
      </c>
    </row>
    <row r="404" spans="1:8" s="53" customFormat="1" ht="9" customHeight="1" x14ac:dyDescent="0.25">
      <c r="A404" s="155" t="s">
        <v>63</v>
      </c>
      <c r="B404" s="293">
        <f t="shared" si="17"/>
        <v>21848</v>
      </c>
      <c r="C404" s="293"/>
      <c r="D404" s="293">
        <v>21390</v>
      </c>
      <c r="E404" s="293"/>
      <c r="F404" s="293">
        <v>0</v>
      </c>
      <c r="G404" s="293">
        <v>458</v>
      </c>
    </row>
    <row r="405" spans="1:8" s="325" customFormat="1" ht="9" customHeight="1" x14ac:dyDescent="0.25">
      <c r="A405" s="157" t="s">
        <v>64</v>
      </c>
      <c r="B405" s="158">
        <f t="shared" si="17"/>
        <v>1747</v>
      </c>
      <c r="C405" s="158"/>
      <c r="D405" s="158">
        <v>1747</v>
      </c>
      <c r="E405" s="158"/>
      <c r="F405" s="295">
        <v>0</v>
      </c>
      <c r="G405" s="295">
        <v>0</v>
      </c>
    </row>
    <row r="406" spans="1:8" s="303" customFormat="1" ht="9.6" customHeight="1" x14ac:dyDescent="0.25">
      <c r="A406" s="321"/>
      <c r="B406" s="291"/>
      <c r="C406" s="291"/>
      <c r="D406" s="291"/>
      <c r="E406" s="291"/>
      <c r="F406" s="291"/>
      <c r="G406" s="291"/>
      <c r="H406" s="322"/>
    </row>
    <row r="407" spans="1:8" s="303" customFormat="1" ht="9.6" customHeight="1" x14ac:dyDescent="0.25">
      <c r="A407" s="321">
        <v>2006</v>
      </c>
      <c r="B407" s="152"/>
      <c r="C407" s="152"/>
      <c r="D407" s="152"/>
      <c r="E407" s="152"/>
      <c r="F407" s="291"/>
      <c r="G407" s="291"/>
      <c r="H407" s="322"/>
    </row>
    <row r="408" spans="1:8" s="303" customFormat="1" ht="9.6" customHeight="1" x14ac:dyDescent="0.25">
      <c r="A408" s="323" t="s">
        <v>33</v>
      </c>
      <c r="B408" s="291">
        <f>SUM(B410:B441)-5</f>
        <v>1366513</v>
      </c>
      <c r="C408" s="291"/>
      <c r="D408" s="291">
        <f>SUM(D410:D441)-1</f>
        <v>956523</v>
      </c>
      <c r="E408" s="291"/>
      <c r="F408" s="291">
        <f>SUM(F410:F441)</f>
        <v>408267</v>
      </c>
      <c r="G408" s="291">
        <f>SUM(G410:G441)-2</f>
        <v>1724</v>
      </c>
      <c r="H408" s="322"/>
    </row>
    <row r="409" spans="1:8" s="303" customFormat="1" ht="3.95" customHeight="1" x14ac:dyDescent="0.25">
      <c r="A409" s="323"/>
      <c r="B409" s="291"/>
      <c r="C409" s="291"/>
      <c r="D409" s="291"/>
      <c r="E409" s="291"/>
      <c r="F409" s="291"/>
      <c r="G409" s="291"/>
      <c r="H409" s="322"/>
    </row>
    <row r="410" spans="1:8" s="325" customFormat="1" ht="9" customHeight="1" x14ac:dyDescent="0.25">
      <c r="A410" s="324" t="s">
        <v>34</v>
      </c>
      <c r="B410" s="293">
        <f>SUM(D410:G410)</f>
        <v>572</v>
      </c>
      <c r="C410" s="293"/>
      <c r="D410" s="293">
        <v>572</v>
      </c>
      <c r="E410" s="293"/>
      <c r="F410" s="294">
        <v>0</v>
      </c>
      <c r="G410" s="294">
        <v>0</v>
      </c>
    </row>
    <row r="411" spans="1:8" s="325" customFormat="1" ht="9" customHeight="1" x14ac:dyDescent="0.25">
      <c r="A411" s="324" t="s">
        <v>35</v>
      </c>
      <c r="B411" s="293">
        <f>SUM(D411:G411)</f>
        <v>89633</v>
      </c>
      <c r="C411" s="293"/>
      <c r="D411" s="293">
        <v>87151</v>
      </c>
      <c r="E411" s="293"/>
      <c r="F411" s="293">
        <v>1864</v>
      </c>
      <c r="G411" s="293">
        <v>618</v>
      </c>
    </row>
    <row r="412" spans="1:8" s="325" customFormat="1" ht="9" customHeight="1" x14ac:dyDescent="0.25">
      <c r="A412" s="324" t="s">
        <v>87</v>
      </c>
      <c r="B412" s="293">
        <f>SUM(D412:G412)</f>
        <v>149057</v>
      </c>
      <c r="C412" s="293"/>
      <c r="D412" s="293">
        <v>146786</v>
      </c>
      <c r="E412" s="293"/>
      <c r="F412" s="293">
        <v>1455</v>
      </c>
      <c r="G412" s="293">
        <v>816</v>
      </c>
    </row>
    <row r="413" spans="1:8" s="325" customFormat="1" ht="9" customHeight="1" x14ac:dyDescent="0.25">
      <c r="A413" s="157" t="s">
        <v>37</v>
      </c>
      <c r="B413" s="158">
        <f>SUM(D413:G413)</f>
        <v>37565</v>
      </c>
      <c r="C413" s="158"/>
      <c r="D413" s="158">
        <v>37284</v>
      </c>
      <c r="E413" s="158"/>
      <c r="F413" s="158">
        <v>281</v>
      </c>
      <c r="G413" s="158">
        <v>0</v>
      </c>
    </row>
    <row r="414" spans="1:8" s="325" customFormat="1" ht="9" customHeight="1" x14ac:dyDescent="0.25">
      <c r="A414" s="324" t="s">
        <v>38</v>
      </c>
      <c r="B414" s="293">
        <f>SUM(D414:G414)+1</f>
        <v>938</v>
      </c>
      <c r="C414" s="293"/>
      <c r="D414" s="293">
        <v>937</v>
      </c>
      <c r="E414" s="293"/>
      <c r="F414" s="294">
        <v>0</v>
      </c>
      <c r="G414" s="294">
        <v>0</v>
      </c>
    </row>
    <row r="415" spans="1:8" s="325" customFormat="1" ht="9" customHeight="1" x14ac:dyDescent="0.25">
      <c r="A415" s="324" t="s">
        <v>39</v>
      </c>
      <c r="B415" s="293">
        <f>SUM(D415:G415)</f>
        <v>22409</v>
      </c>
      <c r="C415" s="293"/>
      <c r="D415" s="293">
        <v>22409</v>
      </c>
      <c r="E415" s="293"/>
      <c r="F415" s="294">
        <v>0</v>
      </c>
      <c r="G415" s="294">
        <v>0</v>
      </c>
    </row>
    <row r="416" spans="1:8" s="325" customFormat="1" ht="9" customHeight="1" x14ac:dyDescent="0.25">
      <c r="A416" s="324" t="s">
        <v>40</v>
      </c>
      <c r="B416" s="293">
        <f>SUM(D416:G416)</f>
        <v>18469</v>
      </c>
      <c r="C416" s="293"/>
      <c r="D416" s="293">
        <v>17124</v>
      </c>
      <c r="E416" s="293"/>
      <c r="F416" s="293">
        <v>1337</v>
      </c>
      <c r="G416" s="294">
        <v>8</v>
      </c>
    </row>
    <row r="417" spans="1:7" s="325" customFormat="1" ht="9" customHeight="1" x14ac:dyDescent="0.25">
      <c r="A417" s="157" t="s">
        <v>41</v>
      </c>
      <c r="B417" s="158">
        <f>SUM(D417:G417)</f>
        <v>591</v>
      </c>
      <c r="C417" s="158"/>
      <c r="D417" s="158">
        <v>591</v>
      </c>
      <c r="E417" s="158"/>
      <c r="F417" s="295">
        <v>0</v>
      </c>
      <c r="G417" s="295">
        <v>0</v>
      </c>
    </row>
    <row r="418" spans="1:7" s="325" customFormat="1" ht="9" customHeight="1" x14ac:dyDescent="0.25">
      <c r="A418" s="324" t="s">
        <v>88</v>
      </c>
      <c r="B418" s="293" t="s">
        <v>132</v>
      </c>
      <c r="C418" s="293"/>
      <c r="D418" s="293" t="s">
        <v>132</v>
      </c>
      <c r="E418" s="293"/>
      <c r="F418" s="293" t="s">
        <v>132</v>
      </c>
      <c r="G418" s="293" t="s">
        <v>132</v>
      </c>
    </row>
    <row r="419" spans="1:7" s="325" customFormat="1" ht="9" customHeight="1" x14ac:dyDescent="0.25">
      <c r="A419" s="324" t="s">
        <v>42</v>
      </c>
      <c r="B419" s="293">
        <f t="shared" ref="B419:B441" si="18">SUM(D419:G419)</f>
        <v>3887</v>
      </c>
      <c r="C419" s="293"/>
      <c r="D419" s="293">
        <v>3887</v>
      </c>
      <c r="E419" s="293"/>
      <c r="F419" s="294">
        <v>0</v>
      </c>
      <c r="G419" s="294">
        <v>0</v>
      </c>
    </row>
    <row r="420" spans="1:7" s="325" customFormat="1" ht="9" customHeight="1" x14ac:dyDescent="0.25">
      <c r="A420" s="324" t="s">
        <v>43</v>
      </c>
      <c r="B420" s="293">
        <f t="shared" si="18"/>
        <v>2383</v>
      </c>
      <c r="C420" s="293"/>
      <c r="D420" s="293">
        <v>2383</v>
      </c>
      <c r="E420" s="293"/>
      <c r="F420" s="294">
        <v>0</v>
      </c>
      <c r="G420" s="294">
        <v>0</v>
      </c>
    </row>
    <row r="421" spans="1:7" s="325" customFormat="1" ht="9" customHeight="1" x14ac:dyDescent="0.25">
      <c r="A421" s="157" t="s">
        <v>44</v>
      </c>
      <c r="B421" s="158">
        <f t="shared" si="18"/>
        <v>7308</v>
      </c>
      <c r="C421" s="158"/>
      <c r="D421" s="158">
        <v>7308</v>
      </c>
      <c r="E421" s="158"/>
      <c r="F421" s="295">
        <v>0</v>
      </c>
      <c r="G421" s="295">
        <v>0</v>
      </c>
    </row>
    <row r="422" spans="1:7" s="325" customFormat="1" ht="9" customHeight="1" x14ac:dyDescent="0.25">
      <c r="A422" s="324" t="s">
        <v>45</v>
      </c>
      <c r="B422" s="293">
        <f t="shared" si="18"/>
        <v>5800</v>
      </c>
      <c r="C422" s="293"/>
      <c r="D422" s="293">
        <v>5791</v>
      </c>
      <c r="E422" s="293"/>
      <c r="F422" s="294">
        <v>0</v>
      </c>
      <c r="G422" s="293">
        <v>9</v>
      </c>
    </row>
    <row r="423" spans="1:7" s="325" customFormat="1" ht="9" customHeight="1" x14ac:dyDescent="0.25">
      <c r="A423" s="324" t="s">
        <v>46</v>
      </c>
      <c r="B423" s="293">
        <f t="shared" si="18"/>
        <v>17623</v>
      </c>
      <c r="C423" s="293"/>
      <c r="D423" s="293">
        <v>17620</v>
      </c>
      <c r="E423" s="293"/>
      <c r="F423" s="294">
        <v>0</v>
      </c>
      <c r="G423" s="293">
        <v>3</v>
      </c>
    </row>
    <row r="424" spans="1:7" s="325" customFormat="1" ht="9" customHeight="1" x14ac:dyDescent="0.25">
      <c r="A424" s="324" t="s">
        <v>47</v>
      </c>
      <c r="B424" s="293">
        <f t="shared" si="18"/>
        <v>7989</v>
      </c>
      <c r="C424" s="293"/>
      <c r="D424" s="293">
        <v>7989</v>
      </c>
      <c r="E424" s="293"/>
      <c r="F424" s="294">
        <v>0</v>
      </c>
      <c r="G424" s="294">
        <v>0</v>
      </c>
    </row>
    <row r="425" spans="1:7" s="325" customFormat="1" ht="9" customHeight="1" x14ac:dyDescent="0.25">
      <c r="A425" s="157" t="s">
        <v>48</v>
      </c>
      <c r="B425" s="158">
        <f t="shared" si="18"/>
        <v>23109</v>
      </c>
      <c r="C425" s="158"/>
      <c r="D425" s="158">
        <v>23108</v>
      </c>
      <c r="E425" s="158"/>
      <c r="F425" s="295">
        <v>0</v>
      </c>
      <c r="G425" s="158">
        <v>1</v>
      </c>
    </row>
    <row r="426" spans="1:7" s="325" customFormat="1" ht="9" customHeight="1" x14ac:dyDescent="0.25">
      <c r="A426" s="324" t="s">
        <v>49</v>
      </c>
      <c r="B426" s="293">
        <f t="shared" si="18"/>
        <v>489</v>
      </c>
      <c r="C426" s="293"/>
      <c r="D426" s="293">
        <v>480</v>
      </c>
      <c r="E426" s="293"/>
      <c r="F426" s="294">
        <v>0</v>
      </c>
      <c r="G426" s="294">
        <v>9</v>
      </c>
    </row>
    <row r="427" spans="1:7" s="325" customFormat="1" ht="9" customHeight="1" x14ac:dyDescent="0.25">
      <c r="A427" s="324" t="s">
        <v>50</v>
      </c>
      <c r="B427" s="293">
        <f t="shared" si="18"/>
        <v>21847</v>
      </c>
      <c r="C427" s="293"/>
      <c r="D427" s="293">
        <v>21847</v>
      </c>
      <c r="E427" s="293"/>
      <c r="F427" s="294">
        <v>0</v>
      </c>
      <c r="G427" s="294">
        <v>0</v>
      </c>
    </row>
    <row r="428" spans="1:7" s="325" customFormat="1" ht="9" customHeight="1" x14ac:dyDescent="0.25">
      <c r="A428" s="324" t="s">
        <v>51</v>
      </c>
      <c r="B428" s="293">
        <f t="shared" si="18"/>
        <v>99</v>
      </c>
      <c r="C428" s="293"/>
      <c r="D428" s="293">
        <v>99</v>
      </c>
      <c r="E428" s="293"/>
      <c r="F428" s="294">
        <v>0</v>
      </c>
      <c r="G428" s="294">
        <v>0</v>
      </c>
    </row>
    <row r="429" spans="1:7" s="325" customFormat="1" ht="9" customHeight="1" x14ac:dyDescent="0.25">
      <c r="A429" s="157" t="s">
        <v>52</v>
      </c>
      <c r="B429" s="158">
        <f t="shared" si="18"/>
        <v>11589</v>
      </c>
      <c r="C429" s="158"/>
      <c r="D429" s="158">
        <v>10783</v>
      </c>
      <c r="E429" s="158"/>
      <c r="F429" s="158">
        <v>805</v>
      </c>
      <c r="G429" s="158">
        <v>1</v>
      </c>
    </row>
    <row r="430" spans="1:7" s="325" customFormat="1" ht="9" customHeight="1" x14ac:dyDescent="0.25">
      <c r="A430" s="324" t="s">
        <v>53</v>
      </c>
      <c r="B430" s="293">
        <f t="shared" si="18"/>
        <v>5284</v>
      </c>
      <c r="C430" s="293"/>
      <c r="D430" s="293">
        <v>5270</v>
      </c>
      <c r="E430" s="293"/>
      <c r="F430" s="294">
        <v>0</v>
      </c>
      <c r="G430" s="293">
        <v>14</v>
      </c>
    </row>
    <row r="431" spans="1:7" s="325" customFormat="1" ht="9" customHeight="1" x14ac:dyDescent="0.25">
      <c r="A431" s="324" t="s">
        <v>54</v>
      </c>
      <c r="B431" s="293">
        <f t="shared" si="18"/>
        <v>794</v>
      </c>
      <c r="C431" s="293"/>
      <c r="D431" s="293">
        <v>794</v>
      </c>
      <c r="E431" s="293"/>
      <c r="F431" s="294">
        <v>0</v>
      </c>
      <c r="G431" s="294">
        <v>0</v>
      </c>
    </row>
    <row r="432" spans="1:7" s="325" customFormat="1" ht="9" customHeight="1" x14ac:dyDescent="0.25">
      <c r="A432" s="324" t="s">
        <v>55</v>
      </c>
      <c r="B432" s="293">
        <f t="shared" si="18"/>
        <v>3852</v>
      </c>
      <c r="C432" s="293"/>
      <c r="D432" s="293">
        <v>3630</v>
      </c>
      <c r="E432" s="293"/>
      <c r="F432" s="293">
        <v>163</v>
      </c>
      <c r="G432" s="293">
        <v>59</v>
      </c>
    </row>
    <row r="433" spans="1:8" s="325" customFormat="1" ht="9" customHeight="1" x14ac:dyDescent="0.25">
      <c r="A433" s="157" t="s">
        <v>56</v>
      </c>
      <c r="B433" s="158">
        <f t="shared" si="18"/>
        <v>981</v>
      </c>
      <c r="C433" s="158"/>
      <c r="D433" s="158">
        <v>981</v>
      </c>
      <c r="E433" s="158"/>
      <c r="F433" s="295">
        <v>0</v>
      </c>
      <c r="G433" s="295">
        <v>0</v>
      </c>
    </row>
    <row r="434" spans="1:8" s="325" customFormat="1" ht="9" customHeight="1" x14ac:dyDescent="0.25">
      <c r="A434" s="324" t="s">
        <v>57</v>
      </c>
      <c r="B434" s="293">
        <f t="shared" si="18"/>
        <v>238629</v>
      </c>
      <c r="C434" s="293"/>
      <c r="D434" s="293">
        <v>156705</v>
      </c>
      <c r="E434" s="293"/>
      <c r="F434" s="293">
        <v>81924</v>
      </c>
      <c r="G434" s="293">
        <v>0</v>
      </c>
    </row>
    <row r="435" spans="1:8" s="325" customFormat="1" ht="9" customHeight="1" x14ac:dyDescent="0.25">
      <c r="A435" s="324" t="s">
        <v>58</v>
      </c>
      <c r="B435" s="293">
        <f t="shared" si="18"/>
        <v>481491</v>
      </c>
      <c r="C435" s="293"/>
      <c r="D435" s="293">
        <v>161533</v>
      </c>
      <c r="E435" s="293"/>
      <c r="F435" s="293">
        <v>319958</v>
      </c>
      <c r="G435" s="293">
        <v>0</v>
      </c>
    </row>
    <row r="436" spans="1:8" s="325" customFormat="1" ht="9" customHeight="1" x14ac:dyDescent="0.25">
      <c r="A436" s="324" t="s">
        <v>59</v>
      </c>
      <c r="B436" s="293">
        <f t="shared" si="18"/>
        <v>50614</v>
      </c>
      <c r="C436" s="293"/>
      <c r="D436" s="293">
        <v>50540</v>
      </c>
      <c r="E436" s="293"/>
      <c r="F436" s="293">
        <v>74</v>
      </c>
      <c r="G436" s="294">
        <v>0</v>
      </c>
    </row>
    <row r="437" spans="1:8" s="325" customFormat="1" ht="9" customHeight="1" x14ac:dyDescent="0.25">
      <c r="A437" s="157" t="s">
        <v>60</v>
      </c>
      <c r="B437" s="158">
        <f t="shared" si="18"/>
        <v>41581</v>
      </c>
      <c r="C437" s="158"/>
      <c r="D437" s="158">
        <v>41175</v>
      </c>
      <c r="E437" s="158"/>
      <c r="F437" s="158">
        <v>406</v>
      </c>
      <c r="G437" s="295">
        <v>0</v>
      </c>
    </row>
    <row r="438" spans="1:8" s="325" customFormat="1" ht="9" customHeight="1" x14ac:dyDescent="0.25">
      <c r="A438" s="324" t="s">
        <v>61</v>
      </c>
      <c r="B438" s="293">
        <f t="shared" si="18"/>
        <v>470</v>
      </c>
      <c r="C438" s="293"/>
      <c r="D438" s="293">
        <v>463</v>
      </c>
      <c r="E438" s="293"/>
      <c r="F438" s="294">
        <v>0</v>
      </c>
      <c r="G438" s="294">
        <v>7</v>
      </c>
    </row>
    <row r="439" spans="1:8" s="325" customFormat="1" ht="9" customHeight="1" x14ac:dyDescent="0.25">
      <c r="A439" s="324" t="s">
        <v>62</v>
      </c>
      <c r="B439" s="293">
        <f t="shared" si="18"/>
        <v>88662</v>
      </c>
      <c r="C439" s="293"/>
      <c r="D439" s="293">
        <v>88662</v>
      </c>
      <c r="E439" s="293"/>
      <c r="F439" s="294">
        <v>0</v>
      </c>
      <c r="G439" s="294">
        <v>0</v>
      </c>
    </row>
    <row r="440" spans="1:8" s="53" customFormat="1" ht="9" customHeight="1" x14ac:dyDescent="0.25">
      <c r="A440" s="155" t="s">
        <v>63</v>
      </c>
      <c r="B440" s="293">
        <f t="shared" si="18"/>
        <v>31003</v>
      </c>
      <c r="C440" s="293"/>
      <c r="D440" s="293">
        <v>30822</v>
      </c>
      <c r="E440" s="293"/>
      <c r="F440" s="293">
        <v>0</v>
      </c>
      <c r="G440" s="293">
        <v>181</v>
      </c>
    </row>
    <row r="441" spans="1:8" s="325" customFormat="1" ht="9" customHeight="1" x14ac:dyDescent="0.25">
      <c r="A441" s="157" t="s">
        <v>64</v>
      </c>
      <c r="B441" s="158">
        <f t="shared" si="18"/>
        <v>1800</v>
      </c>
      <c r="C441" s="158"/>
      <c r="D441" s="158">
        <v>1800</v>
      </c>
      <c r="E441" s="158"/>
      <c r="F441" s="295">
        <v>0</v>
      </c>
      <c r="G441" s="295">
        <v>0</v>
      </c>
    </row>
    <row r="442" spans="1:8" s="303" customFormat="1" ht="9.6" customHeight="1" x14ac:dyDescent="0.25">
      <c r="A442" s="321"/>
      <c r="B442" s="291"/>
      <c r="C442" s="291"/>
      <c r="D442" s="291"/>
      <c r="E442" s="291"/>
      <c r="F442" s="291"/>
      <c r="G442" s="291"/>
      <c r="H442" s="322"/>
    </row>
    <row r="443" spans="1:8" s="303" customFormat="1" ht="9.6" customHeight="1" x14ac:dyDescent="0.25">
      <c r="A443" s="321">
        <v>2007</v>
      </c>
      <c r="B443" s="152"/>
      <c r="C443" s="152"/>
      <c r="D443" s="152"/>
      <c r="E443" s="152"/>
      <c r="F443" s="291"/>
      <c r="G443" s="291"/>
      <c r="H443" s="322"/>
    </row>
    <row r="444" spans="1:8" s="303" customFormat="1" ht="9.6" customHeight="1" x14ac:dyDescent="0.25">
      <c r="A444" s="323" t="s">
        <v>33</v>
      </c>
      <c r="B444" s="291">
        <f>SUM(B446:B477)</f>
        <v>1445762</v>
      </c>
      <c r="C444" s="291"/>
      <c r="D444" s="291">
        <f>SUM(D446:D477)</f>
        <v>1026994</v>
      </c>
      <c r="E444" s="291"/>
      <c r="F444" s="291">
        <f>SUM(F446:F477)-2</f>
        <v>416849</v>
      </c>
      <c r="G444" s="291">
        <f>SUM(G446:G477)</f>
        <v>1919</v>
      </c>
      <c r="H444" s="322"/>
    </row>
    <row r="445" spans="1:8" s="303" customFormat="1" ht="3.95" customHeight="1" x14ac:dyDescent="0.25">
      <c r="A445" s="323"/>
      <c r="B445" s="291"/>
      <c r="C445" s="291"/>
      <c r="D445" s="291"/>
      <c r="E445" s="291"/>
      <c r="F445" s="291"/>
      <c r="G445" s="291"/>
      <c r="H445" s="322"/>
    </row>
    <row r="446" spans="1:8" s="325" customFormat="1" ht="9" customHeight="1" x14ac:dyDescent="0.25">
      <c r="A446" s="324" t="s">
        <v>34</v>
      </c>
      <c r="B446" s="293">
        <f t="shared" ref="B446:B453" si="19">SUM(D446:G446)</f>
        <v>529</v>
      </c>
      <c r="C446" s="293"/>
      <c r="D446" s="293">
        <v>529</v>
      </c>
      <c r="E446" s="293"/>
      <c r="F446" s="294">
        <v>0</v>
      </c>
      <c r="G446" s="294">
        <v>0</v>
      </c>
    </row>
    <row r="447" spans="1:8" s="325" customFormat="1" ht="9" customHeight="1" x14ac:dyDescent="0.25">
      <c r="A447" s="324" t="s">
        <v>35</v>
      </c>
      <c r="B447" s="293">
        <f t="shared" si="19"/>
        <v>70558</v>
      </c>
      <c r="C447" s="293"/>
      <c r="D447" s="293">
        <v>66825</v>
      </c>
      <c r="E447" s="293"/>
      <c r="F447" s="293">
        <v>2918</v>
      </c>
      <c r="G447" s="293">
        <v>815</v>
      </c>
    </row>
    <row r="448" spans="1:8" s="325" customFormat="1" ht="9" customHeight="1" x14ac:dyDescent="0.25">
      <c r="A448" s="324" t="s">
        <v>87</v>
      </c>
      <c r="B448" s="293">
        <f t="shared" si="19"/>
        <v>164252</v>
      </c>
      <c r="C448" s="293"/>
      <c r="D448" s="293">
        <v>163353</v>
      </c>
      <c r="E448" s="293"/>
      <c r="F448" s="293">
        <v>106</v>
      </c>
      <c r="G448" s="293">
        <v>793</v>
      </c>
    </row>
    <row r="449" spans="1:7" s="325" customFormat="1" ht="9" customHeight="1" x14ac:dyDescent="0.25">
      <c r="A449" s="157" t="s">
        <v>37</v>
      </c>
      <c r="B449" s="158">
        <f t="shared" si="19"/>
        <v>35579</v>
      </c>
      <c r="C449" s="158"/>
      <c r="D449" s="158">
        <v>35237</v>
      </c>
      <c r="E449" s="158"/>
      <c r="F449" s="158">
        <v>342</v>
      </c>
      <c r="G449" s="158">
        <v>0</v>
      </c>
    </row>
    <row r="450" spans="1:7" s="325" customFormat="1" ht="9" customHeight="1" x14ac:dyDescent="0.25">
      <c r="A450" s="324" t="s">
        <v>38</v>
      </c>
      <c r="B450" s="293">
        <f t="shared" si="19"/>
        <v>748</v>
      </c>
      <c r="C450" s="293"/>
      <c r="D450" s="293">
        <v>748</v>
      </c>
      <c r="E450" s="293"/>
      <c r="F450" s="294">
        <v>0</v>
      </c>
      <c r="G450" s="294">
        <v>0</v>
      </c>
    </row>
    <row r="451" spans="1:7" s="325" customFormat="1" ht="9" customHeight="1" x14ac:dyDescent="0.25">
      <c r="A451" s="324" t="s">
        <v>39</v>
      </c>
      <c r="B451" s="293">
        <f t="shared" si="19"/>
        <v>21464</v>
      </c>
      <c r="C451" s="293"/>
      <c r="D451" s="293">
        <v>21464</v>
      </c>
      <c r="E451" s="293"/>
      <c r="F451" s="294">
        <v>0</v>
      </c>
      <c r="G451" s="294">
        <v>0</v>
      </c>
    </row>
    <row r="452" spans="1:7" s="325" customFormat="1" ht="9" customHeight="1" x14ac:dyDescent="0.25">
      <c r="A452" s="324" t="s">
        <v>40</v>
      </c>
      <c r="B452" s="293">
        <f t="shared" si="19"/>
        <v>20723</v>
      </c>
      <c r="C452" s="293"/>
      <c r="D452" s="293">
        <v>19581</v>
      </c>
      <c r="E452" s="293"/>
      <c r="F452" s="293">
        <v>1142</v>
      </c>
      <c r="G452" s="294">
        <v>0</v>
      </c>
    </row>
    <row r="453" spans="1:7" s="325" customFormat="1" ht="9" customHeight="1" x14ac:dyDescent="0.25">
      <c r="A453" s="157" t="s">
        <v>41</v>
      </c>
      <c r="B453" s="158">
        <f t="shared" si="19"/>
        <v>774</v>
      </c>
      <c r="C453" s="158"/>
      <c r="D453" s="158">
        <v>774</v>
      </c>
      <c r="E453" s="158"/>
      <c r="F453" s="295">
        <v>0</v>
      </c>
      <c r="G453" s="295">
        <v>0</v>
      </c>
    </row>
    <row r="454" spans="1:7" s="325" customFormat="1" ht="9" customHeight="1" x14ac:dyDescent="0.25">
      <c r="A454" s="324" t="s">
        <v>88</v>
      </c>
      <c r="B454" s="293" t="s">
        <v>132</v>
      </c>
      <c r="C454" s="293"/>
      <c r="D454" s="293" t="s">
        <v>132</v>
      </c>
      <c r="E454" s="293"/>
      <c r="F454" s="293" t="s">
        <v>132</v>
      </c>
      <c r="G454" s="293" t="s">
        <v>132</v>
      </c>
    </row>
    <row r="455" spans="1:7" s="325" customFormat="1" ht="9" customHeight="1" x14ac:dyDescent="0.25">
      <c r="A455" s="324" t="s">
        <v>42</v>
      </c>
      <c r="B455" s="293">
        <f>SUM(D455:G455)</f>
        <v>3440</v>
      </c>
      <c r="C455" s="293"/>
      <c r="D455" s="293">
        <v>3440</v>
      </c>
      <c r="E455" s="293"/>
      <c r="F455" s="294">
        <v>0</v>
      </c>
      <c r="G455" s="294">
        <v>0</v>
      </c>
    </row>
    <row r="456" spans="1:7" s="325" customFormat="1" ht="9" customHeight="1" x14ac:dyDescent="0.25">
      <c r="A456" s="324" t="s">
        <v>43</v>
      </c>
      <c r="B456" s="293">
        <f>SUM(D456:G456)</f>
        <v>2458</v>
      </c>
      <c r="C456" s="293"/>
      <c r="D456" s="293">
        <v>2458</v>
      </c>
      <c r="E456" s="293"/>
      <c r="F456" s="294">
        <v>0</v>
      </c>
      <c r="G456" s="294">
        <v>0</v>
      </c>
    </row>
    <row r="457" spans="1:7" s="325" customFormat="1" ht="9" customHeight="1" x14ac:dyDescent="0.25">
      <c r="A457" s="157" t="s">
        <v>44</v>
      </c>
      <c r="B457" s="158">
        <f>SUM(D457:G457)-1</f>
        <v>6667</v>
      </c>
      <c r="C457" s="158"/>
      <c r="D457" s="158">
        <v>6667</v>
      </c>
      <c r="E457" s="158"/>
      <c r="F457" s="295">
        <v>0</v>
      </c>
      <c r="G457" s="295">
        <v>1</v>
      </c>
    </row>
    <row r="458" spans="1:7" s="325" customFormat="1" ht="9" customHeight="1" x14ac:dyDescent="0.25">
      <c r="A458" s="324" t="s">
        <v>45</v>
      </c>
      <c r="B458" s="293">
        <f t="shared" ref="B458:B464" si="20">SUM(D458:G458)</f>
        <v>5796</v>
      </c>
      <c r="C458" s="293"/>
      <c r="D458" s="293">
        <v>5782</v>
      </c>
      <c r="E458" s="293"/>
      <c r="F458" s="294">
        <v>0</v>
      </c>
      <c r="G458" s="293">
        <v>14</v>
      </c>
    </row>
    <row r="459" spans="1:7" s="325" customFormat="1" ht="9" customHeight="1" x14ac:dyDescent="0.25">
      <c r="A459" s="324" t="s">
        <v>46</v>
      </c>
      <c r="B459" s="293">
        <f t="shared" si="20"/>
        <v>26102</v>
      </c>
      <c r="C459" s="293"/>
      <c r="D459" s="293">
        <v>26080</v>
      </c>
      <c r="E459" s="293"/>
      <c r="F459" s="294">
        <v>1</v>
      </c>
      <c r="G459" s="293">
        <v>21</v>
      </c>
    </row>
    <row r="460" spans="1:7" s="325" customFormat="1" ht="9" customHeight="1" x14ac:dyDescent="0.25">
      <c r="A460" s="324" t="s">
        <v>47</v>
      </c>
      <c r="B460" s="293">
        <f t="shared" si="20"/>
        <v>8919</v>
      </c>
      <c r="C460" s="293"/>
      <c r="D460" s="293">
        <v>8919</v>
      </c>
      <c r="E460" s="293"/>
      <c r="F460" s="294">
        <v>0</v>
      </c>
      <c r="G460" s="294">
        <v>0</v>
      </c>
    </row>
    <row r="461" spans="1:7" s="325" customFormat="1" ht="9" customHeight="1" x14ac:dyDescent="0.25">
      <c r="A461" s="157" t="s">
        <v>48</v>
      </c>
      <c r="B461" s="158">
        <f t="shared" si="20"/>
        <v>21711</v>
      </c>
      <c r="C461" s="158"/>
      <c r="D461" s="158">
        <v>21704</v>
      </c>
      <c r="E461" s="158"/>
      <c r="F461" s="295">
        <v>0</v>
      </c>
      <c r="G461" s="158">
        <v>7</v>
      </c>
    </row>
    <row r="462" spans="1:7" s="325" customFormat="1" ht="9" customHeight="1" x14ac:dyDescent="0.25">
      <c r="A462" s="324" t="s">
        <v>49</v>
      </c>
      <c r="B462" s="293">
        <f t="shared" si="20"/>
        <v>250</v>
      </c>
      <c r="C462" s="293"/>
      <c r="D462" s="293">
        <v>244</v>
      </c>
      <c r="E462" s="293"/>
      <c r="F462" s="294">
        <v>0</v>
      </c>
      <c r="G462" s="294">
        <v>6</v>
      </c>
    </row>
    <row r="463" spans="1:7" s="325" customFormat="1" ht="9" customHeight="1" x14ac:dyDescent="0.25">
      <c r="A463" s="324" t="s">
        <v>50</v>
      </c>
      <c r="B463" s="293">
        <f t="shared" si="20"/>
        <v>24448</v>
      </c>
      <c r="C463" s="293"/>
      <c r="D463" s="293">
        <v>24448</v>
      </c>
      <c r="E463" s="293"/>
      <c r="F463" s="294">
        <v>0</v>
      </c>
      <c r="G463" s="294">
        <v>0</v>
      </c>
    </row>
    <row r="464" spans="1:7" s="325" customFormat="1" ht="9" customHeight="1" x14ac:dyDescent="0.25">
      <c r="A464" s="324" t="s">
        <v>51</v>
      </c>
      <c r="B464" s="293">
        <f t="shared" si="20"/>
        <v>84</v>
      </c>
      <c r="C464" s="293"/>
      <c r="D464" s="293">
        <v>84</v>
      </c>
      <c r="E464" s="293"/>
      <c r="F464" s="294">
        <v>0</v>
      </c>
      <c r="G464" s="294">
        <v>0</v>
      </c>
    </row>
    <row r="465" spans="1:8" s="325" customFormat="1" ht="9" customHeight="1" x14ac:dyDescent="0.25">
      <c r="A465" s="157" t="s">
        <v>52</v>
      </c>
      <c r="B465" s="158">
        <f>SUM(D465:G465)-1</f>
        <v>11081</v>
      </c>
      <c r="C465" s="158"/>
      <c r="D465" s="158">
        <v>10283</v>
      </c>
      <c r="E465" s="158"/>
      <c r="F465" s="158">
        <v>796</v>
      </c>
      <c r="G465" s="158">
        <v>3</v>
      </c>
    </row>
    <row r="466" spans="1:8" s="325" customFormat="1" ht="9" customHeight="1" x14ac:dyDescent="0.25">
      <c r="A466" s="324" t="s">
        <v>53</v>
      </c>
      <c r="B466" s="293">
        <f>SUM(D466:G466)</f>
        <v>4332</v>
      </c>
      <c r="C466" s="293"/>
      <c r="D466" s="293">
        <v>4318</v>
      </c>
      <c r="E466" s="293"/>
      <c r="F466" s="294">
        <v>0</v>
      </c>
      <c r="G466" s="293">
        <v>14</v>
      </c>
    </row>
    <row r="467" spans="1:8" s="325" customFormat="1" ht="9" customHeight="1" x14ac:dyDescent="0.25">
      <c r="A467" s="324" t="s">
        <v>54</v>
      </c>
      <c r="B467" s="293">
        <f>SUM(D467:G467)</f>
        <v>795</v>
      </c>
      <c r="C467" s="293"/>
      <c r="D467" s="293">
        <v>795</v>
      </c>
      <c r="E467" s="293"/>
      <c r="F467" s="294">
        <v>0</v>
      </c>
      <c r="G467" s="294">
        <v>0</v>
      </c>
    </row>
    <row r="468" spans="1:8" s="325" customFormat="1" ht="9" customHeight="1" x14ac:dyDescent="0.25">
      <c r="A468" s="324" t="s">
        <v>55</v>
      </c>
      <c r="B468" s="293">
        <f>SUM(D468:G468)-1</f>
        <v>3719</v>
      </c>
      <c r="C468" s="293"/>
      <c r="D468" s="293">
        <v>3582</v>
      </c>
      <c r="E468" s="293"/>
      <c r="F468" s="293">
        <v>90</v>
      </c>
      <c r="G468" s="293">
        <v>48</v>
      </c>
    </row>
    <row r="469" spans="1:8" s="325" customFormat="1" ht="9" customHeight="1" x14ac:dyDescent="0.25">
      <c r="A469" s="157" t="s">
        <v>56</v>
      </c>
      <c r="B469" s="158">
        <f>SUM(D469:G469)</f>
        <v>808</v>
      </c>
      <c r="C469" s="158"/>
      <c r="D469" s="158">
        <v>808</v>
      </c>
      <c r="E469" s="158"/>
      <c r="F469" s="295">
        <v>0</v>
      </c>
      <c r="G469" s="295">
        <v>0</v>
      </c>
    </row>
    <row r="470" spans="1:8" s="325" customFormat="1" ht="9" customHeight="1" x14ac:dyDescent="0.25">
      <c r="A470" s="324" t="s">
        <v>57</v>
      </c>
      <c r="B470" s="293">
        <f>SUM(D470:G470)</f>
        <v>306077</v>
      </c>
      <c r="C470" s="293"/>
      <c r="D470" s="293">
        <v>221855</v>
      </c>
      <c r="E470" s="293"/>
      <c r="F470" s="293">
        <v>84220</v>
      </c>
      <c r="G470" s="293">
        <v>2</v>
      </c>
    </row>
    <row r="471" spans="1:8" s="325" customFormat="1" ht="9" customHeight="1" x14ac:dyDescent="0.25">
      <c r="A471" s="324" t="s">
        <v>58</v>
      </c>
      <c r="B471" s="293">
        <f>SUM(D471:G471)+1</f>
        <v>490754</v>
      </c>
      <c r="C471" s="293"/>
      <c r="D471" s="293">
        <v>163996</v>
      </c>
      <c r="E471" s="293"/>
      <c r="F471" s="293">
        <v>326756</v>
      </c>
      <c r="G471" s="293">
        <v>1</v>
      </c>
    </row>
    <row r="472" spans="1:8" s="325" customFormat="1" ht="9" customHeight="1" x14ac:dyDescent="0.25">
      <c r="A472" s="324" t="s">
        <v>59</v>
      </c>
      <c r="B472" s="293">
        <f t="shared" ref="B472:B477" si="21">SUM(D472:G472)</f>
        <v>52351</v>
      </c>
      <c r="C472" s="293"/>
      <c r="D472" s="293">
        <v>52284</v>
      </c>
      <c r="E472" s="293"/>
      <c r="F472" s="293">
        <v>64</v>
      </c>
      <c r="G472" s="294">
        <v>3</v>
      </c>
    </row>
    <row r="473" spans="1:8" s="325" customFormat="1" ht="9" customHeight="1" x14ac:dyDescent="0.25">
      <c r="A473" s="157" t="s">
        <v>60</v>
      </c>
      <c r="B473" s="158">
        <f t="shared" si="21"/>
        <v>40047</v>
      </c>
      <c r="C473" s="158"/>
      <c r="D473" s="158">
        <v>39630</v>
      </c>
      <c r="E473" s="158"/>
      <c r="F473" s="158">
        <v>416</v>
      </c>
      <c r="G473" s="295">
        <v>1</v>
      </c>
    </row>
    <row r="474" spans="1:8" s="325" customFormat="1" ht="9" customHeight="1" x14ac:dyDescent="0.25">
      <c r="A474" s="324" t="s">
        <v>61</v>
      </c>
      <c r="B474" s="293">
        <f t="shared" si="21"/>
        <v>389</v>
      </c>
      <c r="C474" s="293"/>
      <c r="D474" s="293">
        <v>382</v>
      </c>
      <c r="E474" s="293"/>
      <c r="F474" s="294">
        <v>0</v>
      </c>
      <c r="G474" s="294">
        <v>7</v>
      </c>
    </row>
    <row r="475" spans="1:8" s="325" customFormat="1" ht="9" customHeight="1" x14ac:dyDescent="0.25">
      <c r="A475" s="324" t="s">
        <v>62</v>
      </c>
      <c r="B475" s="293">
        <f t="shared" si="21"/>
        <v>92312</v>
      </c>
      <c r="C475" s="293"/>
      <c r="D475" s="293">
        <v>92312</v>
      </c>
      <c r="E475" s="293"/>
      <c r="F475" s="294">
        <v>0</v>
      </c>
      <c r="G475" s="294">
        <v>0</v>
      </c>
    </row>
    <row r="476" spans="1:8" s="53" customFormat="1" ht="9" customHeight="1" x14ac:dyDescent="0.25">
      <c r="A476" s="155" t="s">
        <v>63</v>
      </c>
      <c r="B476" s="293">
        <f t="shared" si="21"/>
        <v>26615</v>
      </c>
      <c r="C476" s="293"/>
      <c r="D476" s="293">
        <v>26432</v>
      </c>
      <c r="E476" s="293"/>
      <c r="F476" s="293">
        <v>0</v>
      </c>
      <c r="G476" s="293">
        <v>183</v>
      </c>
    </row>
    <row r="477" spans="1:8" s="325" customFormat="1" ht="9" customHeight="1" x14ac:dyDescent="0.25">
      <c r="A477" s="157" t="s">
        <v>64</v>
      </c>
      <c r="B477" s="158">
        <f t="shared" si="21"/>
        <v>1980</v>
      </c>
      <c r="C477" s="158"/>
      <c r="D477" s="158">
        <v>1980</v>
      </c>
      <c r="E477" s="158"/>
      <c r="F477" s="295">
        <v>0</v>
      </c>
      <c r="G477" s="295">
        <v>0</v>
      </c>
    </row>
    <row r="478" spans="1:8" s="303" customFormat="1" ht="9.6" customHeight="1" x14ac:dyDescent="0.25">
      <c r="A478" s="321"/>
      <c r="B478" s="291"/>
      <c r="C478" s="291"/>
      <c r="D478" s="291"/>
      <c r="E478" s="291"/>
      <c r="F478" s="291"/>
      <c r="G478" s="291"/>
      <c r="H478" s="322"/>
    </row>
    <row r="479" spans="1:8" s="303" customFormat="1" ht="9.6" customHeight="1" x14ac:dyDescent="0.25">
      <c r="A479" s="321">
        <v>2008</v>
      </c>
      <c r="B479" s="152"/>
      <c r="C479" s="152"/>
      <c r="D479" s="152"/>
      <c r="E479" s="152"/>
      <c r="F479" s="291"/>
      <c r="G479" s="291"/>
      <c r="H479" s="322"/>
    </row>
    <row r="480" spans="1:8" s="303" customFormat="1" ht="9.6" customHeight="1" x14ac:dyDescent="0.25">
      <c r="A480" s="323" t="s">
        <v>33</v>
      </c>
      <c r="B480" s="291">
        <f>SUM(B482:B513)</f>
        <v>1572767</v>
      </c>
      <c r="C480" s="291"/>
      <c r="D480" s="291">
        <f>SUM(D482:D513)+1</f>
        <v>1035519</v>
      </c>
      <c r="E480" s="291"/>
      <c r="F480" s="291">
        <f>SUM(F482:F513)</f>
        <v>534287</v>
      </c>
      <c r="G480" s="291">
        <f>SUM(G482:G513)+1</f>
        <v>2962</v>
      </c>
      <c r="H480" s="322"/>
    </row>
    <row r="481" spans="1:8" s="303" customFormat="1" ht="3.95" customHeight="1" x14ac:dyDescent="0.25">
      <c r="A481" s="323"/>
      <c r="B481" s="291"/>
      <c r="C481" s="291"/>
      <c r="D481" s="291"/>
      <c r="E481" s="291"/>
      <c r="F481" s="291"/>
      <c r="G481" s="291"/>
      <c r="H481" s="322"/>
    </row>
    <row r="482" spans="1:8" s="325" customFormat="1" ht="8.85" customHeight="1" x14ac:dyDescent="0.25">
      <c r="A482" s="324" t="s">
        <v>34</v>
      </c>
      <c r="B482" s="293">
        <f>SUM(D482:G482)</f>
        <v>521</v>
      </c>
      <c r="C482" s="293"/>
      <c r="D482" s="293">
        <v>521</v>
      </c>
      <c r="E482" s="293"/>
      <c r="F482" s="294">
        <v>0</v>
      </c>
      <c r="G482" s="294">
        <v>0</v>
      </c>
    </row>
    <row r="483" spans="1:8" s="325" customFormat="1" ht="8.85" customHeight="1" x14ac:dyDescent="0.25">
      <c r="A483" s="324" t="s">
        <v>35</v>
      </c>
      <c r="B483" s="293">
        <f>SUM(D483:G483)</f>
        <v>101474</v>
      </c>
      <c r="C483" s="293"/>
      <c r="D483" s="293">
        <v>100013</v>
      </c>
      <c r="E483" s="293"/>
      <c r="F483" s="293">
        <v>552</v>
      </c>
      <c r="G483" s="293">
        <v>909</v>
      </c>
    </row>
    <row r="484" spans="1:8" s="325" customFormat="1" ht="8.85" customHeight="1" x14ac:dyDescent="0.25">
      <c r="A484" s="324" t="s">
        <v>87</v>
      </c>
      <c r="B484" s="293">
        <f>SUM(D484:G484)</f>
        <v>154879</v>
      </c>
      <c r="C484" s="293"/>
      <c r="D484" s="293">
        <v>152286</v>
      </c>
      <c r="E484" s="293"/>
      <c r="F484" s="293">
        <v>1819</v>
      </c>
      <c r="G484" s="293">
        <v>774</v>
      </c>
    </row>
    <row r="485" spans="1:8" s="325" customFormat="1" ht="8.85" customHeight="1" x14ac:dyDescent="0.25">
      <c r="A485" s="157" t="s">
        <v>37</v>
      </c>
      <c r="B485" s="158">
        <f>SUM(D485:G485)+1</f>
        <v>33873</v>
      </c>
      <c r="C485" s="158"/>
      <c r="D485" s="158">
        <v>33516</v>
      </c>
      <c r="E485" s="158"/>
      <c r="F485" s="158">
        <v>356</v>
      </c>
      <c r="G485" s="158">
        <v>0</v>
      </c>
    </row>
    <row r="486" spans="1:8" s="325" customFormat="1" ht="8.85" customHeight="1" x14ac:dyDescent="0.25">
      <c r="A486" s="324" t="s">
        <v>38</v>
      </c>
      <c r="B486" s="293">
        <f>SUM(D486:G486)</f>
        <v>853</v>
      </c>
      <c r="C486" s="293"/>
      <c r="D486" s="293">
        <v>853</v>
      </c>
      <c r="E486" s="293"/>
      <c r="F486" s="294">
        <v>0</v>
      </c>
      <c r="G486" s="294">
        <v>0</v>
      </c>
    </row>
    <row r="487" spans="1:8" s="325" customFormat="1" ht="8.85" customHeight="1" x14ac:dyDescent="0.25">
      <c r="A487" s="324" t="s">
        <v>39</v>
      </c>
      <c r="B487" s="293">
        <f>SUM(D487:G487)</f>
        <v>22638</v>
      </c>
      <c r="C487" s="293"/>
      <c r="D487" s="293">
        <v>22638</v>
      </c>
      <c r="E487" s="293"/>
      <c r="F487" s="294">
        <v>0</v>
      </c>
      <c r="G487" s="294">
        <v>0</v>
      </c>
    </row>
    <row r="488" spans="1:8" s="325" customFormat="1" ht="8.85" customHeight="1" x14ac:dyDescent="0.25">
      <c r="A488" s="324" t="s">
        <v>40</v>
      </c>
      <c r="B488" s="293">
        <f>SUM(D488:G488)+1</f>
        <v>24116</v>
      </c>
      <c r="C488" s="293"/>
      <c r="D488" s="293">
        <v>22840</v>
      </c>
      <c r="E488" s="293"/>
      <c r="F488" s="293">
        <v>1275</v>
      </c>
      <c r="G488" s="294">
        <v>0</v>
      </c>
    </row>
    <row r="489" spans="1:8" s="325" customFormat="1" ht="8.85" customHeight="1" x14ac:dyDescent="0.25">
      <c r="A489" s="157" t="s">
        <v>41</v>
      </c>
      <c r="B489" s="158">
        <f>SUM(D489:G489)</f>
        <v>703</v>
      </c>
      <c r="C489" s="158"/>
      <c r="D489" s="158">
        <v>703</v>
      </c>
      <c r="E489" s="158"/>
      <c r="F489" s="295">
        <v>0</v>
      </c>
      <c r="G489" s="295">
        <v>0</v>
      </c>
    </row>
    <row r="490" spans="1:8" s="325" customFormat="1" ht="8.85" customHeight="1" x14ac:dyDescent="0.25">
      <c r="A490" s="324" t="s">
        <v>88</v>
      </c>
      <c r="B490" s="293" t="s">
        <v>132</v>
      </c>
      <c r="C490" s="293"/>
      <c r="D490" s="293" t="s">
        <v>132</v>
      </c>
      <c r="E490" s="293"/>
      <c r="F490" s="293" t="s">
        <v>132</v>
      </c>
      <c r="G490" s="293" t="s">
        <v>132</v>
      </c>
    </row>
    <row r="491" spans="1:8" s="325" customFormat="1" ht="8.85" customHeight="1" x14ac:dyDescent="0.25">
      <c r="A491" s="324" t="s">
        <v>42</v>
      </c>
      <c r="B491" s="293">
        <f t="shared" ref="B491:B507" si="22">SUM(D491:G491)</f>
        <v>3868</v>
      </c>
      <c r="C491" s="293"/>
      <c r="D491" s="293">
        <v>3868</v>
      </c>
      <c r="E491" s="293"/>
      <c r="F491" s="294">
        <v>0</v>
      </c>
      <c r="G491" s="294">
        <v>0</v>
      </c>
    </row>
    <row r="492" spans="1:8" s="325" customFormat="1" ht="8.85" customHeight="1" x14ac:dyDescent="0.25">
      <c r="A492" s="324" t="s">
        <v>43</v>
      </c>
      <c r="B492" s="293">
        <f t="shared" si="22"/>
        <v>3003</v>
      </c>
      <c r="C492" s="293"/>
      <c r="D492" s="293">
        <v>3003</v>
      </c>
      <c r="E492" s="293"/>
      <c r="F492" s="294">
        <v>0</v>
      </c>
      <c r="G492" s="294">
        <v>0</v>
      </c>
    </row>
    <row r="493" spans="1:8" s="325" customFormat="1" ht="8.85" customHeight="1" x14ac:dyDescent="0.25">
      <c r="A493" s="157" t="s">
        <v>44</v>
      </c>
      <c r="B493" s="158">
        <f t="shared" si="22"/>
        <v>7430</v>
      </c>
      <c r="C493" s="158"/>
      <c r="D493" s="158">
        <v>7417</v>
      </c>
      <c r="E493" s="158"/>
      <c r="F493" s="295">
        <v>0</v>
      </c>
      <c r="G493" s="295">
        <v>13</v>
      </c>
    </row>
    <row r="494" spans="1:8" s="325" customFormat="1" ht="8.85" customHeight="1" x14ac:dyDescent="0.25">
      <c r="A494" s="324" t="s">
        <v>45</v>
      </c>
      <c r="B494" s="293">
        <f t="shared" si="22"/>
        <v>6354</v>
      </c>
      <c r="C494" s="293"/>
      <c r="D494" s="293">
        <v>6341</v>
      </c>
      <c r="E494" s="293"/>
      <c r="F494" s="294">
        <v>0</v>
      </c>
      <c r="G494" s="293">
        <v>13</v>
      </c>
    </row>
    <row r="495" spans="1:8" s="325" customFormat="1" ht="8.85" customHeight="1" x14ac:dyDescent="0.25">
      <c r="A495" s="324" t="s">
        <v>46</v>
      </c>
      <c r="B495" s="293">
        <f t="shared" si="22"/>
        <v>21701</v>
      </c>
      <c r="C495" s="293"/>
      <c r="D495" s="293">
        <v>21700</v>
      </c>
      <c r="E495" s="293"/>
      <c r="F495" s="294">
        <v>0</v>
      </c>
      <c r="G495" s="293">
        <v>1</v>
      </c>
    </row>
    <row r="496" spans="1:8" s="325" customFormat="1" ht="8.85" customHeight="1" x14ac:dyDescent="0.25">
      <c r="A496" s="324" t="s">
        <v>47</v>
      </c>
      <c r="B496" s="293">
        <f t="shared" si="22"/>
        <v>9897</v>
      </c>
      <c r="C496" s="293"/>
      <c r="D496" s="293">
        <v>9897</v>
      </c>
      <c r="E496" s="293"/>
      <c r="F496" s="294">
        <v>0</v>
      </c>
      <c r="G496" s="294">
        <v>0</v>
      </c>
    </row>
    <row r="497" spans="1:7" s="325" customFormat="1" ht="8.85" customHeight="1" x14ac:dyDescent="0.25">
      <c r="A497" s="157" t="s">
        <v>48</v>
      </c>
      <c r="B497" s="158">
        <f t="shared" si="22"/>
        <v>20303</v>
      </c>
      <c r="C497" s="158"/>
      <c r="D497" s="158">
        <v>20303</v>
      </c>
      <c r="E497" s="158"/>
      <c r="F497" s="295">
        <v>0</v>
      </c>
      <c r="G497" s="158">
        <v>0</v>
      </c>
    </row>
    <row r="498" spans="1:7" s="325" customFormat="1" ht="8.85" customHeight="1" x14ac:dyDescent="0.25">
      <c r="A498" s="324" t="s">
        <v>49</v>
      </c>
      <c r="B498" s="293">
        <f t="shared" si="22"/>
        <v>678</v>
      </c>
      <c r="C498" s="293"/>
      <c r="D498" s="293">
        <v>654</v>
      </c>
      <c r="E498" s="293"/>
      <c r="F498" s="294">
        <v>0</v>
      </c>
      <c r="G498" s="294">
        <v>24</v>
      </c>
    </row>
    <row r="499" spans="1:7" s="325" customFormat="1" ht="8.85" customHeight="1" x14ac:dyDescent="0.25">
      <c r="A499" s="324" t="s">
        <v>50</v>
      </c>
      <c r="B499" s="293">
        <f t="shared" si="22"/>
        <v>25254</v>
      </c>
      <c r="C499" s="293"/>
      <c r="D499" s="293">
        <v>25254</v>
      </c>
      <c r="E499" s="293"/>
      <c r="F499" s="294">
        <v>0</v>
      </c>
      <c r="G499" s="294">
        <v>0</v>
      </c>
    </row>
    <row r="500" spans="1:7" s="325" customFormat="1" ht="8.85" customHeight="1" x14ac:dyDescent="0.25">
      <c r="A500" s="324" t="s">
        <v>51</v>
      </c>
      <c r="B500" s="293">
        <f t="shared" si="22"/>
        <v>110</v>
      </c>
      <c r="C500" s="293"/>
      <c r="D500" s="293">
        <v>110</v>
      </c>
      <c r="E500" s="293"/>
      <c r="F500" s="294">
        <v>0</v>
      </c>
      <c r="G500" s="294">
        <v>0</v>
      </c>
    </row>
    <row r="501" spans="1:7" s="325" customFormat="1" ht="8.85" customHeight="1" x14ac:dyDescent="0.25">
      <c r="A501" s="157" t="s">
        <v>52</v>
      </c>
      <c r="B501" s="158">
        <f t="shared" si="22"/>
        <v>7867</v>
      </c>
      <c r="C501" s="158"/>
      <c r="D501" s="158">
        <v>7391</v>
      </c>
      <c r="E501" s="158"/>
      <c r="F501" s="158">
        <v>467</v>
      </c>
      <c r="G501" s="158">
        <v>9</v>
      </c>
    </row>
    <row r="502" spans="1:7" s="325" customFormat="1" ht="8.85" customHeight="1" x14ac:dyDescent="0.25">
      <c r="A502" s="324" t="s">
        <v>53</v>
      </c>
      <c r="B502" s="293">
        <f t="shared" si="22"/>
        <v>5332</v>
      </c>
      <c r="C502" s="293"/>
      <c r="D502" s="293">
        <v>5318</v>
      </c>
      <c r="E502" s="293"/>
      <c r="F502" s="294">
        <v>0</v>
      </c>
      <c r="G502" s="293">
        <v>14</v>
      </c>
    </row>
    <row r="503" spans="1:7" s="325" customFormat="1" ht="8.85" customHeight="1" x14ac:dyDescent="0.25">
      <c r="A503" s="324" t="s">
        <v>54</v>
      </c>
      <c r="B503" s="293">
        <f t="shared" si="22"/>
        <v>503</v>
      </c>
      <c r="C503" s="293"/>
      <c r="D503" s="293">
        <v>503</v>
      </c>
      <c r="E503" s="293"/>
      <c r="F503" s="294">
        <v>0</v>
      </c>
      <c r="G503" s="294">
        <v>0</v>
      </c>
    </row>
    <row r="504" spans="1:7" s="325" customFormat="1" ht="8.85" customHeight="1" x14ac:dyDescent="0.25">
      <c r="A504" s="324" t="s">
        <v>55</v>
      </c>
      <c r="B504" s="293">
        <f t="shared" si="22"/>
        <v>3270</v>
      </c>
      <c r="C504" s="293"/>
      <c r="D504" s="293">
        <v>3172</v>
      </c>
      <c r="E504" s="293"/>
      <c r="F504" s="293">
        <v>70</v>
      </c>
      <c r="G504" s="293">
        <v>28</v>
      </c>
    </row>
    <row r="505" spans="1:7" s="325" customFormat="1" ht="8.85" customHeight="1" x14ac:dyDescent="0.25">
      <c r="A505" s="157" t="s">
        <v>56</v>
      </c>
      <c r="B505" s="158">
        <f t="shared" si="22"/>
        <v>345</v>
      </c>
      <c r="C505" s="158"/>
      <c r="D505" s="158">
        <v>345</v>
      </c>
      <c r="E505" s="158"/>
      <c r="F505" s="295">
        <v>0</v>
      </c>
      <c r="G505" s="295">
        <v>0</v>
      </c>
    </row>
    <row r="506" spans="1:7" s="325" customFormat="1" ht="8.85" customHeight="1" x14ac:dyDescent="0.25">
      <c r="A506" s="324" t="s">
        <v>57</v>
      </c>
      <c r="B506" s="293">
        <f t="shared" si="22"/>
        <v>271715</v>
      </c>
      <c r="C506" s="293"/>
      <c r="D506" s="293">
        <v>188032</v>
      </c>
      <c r="E506" s="293"/>
      <c r="F506" s="293">
        <v>83597</v>
      </c>
      <c r="G506" s="293">
        <v>86</v>
      </c>
    </row>
    <row r="507" spans="1:7" s="325" customFormat="1" ht="8.85" customHeight="1" x14ac:dyDescent="0.25">
      <c r="A507" s="324" t="s">
        <v>58</v>
      </c>
      <c r="B507" s="293">
        <f t="shared" si="22"/>
        <v>654957</v>
      </c>
      <c r="C507" s="293"/>
      <c r="D507" s="293">
        <v>209261</v>
      </c>
      <c r="E507" s="293"/>
      <c r="F507" s="293">
        <v>445687</v>
      </c>
      <c r="G507" s="293">
        <v>9</v>
      </c>
    </row>
    <row r="508" spans="1:7" s="325" customFormat="1" ht="8.85" customHeight="1" x14ac:dyDescent="0.25">
      <c r="A508" s="324" t="s">
        <v>59</v>
      </c>
      <c r="B508" s="293">
        <f>SUM(D508:G508)-1</f>
        <v>45458</v>
      </c>
      <c r="C508" s="293"/>
      <c r="D508" s="293">
        <v>45423</v>
      </c>
      <c r="E508" s="293"/>
      <c r="F508" s="293">
        <v>36</v>
      </c>
      <c r="G508" s="294">
        <v>0</v>
      </c>
    </row>
    <row r="509" spans="1:7" s="325" customFormat="1" ht="8.85" customHeight="1" x14ac:dyDescent="0.25">
      <c r="A509" s="157" t="s">
        <v>60</v>
      </c>
      <c r="B509" s="158">
        <f>SUM(D509:G509)</f>
        <v>39679</v>
      </c>
      <c r="C509" s="158"/>
      <c r="D509" s="158">
        <v>39251</v>
      </c>
      <c r="E509" s="158"/>
      <c r="F509" s="158">
        <v>428</v>
      </c>
      <c r="G509" s="295">
        <v>0</v>
      </c>
    </row>
    <row r="510" spans="1:7" s="325" customFormat="1" ht="8.85" customHeight="1" x14ac:dyDescent="0.25">
      <c r="A510" s="324" t="s">
        <v>61</v>
      </c>
      <c r="B510" s="293">
        <f>SUM(D510:G510)</f>
        <v>414</v>
      </c>
      <c r="C510" s="293"/>
      <c r="D510" s="293">
        <v>404</v>
      </c>
      <c r="E510" s="293"/>
      <c r="F510" s="294">
        <v>0</v>
      </c>
      <c r="G510" s="294">
        <v>10</v>
      </c>
    </row>
    <row r="511" spans="1:7" s="325" customFormat="1" ht="8.85" customHeight="1" x14ac:dyDescent="0.25">
      <c r="A511" s="324" t="s">
        <v>62</v>
      </c>
      <c r="B511" s="293">
        <f>SUM(D511:G511)</f>
        <v>81623</v>
      </c>
      <c r="C511" s="293"/>
      <c r="D511" s="293">
        <v>80740</v>
      </c>
      <c r="E511" s="293"/>
      <c r="F511" s="294">
        <v>0</v>
      </c>
      <c r="G511" s="294">
        <v>883</v>
      </c>
    </row>
    <row r="512" spans="1:7" s="53" customFormat="1" ht="8.85" customHeight="1" x14ac:dyDescent="0.25">
      <c r="A512" s="155" t="s">
        <v>63</v>
      </c>
      <c r="B512" s="293">
        <f>SUM(D512:G512)</f>
        <v>21909</v>
      </c>
      <c r="C512" s="293"/>
      <c r="D512" s="293">
        <v>21721</v>
      </c>
      <c r="E512" s="293"/>
      <c r="F512" s="293">
        <v>0</v>
      </c>
      <c r="G512" s="293">
        <v>188</v>
      </c>
    </row>
    <row r="513" spans="1:8" s="325" customFormat="1" ht="8.85" customHeight="1" x14ac:dyDescent="0.25">
      <c r="A513" s="157" t="s">
        <v>64</v>
      </c>
      <c r="B513" s="158">
        <f>SUM(D513:G513)</f>
        <v>2040</v>
      </c>
      <c r="C513" s="158"/>
      <c r="D513" s="158">
        <v>2040</v>
      </c>
      <c r="E513" s="158"/>
      <c r="F513" s="295">
        <v>0</v>
      </c>
      <c r="G513" s="295">
        <v>0</v>
      </c>
    </row>
    <row r="514" spans="1:8" s="303" customFormat="1" ht="9.6" customHeight="1" x14ac:dyDescent="0.25">
      <c r="A514" s="321"/>
      <c r="B514" s="291"/>
      <c r="C514" s="291"/>
      <c r="D514" s="291"/>
      <c r="E514" s="291"/>
      <c r="F514" s="291"/>
      <c r="G514" s="291"/>
      <c r="H514" s="322"/>
    </row>
    <row r="515" spans="1:8" s="303" customFormat="1" ht="9.6" customHeight="1" x14ac:dyDescent="0.25">
      <c r="A515" s="321">
        <v>2009</v>
      </c>
      <c r="B515" s="152"/>
      <c r="C515" s="152"/>
      <c r="D515" s="152"/>
      <c r="E515" s="152"/>
      <c r="F515" s="291"/>
      <c r="G515" s="291"/>
      <c r="H515" s="322"/>
    </row>
    <row r="516" spans="1:8" s="303" customFormat="1" ht="9.6" customHeight="1" x14ac:dyDescent="0.25">
      <c r="A516" s="323" t="s">
        <v>33</v>
      </c>
      <c r="B516" s="291">
        <f>SUM(B518:B549)-1</f>
        <v>1593758</v>
      </c>
      <c r="C516" s="291"/>
      <c r="D516" s="291">
        <f>SUM(D518:D549)-3</f>
        <v>1026774</v>
      </c>
      <c r="E516" s="291"/>
      <c r="F516" s="291">
        <f>SUM(F518:F549)</f>
        <v>564422</v>
      </c>
      <c r="G516" s="291">
        <f>SUM(G518:G549)+1</f>
        <v>2562</v>
      </c>
      <c r="H516" s="322"/>
    </row>
    <row r="517" spans="1:8" s="303" customFormat="1" ht="3.95" customHeight="1" x14ac:dyDescent="0.25">
      <c r="A517" s="323"/>
      <c r="B517" s="291"/>
      <c r="C517" s="291"/>
      <c r="D517" s="291"/>
      <c r="E517" s="291"/>
      <c r="F517" s="291"/>
      <c r="G517" s="291"/>
      <c r="H517" s="322"/>
    </row>
    <row r="518" spans="1:8" s="303" customFormat="1" ht="8.85" customHeight="1" x14ac:dyDescent="0.25">
      <c r="A518" s="324" t="s">
        <v>34</v>
      </c>
      <c r="B518" s="293">
        <f t="shared" ref="B518:B519" si="23">SUM(D518:G518)</f>
        <v>487</v>
      </c>
      <c r="C518" s="293"/>
      <c r="D518" s="293">
        <v>487</v>
      </c>
      <c r="E518" s="293"/>
      <c r="F518" s="294">
        <v>0</v>
      </c>
      <c r="G518" s="294">
        <v>0</v>
      </c>
      <c r="H518" s="322"/>
    </row>
    <row r="519" spans="1:8" s="303" customFormat="1" ht="8.85" customHeight="1" x14ac:dyDescent="0.25">
      <c r="A519" s="324" t="s">
        <v>35</v>
      </c>
      <c r="B519" s="293">
        <f t="shared" si="23"/>
        <v>90117</v>
      </c>
      <c r="C519" s="293"/>
      <c r="D519" s="293">
        <v>88552</v>
      </c>
      <c r="E519" s="293"/>
      <c r="F519" s="293">
        <v>367</v>
      </c>
      <c r="G519" s="293">
        <v>1198</v>
      </c>
      <c r="H519" s="322"/>
    </row>
    <row r="520" spans="1:8" s="303" customFormat="1" ht="8.85" customHeight="1" x14ac:dyDescent="0.25">
      <c r="A520" s="324" t="s">
        <v>87</v>
      </c>
      <c r="B520" s="293">
        <f>SUM(D520:G520)-1</f>
        <v>118035</v>
      </c>
      <c r="C520" s="293"/>
      <c r="D520" s="293">
        <v>109461</v>
      </c>
      <c r="E520" s="293"/>
      <c r="F520" s="293">
        <v>7768</v>
      </c>
      <c r="G520" s="293">
        <v>807</v>
      </c>
      <c r="H520" s="322"/>
    </row>
    <row r="521" spans="1:8" s="303" customFormat="1" ht="8.85" customHeight="1" x14ac:dyDescent="0.25">
      <c r="A521" s="157" t="s">
        <v>37</v>
      </c>
      <c r="B521" s="158">
        <f t="shared" ref="B521:B525" si="24">SUM(D521:G521)</f>
        <v>35070</v>
      </c>
      <c r="C521" s="158"/>
      <c r="D521" s="158">
        <v>34723</v>
      </c>
      <c r="E521" s="158"/>
      <c r="F521" s="158">
        <v>347</v>
      </c>
      <c r="G521" s="158">
        <v>0</v>
      </c>
      <c r="H521" s="322"/>
    </row>
    <row r="522" spans="1:8" s="303" customFormat="1" ht="8.85" customHeight="1" x14ac:dyDescent="0.25">
      <c r="A522" s="324" t="s">
        <v>38</v>
      </c>
      <c r="B522" s="293">
        <f t="shared" si="24"/>
        <v>773</v>
      </c>
      <c r="C522" s="293"/>
      <c r="D522" s="293">
        <v>773</v>
      </c>
      <c r="E522" s="293"/>
      <c r="F522" s="294">
        <v>0</v>
      </c>
      <c r="G522" s="294">
        <v>0</v>
      </c>
      <c r="H522" s="322"/>
    </row>
    <row r="523" spans="1:8" s="303" customFormat="1" ht="8.85" customHeight="1" x14ac:dyDescent="0.25">
      <c r="A523" s="324" t="s">
        <v>39</v>
      </c>
      <c r="B523" s="293">
        <f t="shared" si="24"/>
        <v>22792</v>
      </c>
      <c r="C523" s="293"/>
      <c r="D523" s="293">
        <v>22792</v>
      </c>
      <c r="E523" s="293"/>
      <c r="F523" s="294">
        <v>0</v>
      </c>
      <c r="G523" s="294">
        <v>0</v>
      </c>
      <c r="H523" s="322"/>
    </row>
    <row r="524" spans="1:8" s="303" customFormat="1" ht="8.85" customHeight="1" x14ac:dyDescent="0.25">
      <c r="A524" s="324" t="s">
        <v>40</v>
      </c>
      <c r="B524" s="293">
        <f t="shared" si="24"/>
        <v>36815</v>
      </c>
      <c r="C524" s="293"/>
      <c r="D524" s="293">
        <v>35811</v>
      </c>
      <c r="E524" s="293"/>
      <c r="F524" s="293">
        <v>1004</v>
      </c>
      <c r="G524" s="294">
        <v>0</v>
      </c>
      <c r="H524" s="322"/>
    </row>
    <row r="525" spans="1:8" s="303" customFormat="1" ht="8.85" customHeight="1" x14ac:dyDescent="0.25">
      <c r="A525" s="157" t="s">
        <v>41</v>
      </c>
      <c r="B525" s="158">
        <f t="shared" si="24"/>
        <v>535</v>
      </c>
      <c r="C525" s="158"/>
      <c r="D525" s="158">
        <v>535</v>
      </c>
      <c r="E525" s="158"/>
      <c r="F525" s="295">
        <v>0</v>
      </c>
      <c r="G525" s="295">
        <v>0</v>
      </c>
      <c r="H525" s="322"/>
    </row>
    <row r="526" spans="1:8" s="303" customFormat="1" ht="8.85" customHeight="1" x14ac:dyDescent="0.25">
      <c r="A526" s="324" t="s">
        <v>88</v>
      </c>
      <c r="B526" s="293" t="s">
        <v>132</v>
      </c>
      <c r="C526" s="293"/>
      <c r="D526" s="293" t="s">
        <v>132</v>
      </c>
      <c r="E526" s="293"/>
      <c r="F526" s="293" t="s">
        <v>132</v>
      </c>
      <c r="G526" s="293" t="s">
        <v>132</v>
      </c>
      <c r="H526" s="322"/>
    </row>
    <row r="527" spans="1:8" s="303" customFormat="1" ht="8.85" customHeight="1" x14ac:dyDescent="0.25">
      <c r="A527" s="324" t="s">
        <v>42</v>
      </c>
      <c r="B527" s="293">
        <f t="shared" ref="B527:B528" si="25">SUM(D527:G527)</f>
        <v>4413</v>
      </c>
      <c r="C527" s="293"/>
      <c r="D527" s="293">
        <v>4413</v>
      </c>
      <c r="E527" s="293"/>
      <c r="F527" s="294">
        <v>0</v>
      </c>
      <c r="G527" s="294">
        <v>0</v>
      </c>
      <c r="H527" s="322"/>
    </row>
    <row r="528" spans="1:8" s="303" customFormat="1" ht="8.85" customHeight="1" x14ac:dyDescent="0.25">
      <c r="A528" s="324" t="s">
        <v>43</v>
      </c>
      <c r="B528" s="293">
        <f t="shared" si="25"/>
        <v>2998</v>
      </c>
      <c r="C528" s="293"/>
      <c r="D528" s="293">
        <v>2998</v>
      </c>
      <c r="E528" s="293"/>
      <c r="F528" s="294">
        <v>0</v>
      </c>
      <c r="G528" s="294">
        <v>0</v>
      </c>
      <c r="H528" s="322"/>
    </row>
    <row r="529" spans="1:8" s="303" customFormat="1" ht="8.85" customHeight="1" x14ac:dyDescent="0.25">
      <c r="A529" s="157" t="s">
        <v>44</v>
      </c>
      <c r="B529" s="158">
        <f>SUM(D529:G529)-1</f>
        <v>9121</v>
      </c>
      <c r="C529" s="158"/>
      <c r="D529" s="158">
        <v>9099</v>
      </c>
      <c r="E529" s="158"/>
      <c r="F529" s="295">
        <v>0</v>
      </c>
      <c r="G529" s="295">
        <v>23</v>
      </c>
      <c r="H529" s="322"/>
    </row>
    <row r="530" spans="1:8" s="303" customFormat="1" ht="8.85" customHeight="1" x14ac:dyDescent="0.25">
      <c r="A530" s="324" t="s">
        <v>45</v>
      </c>
      <c r="B530" s="293">
        <f t="shared" ref="B530:B534" si="26">SUM(D530:G530)</f>
        <v>6418</v>
      </c>
      <c r="C530" s="293"/>
      <c r="D530" s="293">
        <v>6399</v>
      </c>
      <c r="E530" s="293"/>
      <c r="F530" s="294">
        <v>0</v>
      </c>
      <c r="G530" s="293">
        <v>19</v>
      </c>
      <c r="H530" s="322"/>
    </row>
    <row r="531" spans="1:8" s="303" customFormat="1" ht="8.85" customHeight="1" x14ac:dyDescent="0.25">
      <c r="A531" s="324" t="s">
        <v>46</v>
      </c>
      <c r="B531" s="293">
        <f t="shared" si="26"/>
        <v>17712</v>
      </c>
      <c r="C531" s="293"/>
      <c r="D531" s="293">
        <v>17708</v>
      </c>
      <c r="E531" s="293"/>
      <c r="F531" s="294">
        <v>0</v>
      </c>
      <c r="G531" s="293">
        <v>4</v>
      </c>
      <c r="H531" s="322"/>
    </row>
    <row r="532" spans="1:8" s="303" customFormat="1" ht="8.85" customHeight="1" x14ac:dyDescent="0.25">
      <c r="A532" s="324" t="s">
        <v>47</v>
      </c>
      <c r="B532" s="293">
        <f t="shared" si="26"/>
        <v>11606</v>
      </c>
      <c r="C532" s="293"/>
      <c r="D532" s="293">
        <v>11606</v>
      </c>
      <c r="E532" s="293"/>
      <c r="F532" s="294">
        <v>0</v>
      </c>
      <c r="G532" s="294">
        <v>0</v>
      </c>
      <c r="H532" s="322"/>
    </row>
    <row r="533" spans="1:8" s="303" customFormat="1" ht="8.85" customHeight="1" x14ac:dyDescent="0.25">
      <c r="A533" s="157" t="s">
        <v>48</v>
      </c>
      <c r="B533" s="158">
        <f t="shared" si="26"/>
        <v>11829</v>
      </c>
      <c r="C533" s="158"/>
      <c r="D533" s="158">
        <v>11829</v>
      </c>
      <c r="E533" s="158"/>
      <c r="F533" s="295">
        <v>0</v>
      </c>
      <c r="G533" s="158">
        <v>0</v>
      </c>
      <c r="H533" s="322"/>
    </row>
    <row r="534" spans="1:8" s="303" customFormat="1" ht="8.85" customHeight="1" x14ac:dyDescent="0.25">
      <c r="A534" s="324" t="s">
        <v>49</v>
      </c>
      <c r="B534" s="293">
        <f t="shared" si="26"/>
        <v>728</v>
      </c>
      <c r="C534" s="293"/>
      <c r="D534" s="293">
        <v>696</v>
      </c>
      <c r="E534" s="293"/>
      <c r="F534" s="294">
        <v>0</v>
      </c>
      <c r="G534" s="294">
        <v>32</v>
      </c>
      <c r="H534" s="322"/>
    </row>
    <row r="535" spans="1:8" s="303" customFormat="1" ht="8.85" customHeight="1" x14ac:dyDescent="0.25">
      <c r="A535" s="324" t="s">
        <v>50</v>
      </c>
      <c r="B535" s="293">
        <f>SUM(D535:G535)-1</f>
        <v>25417</v>
      </c>
      <c r="C535" s="293"/>
      <c r="D535" s="293">
        <v>25415</v>
      </c>
      <c r="E535" s="293"/>
      <c r="F535" s="294">
        <v>0</v>
      </c>
      <c r="G535" s="294">
        <v>3</v>
      </c>
      <c r="H535" s="322"/>
    </row>
    <row r="536" spans="1:8" s="303" customFormat="1" ht="8.85" customHeight="1" x14ac:dyDescent="0.25">
      <c r="A536" s="324" t="s">
        <v>51</v>
      </c>
      <c r="B536" s="293">
        <f t="shared" ref="B536" si="27">SUM(D536:G536)</f>
        <v>110</v>
      </c>
      <c r="C536" s="293"/>
      <c r="D536" s="293">
        <v>110</v>
      </c>
      <c r="E536" s="293"/>
      <c r="F536" s="294">
        <v>0</v>
      </c>
      <c r="G536" s="294">
        <v>0</v>
      </c>
      <c r="H536" s="322"/>
    </row>
    <row r="537" spans="1:8" s="303" customFormat="1" ht="8.85" customHeight="1" x14ac:dyDescent="0.25">
      <c r="A537" s="157" t="s">
        <v>52</v>
      </c>
      <c r="B537" s="158">
        <f>SUM(D537:G537)+1</f>
        <v>8803</v>
      </c>
      <c r="C537" s="158"/>
      <c r="D537" s="158">
        <v>8158</v>
      </c>
      <c r="E537" s="158"/>
      <c r="F537" s="158">
        <v>643</v>
      </c>
      <c r="G537" s="158">
        <v>1</v>
      </c>
      <c r="H537" s="322"/>
    </row>
    <row r="538" spans="1:8" s="303" customFormat="1" ht="8.85" customHeight="1" x14ac:dyDescent="0.25">
      <c r="A538" s="324" t="s">
        <v>53</v>
      </c>
      <c r="B538" s="293">
        <f t="shared" ref="B538:B539" si="28">SUM(D538:G538)</f>
        <v>5345</v>
      </c>
      <c r="C538" s="293"/>
      <c r="D538" s="293">
        <v>5331</v>
      </c>
      <c r="E538" s="293"/>
      <c r="F538" s="294">
        <v>0</v>
      </c>
      <c r="G538" s="293">
        <v>14</v>
      </c>
      <c r="H538" s="322"/>
    </row>
    <row r="539" spans="1:8" s="303" customFormat="1" ht="8.85" customHeight="1" x14ac:dyDescent="0.25">
      <c r="A539" s="324" t="s">
        <v>54</v>
      </c>
      <c r="B539" s="293">
        <f t="shared" si="28"/>
        <v>476</v>
      </c>
      <c r="C539" s="293"/>
      <c r="D539" s="293">
        <v>476</v>
      </c>
      <c r="E539" s="293"/>
      <c r="F539" s="294">
        <v>0</v>
      </c>
      <c r="G539" s="294">
        <v>0</v>
      </c>
      <c r="H539" s="322"/>
    </row>
    <row r="540" spans="1:8" s="303" customFormat="1" ht="8.85" customHeight="1" x14ac:dyDescent="0.25">
      <c r="A540" s="324" t="s">
        <v>55</v>
      </c>
      <c r="B540" s="293">
        <f>SUM(D540:G540)-1</f>
        <v>4024</v>
      </c>
      <c r="C540" s="293"/>
      <c r="D540" s="293">
        <v>3923</v>
      </c>
      <c r="E540" s="293"/>
      <c r="F540" s="293">
        <v>95</v>
      </c>
      <c r="G540" s="293">
        <v>7</v>
      </c>
      <c r="H540" s="322"/>
    </row>
    <row r="541" spans="1:8" s="303" customFormat="1" ht="8.85" customHeight="1" x14ac:dyDescent="0.25">
      <c r="A541" s="157" t="s">
        <v>56</v>
      </c>
      <c r="B541" s="158">
        <f t="shared" ref="B541:B542" si="29">SUM(D541:G541)</f>
        <v>345</v>
      </c>
      <c r="C541" s="158"/>
      <c r="D541" s="158">
        <v>345</v>
      </c>
      <c r="E541" s="158"/>
      <c r="F541" s="295">
        <v>0</v>
      </c>
      <c r="G541" s="295">
        <v>0</v>
      </c>
      <c r="H541" s="322"/>
    </row>
    <row r="542" spans="1:8" s="303" customFormat="1" ht="8.85" customHeight="1" x14ac:dyDescent="0.25">
      <c r="A542" s="324" t="s">
        <v>57</v>
      </c>
      <c r="B542" s="293">
        <f t="shared" si="29"/>
        <v>274243</v>
      </c>
      <c r="C542" s="293"/>
      <c r="D542" s="293">
        <v>178867</v>
      </c>
      <c r="E542" s="293"/>
      <c r="F542" s="293">
        <v>95370</v>
      </c>
      <c r="G542" s="293">
        <v>6</v>
      </c>
      <c r="H542" s="322"/>
    </row>
    <row r="543" spans="1:8" s="303" customFormat="1" ht="8.85" customHeight="1" x14ac:dyDescent="0.25">
      <c r="A543" s="324" t="s">
        <v>58</v>
      </c>
      <c r="B543" s="293">
        <f>SUM(D543:G543)-1</f>
        <v>714565</v>
      </c>
      <c r="C543" s="293"/>
      <c r="D543" s="293">
        <v>255992</v>
      </c>
      <c r="E543" s="293"/>
      <c r="F543" s="293">
        <v>458452</v>
      </c>
      <c r="G543" s="293">
        <v>122</v>
      </c>
      <c r="H543" s="322"/>
    </row>
    <row r="544" spans="1:8" s="303" customFormat="1" ht="8.85" customHeight="1" x14ac:dyDescent="0.25">
      <c r="A544" s="324" t="s">
        <v>59</v>
      </c>
      <c r="B544" s="293">
        <f>SUM(D544:G544)+1</f>
        <v>38716</v>
      </c>
      <c r="C544" s="293"/>
      <c r="D544" s="293">
        <v>38706</v>
      </c>
      <c r="E544" s="293"/>
      <c r="F544" s="293">
        <v>7</v>
      </c>
      <c r="G544" s="294">
        <v>2</v>
      </c>
      <c r="H544" s="322"/>
    </row>
    <row r="545" spans="1:14" s="303" customFormat="1" ht="8.85" customHeight="1" x14ac:dyDescent="0.25">
      <c r="A545" s="157" t="s">
        <v>60</v>
      </c>
      <c r="B545" s="158">
        <f>SUM(D545:G545)+1</f>
        <v>40303</v>
      </c>
      <c r="C545" s="158"/>
      <c r="D545" s="158">
        <v>39927</v>
      </c>
      <c r="E545" s="158"/>
      <c r="F545" s="158">
        <v>369</v>
      </c>
      <c r="G545" s="295">
        <v>6</v>
      </c>
      <c r="H545" s="322"/>
    </row>
    <row r="546" spans="1:14" s="303" customFormat="1" ht="8.85" customHeight="1" x14ac:dyDescent="0.25">
      <c r="A546" s="324" t="s">
        <v>61</v>
      </c>
      <c r="B546" s="293">
        <f>SUM(D546:G546)+1</f>
        <v>389</v>
      </c>
      <c r="C546" s="293"/>
      <c r="D546" s="293">
        <v>382</v>
      </c>
      <c r="E546" s="293"/>
      <c r="F546" s="294">
        <v>0</v>
      </c>
      <c r="G546" s="294">
        <v>6</v>
      </c>
      <c r="H546" s="322"/>
    </row>
    <row r="547" spans="1:14" s="303" customFormat="1" ht="8.85" customHeight="1" x14ac:dyDescent="0.25">
      <c r="A547" s="324" t="s">
        <v>62</v>
      </c>
      <c r="B547" s="293">
        <f>SUM(D547:G547)+1</f>
        <v>75498</v>
      </c>
      <c r="C547" s="293"/>
      <c r="D547" s="293">
        <v>75407</v>
      </c>
      <c r="E547" s="293"/>
      <c r="F547" s="294">
        <v>0</v>
      </c>
      <c r="G547" s="294">
        <v>90</v>
      </c>
      <c r="H547" s="322"/>
    </row>
    <row r="548" spans="1:14" s="303" customFormat="1" ht="8.85" customHeight="1" x14ac:dyDescent="0.25">
      <c r="A548" s="155" t="s">
        <v>63</v>
      </c>
      <c r="B548" s="293">
        <f>SUM(D548:G548)-1</f>
        <v>34047</v>
      </c>
      <c r="C548" s="293"/>
      <c r="D548" s="293">
        <v>33827</v>
      </c>
      <c r="E548" s="293"/>
      <c r="F548" s="293">
        <v>0</v>
      </c>
      <c r="G548" s="293">
        <v>221</v>
      </c>
      <c r="H548" s="322"/>
    </row>
    <row r="549" spans="1:14" s="303" customFormat="1" ht="8.85" customHeight="1" x14ac:dyDescent="0.25">
      <c r="A549" s="157" t="s">
        <v>64</v>
      </c>
      <c r="B549" s="158">
        <f>SUM(D549:G549)</f>
        <v>2029</v>
      </c>
      <c r="C549" s="158"/>
      <c r="D549" s="158">
        <v>2029</v>
      </c>
      <c r="E549" s="158"/>
      <c r="F549" s="295">
        <v>0</v>
      </c>
      <c r="G549" s="295">
        <v>0</v>
      </c>
      <c r="H549" s="322"/>
    </row>
    <row r="550" spans="1:14" s="303" customFormat="1" ht="9.6" customHeight="1" x14ac:dyDescent="0.25">
      <c r="A550" s="321"/>
      <c r="B550" s="291"/>
      <c r="C550" s="291"/>
      <c r="D550" s="291"/>
      <c r="E550" s="291"/>
      <c r="F550" s="291"/>
      <c r="G550" s="291"/>
      <c r="H550" s="322"/>
    </row>
    <row r="551" spans="1:14" s="303" customFormat="1" ht="9.6" customHeight="1" x14ac:dyDescent="0.25">
      <c r="A551" s="321">
        <v>2010</v>
      </c>
      <c r="B551" s="152"/>
      <c r="C551" s="152"/>
      <c r="D551" s="152"/>
      <c r="E551" s="152"/>
      <c r="F551" s="291"/>
      <c r="G551" s="291"/>
      <c r="H551" s="322"/>
    </row>
    <row r="552" spans="1:14" s="303" customFormat="1" ht="9.6" customHeight="1" x14ac:dyDescent="0.25">
      <c r="A552" s="323" t="s">
        <v>33</v>
      </c>
      <c r="B552" s="291">
        <f>SUM(B554:B585)+1</f>
        <v>1473378</v>
      </c>
      <c r="C552" s="291"/>
      <c r="D552" s="291">
        <f>SUM(D554:D585)+3</f>
        <v>1152784</v>
      </c>
      <c r="E552" s="291"/>
      <c r="F552" s="291">
        <f>SUM(F554:F585)-1</f>
        <v>317378</v>
      </c>
      <c r="G552" s="291">
        <f>SUM(G554:G585)-2</f>
        <v>3216</v>
      </c>
      <c r="H552" s="322"/>
    </row>
    <row r="553" spans="1:14" s="303" customFormat="1" ht="3.95" customHeight="1" x14ac:dyDescent="0.25">
      <c r="A553" s="323"/>
      <c r="B553" s="291"/>
      <c r="C553" s="291"/>
      <c r="D553" s="291"/>
      <c r="E553" s="291"/>
      <c r="F553" s="291"/>
      <c r="G553" s="291"/>
      <c r="H553" s="322"/>
    </row>
    <row r="554" spans="1:14" s="325" customFormat="1" ht="8.65" customHeight="1" x14ac:dyDescent="0.25">
      <c r="A554" s="324" t="s">
        <v>34</v>
      </c>
      <c r="B554" s="293">
        <f t="shared" ref="B554:B585" si="30">SUM(D554:G554)</f>
        <v>462</v>
      </c>
      <c r="C554" s="293"/>
      <c r="D554" s="293">
        <v>462</v>
      </c>
      <c r="E554" s="293"/>
      <c r="F554" s="294">
        <v>0</v>
      </c>
      <c r="G554" s="294">
        <v>0</v>
      </c>
    </row>
    <row r="555" spans="1:14" s="325" customFormat="1" ht="8.65" customHeight="1" x14ac:dyDescent="0.25">
      <c r="A555" s="324" t="s">
        <v>35</v>
      </c>
      <c r="B555" s="297">
        <f t="shared" si="30"/>
        <v>102914</v>
      </c>
      <c r="C555" s="293"/>
      <c r="D555" s="293">
        <v>100771</v>
      </c>
      <c r="E555" s="293"/>
      <c r="F555" s="293">
        <v>960</v>
      </c>
      <c r="G555" s="293">
        <v>1183</v>
      </c>
      <c r="I555" s="326"/>
      <c r="J555" s="327"/>
      <c r="K555" s="327"/>
      <c r="L555" s="327"/>
      <c r="M555" s="327"/>
      <c r="N555" s="327"/>
    </row>
    <row r="556" spans="1:14" s="325" customFormat="1" ht="8.65" customHeight="1" x14ac:dyDescent="0.25">
      <c r="A556" s="324" t="s">
        <v>87</v>
      </c>
      <c r="B556" s="297">
        <f t="shared" si="30"/>
        <v>166460</v>
      </c>
      <c r="C556" s="293"/>
      <c r="D556" s="293">
        <v>162514</v>
      </c>
      <c r="E556" s="293"/>
      <c r="F556" s="293">
        <v>3001</v>
      </c>
      <c r="G556" s="293">
        <v>945</v>
      </c>
    </row>
    <row r="557" spans="1:14" s="325" customFormat="1" ht="8.65" customHeight="1" x14ac:dyDescent="0.25">
      <c r="A557" s="157" t="s">
        <v>37</v>
      </c>
      <c r="B557" s="299">
        <f t="shared" si="30"/>
        <v>48168</v>
      </c>
      <c r="C557" s="158"/>
      <c r="D557" s="158">
        <v>47447</v>
      </c>
      <c r="E557" s="158"/>
      <c r="F557" s="158">
        <v>706</v>
      </c>
      <c r="G557" s="158">
        <v>15</v>
      </c>
    </row>
    <row r="558" spans="1:14" s="325" customFormat="1" ht="8.65" customHeight="1" x14ac:dyDescent="0.25">
      <c r="A558" s="324" t="s">
        <v>38</v>
      </c>
      <c r="B558" s="297">
        <f t="shared" si="30"/>
        <v>839</v>
      </c>
      <c r="C558" s="293"/>
      <c r="D558" s="293">
        <v>839</v>
      </c>
      <c r="E558" s="293"/>
      <c r="F558" s="294">
        <v>0</v>
      </c>
      <c r="G558" s="294">
        <v>0</v>
      </c>
    </row>
    <row r="559" spans="1:14" s="325" customFormat="1" ht="8.65" customHeight="1" x14ac:dyDescent="0.25">
      <c r="A559" s="324" t="s">
        <v>39</v>
      </c>
      <c r="B559" s="297">
        <f t="shared" si="30"/>
        <v>34816</v>
      </c>
      <c r="C559" s="293"/>
      <c r="D559" s="293">
        <v>34816</v>
      </c>
      <c r="E559" s="293"/>
      <c r="F559" s="294">
        <v>0</v>
      </c>
      <c r="G559" s="294">
        <v>0</v>
      </c>
    </row>
    <row r="560" spans="1:14" s="325" customFormat="1" ht="8.65" customHeight="1" x14ac:dyDescent="0.25">
      <c r="A560" s="324" t="s">
        <v>40</v>
      </c>
      <c r="B560" s="297">
        <f t="shared" si="30"/>
        <v>33344</v>
      </c>
      <c r="C560" s="293"/>
      <c r="D560" s="293">
        <v>32002</v>
      </c>
      <c r="E560" s="293"/>
      <c r="F560" s="293">
        <v>1340</v>
      </c>
      <c r="G560" s="294">
        <v>2</v>
      </c>
    </row>
    <row r="561" spans="1:7" s="325" customFormat="1" ht="8.65" customHeight="1" x14ac:dyDescent="0.25">
      <c r="A561" s="157" t="s">
        <v>41</v>
      </c>
      <c r="B561" s="299">
        <f t="shared" si="30"/>
        <v>822</v>
      </c>
      <c r="C561" s="158"/>
      <c r="D561" s="158">
        <v>822</v>
      </c>
      <c r="E561" s="158"/>
      <c r="F561" s="295">
        <v>0</v>
      </c>
      <c r="G561" s="295">
        <v>0</v>
      </c>
    </row>
    <row r="562" spans="1:7" s="325" customFormat="1" ht="8.65" customHeight="1" x14ac:dyDescent="0.25">
      <c r="A562" s="324" t="s">
        <v>88</v>
      </c>
      <c r="B562" s="293" t="s">
        <v>132</v>
      </c>
      <c r="C562" s="293"/>
      <c r="D562" s="293" t="s">
        <v>132</v>
      </c>
      <c r="E562" s="293"/>
      <c r="F562" s="293" t="s">
        <v>132</v>
      </c>
      <c r="G562" s="293" t="s">
        <v>132</v>
      </c>
    </row>
    <row r="563" spans="1:7" s="325" customFormat="1" ht="8.65" customHeight="1" x14ac:dyDescent="0.25">
      <c r="A563" s="324" t="s">
        <v>42</v>
      </c>
      <c r="B563" s="297">
        <f t="shared" si="30"/>
        <v>3852</v>
      </c>
      <c r="C563" s="293"/>
      <c r="D563" s="293">
        <v>3852</v>
      </c>
      <c r="E563" s="293"/>
      <c r="F563" s="294">
        <v>0</v>
      </c>
      <c r="G563" s="294">
        <v>0</v>
      </c>
    </row>
    <row r="564" spans="1:7" s="325" customFormat="1" ht="8.65" customHeight="1" x14ac:dyDescent="0.25">
      <c r="A564" s="324" t="s">
        <v>43</v>
      </c>
      <c r="B564" s="297">
        <f t="shared" si="30"/>
        <v>3043</v>
      </c>
      <c r="C564" s="293"/>
      <c r="D564" s="293">
        <v>3043</v>
      </c>
      <c r="E564" s="293"/>
      <c r="F564" s="294">
        <v>0</v>
      </c>
      <c r="G564" s="294">
        <v>0</v>
      </c>
    </row>
    <row r="565" spans="1:7" s="325" customFormat="1" ht="8.65" customHeight="1" x14ac:dyDescent="0.25">
      <c r="A565" s="157" t="s">
        <v>44</v>
      </c>
      <c r="B565" s="299">
        <f>SUM(D565:G565)+1</f>
        <v>7005</v>
      </c>
      <c r="C565" s="158"/>
      <c r="D565" s="158">
        <v>6989</v>
      </c>
      <c r="E565" s="158"/>
      <c r="F565" s="295">
        <v>0</v>
      </c>
      <c r="G565" s="295">
        <v>15</v>
      </c>
    </row>
    <row r="566" spans="1:7" s="325" customFormat="1" ht="8.65" customHeight="1" x14ac:dyDescent="0.25">
      <c r="A566" s="324" t="s">
        <v>45</v>
      </c>
      <c r="B566" s="297">
        <f t="shared" si="30"/>
        <v>6963</v>
      </c>
      <c r="C566" s="293"/>
      <c r="D566" s="293">
        <v>6954</v>
      </c>
      <c r="E566" s="293"/>
      <c r="F566" s="294">
        <v>0</v>
      </c>
      <c r="G566" s="293">
        <v>9</v>
      </c>
    </row>
    <row r="567" spans="1:7" s="325" customFormat="1" ht="8.65" customHeight="1" x14ac:dyDescent="0.25">
      <c r="A567" s="324" t="s">
        <v>46</v>
      </c>
      <c r="B567" s="297">
        <f t="shared" si="30"/>
        <v>20968</v>
      </c>
      <c r="C567" s="293"/>
      <c r="D567" s="293">
        <v>20968</v>
      </c>
      <c r="E567" s="293"/>
      <c r="F567" s="294">
        <v>0</v>
      </c>
      <c r="G567" s="293">
        <v>0</v>
      </c>
    </row>
    <row r="568" spans="1:7" s="325" customFormat="1" ht="8.65" customHeight="1" x14ac:dyDescent="0.25">
      <c r="A568" s="324" t="s">
        <v>47</v>
      </c>
      <c r="B568" s="297">
        <f t="shared" si="30"/>
        <v>11635</v>
      </c>
      <c r="C568" s="293"/>
      <c r="D568" s="293">
        <v>11635</v>
      </c>
      <c r="E568" s="293"/>
      <c r="F568" s="294">
        <v>0</v>
      </c>
      <c r="G568" s="294">
        <v>0</v>
      </c>
    </row>
    <row r="569" spans="1:7" s="325" customFormat="1" ht="8.65" customHeight="1" x14ac:dyDescent="0.25">
      <c r="A569" s="157" t="s">
        <v>48</v>
      </c>
      <c r="B569" s="299">
        <f t="shared" si="30"/>
        <v>12498</v>
      </c>
      <c r="C569" s="158"/>
      <c r="D569" s="158">
        <v>12496</v>
      </c>
      <c r="E569" s="158"/>
      <c r="F569" s="295">
        <v>0</v>
      </c>
      <c r="G569" s="158">
        <v>2</v>
      </c>
    </row>
    <row r="570" spans="1:7" s="325" customFormat="1" ht="8.65" customHeight="1" x14ac:dyDescent="0.25">
      <c r="A570" s="324" t="s">
        <v>49</v>
      </c>
      <c r="B570" s="297">
        <f>SUM(D570:G570)+1</f>
        <v>1165</v>
      </c>
      <c r="C570" s="293"/>
      <c r="D570" s="293">
        <v>1013</v>
      </c>
      <c r="E570" s="293"/>
      <c r="F570" s="294">
        <v>0</v>
      </c>
      <c r="G570" s="294">
        <v>151</v>
      </c>
    </row>
    <row r="571" spans="1:7" s="325" customFormat="1" ht="8.65" customHeight="1" x14ac:dyDescent="0.25">
      <c r="A571" s="324" t="s">
        <v>50</v>
      </c>
      <c r="B571" s="297">
        <f t="shared" si="30"/>
        <v>25821</v>
      </c>
      <c r="C571" s="293"/>
      <c r="D571" s="293">
        <v>25816</v>
      </c>
      <c r="E571" s="293"/>
      <c r="F571" s="294">
        <v>0</v>
      </c>
      <c r="G571" s="294">
        <v>5</v>
      </c>
    </row>
    <row r="572" spans="1:7" s="325" customFormat="1" ht="8.65" customHeight="1" x14ac:dyDescent="0.25">
      <c r="A572" s="324" t="s">
        <v>51</v>
      </c>
      <c r="B572" s="297">
        <f t="shared" si="30"/>
        <v>124</v>
      </c>
      <c r="C572" s="293"/>
      <c r="D572" s="293">
        <v>124</v>
      </c>
      <c r="E572" s="293"/>
      <c r="F572" s="294">
        <v>0</v>
      </c>
      <c r="G572" s="294">
        <v>0</v>
      </c>
    </row>
    <row r="573" spans="1:7" s="325" customFormat="1" ht="8.65" customHeight="1" x14ac:dyDescent="0.25">
      <c r="A573" s="157" t="s">
        <v>52</v>
      </c>
      <c r="B573" s="299">
        <f t="shared" si="30"/>
        <v>12539</v>
      </c>
      <c r="C573" s="158"/>
      <c r="D573" s="158">
        <v>11883</v>
      </c>
      <c r="E573" s="158"/>
      <c r="F573" s="158">
        <v>654</v>
      </c>
      <c r="G573" s="158">
        <v>2</v>
      </c>
    </row>
    <row r="574" spans="1:7" s="325" customFormat="1" ht="8.65" customHeight="1" x14ac:dyDescent="0.25">
      <c r="A574" s="324" t="s">
        <v>53</v>
      </c>
      <c r="B574" s="297">
        <f t="shared" si="30"/>
        <v>4654</v>
      </c>
      <c r="C574" s="293"/>
      <c r="D574" s="293">
        <v>4636</v>
      </c>
      <c r="E574" s="293"/>
      <c r="F574" s="294">
        <v>0</v>
      </c>
      <c r="G574" s="293">
        <v>18</v>
      </c>
    </row>
    <row r="575" spans="1:7" s="325" customFormat="1" ht="8.65" customHeight="1" x14ac:dyDescent="0.25">
      <c r="A575" s="324" t="s">
        <v>54</v>
      </c>
      <c r="B575" s="297">
        <f t="shared" si="30"/>
        <v>685</v>
      </c>
      <c r="C575" s="293"/>
      <c r="D575" s="293">
        <v>685</v>
      </c>
      <c r="E575" s="293"/>
      <c r="F575" s="294">
        <v>0</v>
      </c>
      <c r="G575" s="294">
        <v>0</v>
      </c>
    </row>
    <row r="576" spans="1:7" s="325" customFormat="1" ht="8.65" customHeight="1" x14ac:dyDescent="0.25">
      <c r="A576" s="324" t="s">
        <v>55</v>
      </c>
      <c r="B576" s="297">
        <f t="shared" si="30"/>
        <v>3657</v>
      </c>
      <c r="C576" s="293"/>
      <c r="D576" s="293">
        <v>3494</v>
      </c>
      <c r="E576" s="293"/>
      <c r="F576" s="293">
        <v>134</v>
      </c>
      <c r="G576" s="293">
        <v>29</v>
      </c>
    </row>
    <row r="577" spans="1:7" s="325" customFormat="1" ht="8.65" customHeight="1" x14ac:dyDescent="0.25">
      <c r="A577" s="157" t="s">
        <v>56</v>
      </c>
      <c r="B577" s="299">
        <f t="shared" si="30"/>
        <v>1454</v>
      </c>
      <c r="C577" s="158"/>
      <c r="D577" s="158">
        <v>1454</v>
      </c>
      <c r="E577" s="158"/>
      <c r="F577" s="295">
        <v>0</v>
      </c>
      <c r="G577" s="295">
        <v>0</v>
      </c>
    </row>
    <row r="578" spans="1:7" s="325" customFormat="1" ht="8.65" customHeight="1" x14ac:dyDescent="0.25">
      <c r="A578" s="324" t="s">
        <v>57</v>
      </c>
      <c r="B578" s="297">
        <f t="shared" si="30"/>
        <v>251589</v>
      </c>
      <c r="C578" s="293"/>
      <c r="D578" s="293">
        <v>200663</v>
      </c>
      <c r="E578" s="293"/>
      <c r="F578" s="293">
        <v>50858</v>
      </c>
      <c r="G578" s="293">
        <v>68</v>
      </c>
    </row>
    <row r="579" spans="1:7" s="325" customFormat="1" ht="8.65" customHeight="1" x14ac:dyDescent="0.25">
      <c r="A579" s="324" t="s">
        <v>58</v>
      </c>
      <c r="B579" s="297">
        <f t="shared" si="30"/>
        <v>497641</v>
      </c>
      <c r="C579" s="293"/>
      <c r="D579" s="293">
        <v>238021</v>
      </c>
      <c r="E579" s="293"/>
      <c r="F579" s="293">
        <v>259384</v>
      </c>
      <c r="G579" s="293">
        <v>236</v>
      </c>
    </row>
    <row r="580" spans="1:7" s="325" customFormat="1" ht="8.65" customHeight="1" x14ac:dyDescent="0.25">
      <c r="A580" s="324" t="s">
        <v>59</v>
      </c>
      <c r="B580" s="297">
        <f>SUM(D580:G580)-1</f>
        <v>38879</v>
      </c>
      <c r="C580" s="293"/>
      <c r="D580" s="293">
        <v>38841</v>
      </c>
      <c r="E580" s="293"/>
      <c r="F580" s="293">
        <v>12</v>
      </c>
      <c r="G580" s="294">
        <v>27</v>
      </c>
    </row>
    <row r="581" spans="1:7" s="325" customFormat="1" ht="8.65" customHeight="1" x14ac:dyDescent="0.25">
      <c r="A581" s="157" t="s">
        <v>60</v>
      </c>
      <c r="B581" s="299">
        <f t="shared" si="30"/>
        <v>55764</v>
      </c>
      <c r="C581" s="158"/>
      <c r="D581" s="158">
        <v>55435</v>
      </c>
      <c r="E581" s="158"/>
      <c r="F581" s="158">
        <v>329</v>
      </c>
      <c r="G581" s="295">
        <v>0</v>
      </c>
    </row>
    <row r="582" spans="1:7" s="325" customFormat="1" ht="8.65" customHeight="1" x14ac:dyDescent="0.25">
      <c r="A582" s="324" t="s">
        <v>61</v>
      </c>
      <c r="B582" s="297">
        <f>SUM(D582:G582)-1</f>
        <v>607</v>
      </c>
      <c r="C582" s="293"/>
      <c r="D582" s="293">
        <v>601</v>
      </c>
      <c r="E582" s="293"/>
      <c r="F582" s="294">
        <v>0</v>
      </c>
      <c r="G582" s="294">
        <v>7</v>
      </c>
    </row>
    <row r="583" spans="1:7" s="325" customFormat="1" ht="8.65" customHeight="1" x14ac:dyDescent="0.25">
      <c r="A583" s="324" t="s">
        <v>62</v>
      </c>
      <c r="B583" s="297">
        <f>SUM(D583:G583)-1</f>
        <v>89723</v>
      </c>
      <c r="C583" s="293"/>
      <c r="D583" s="293">
        <v>89557</v>
      </c>
      <c r="E583" s="293"/>
      <c r="F583" s="294">
        <v>1</v>
      </c>
      <c r="G583" s="294">
        <v>166</v>
      </c>
    </row>
    <row r="584" spans="1:7" s="53" customFormat="1" ht="8.65" customHeight="1" x14ac:dyDescent="0.25">
      <c r="A584" s="155" t="s">
        <v>63</v>
      </c>
      <c r="B584" s="328">
        <f t="shared" si="30"/>
        <v>33180</v>
      </c>
      <c r="C584" s="293"/>
      <c r="D584" s="293">
        <v>32842</v>
      </c>
      <c r="E584" s="293"/>
      <c r="F584" s="293">
        <v>0</v>
      </c>
      <c r="G584" s="293">
        <v>338</v>
      </c>
    </row>
    <row r="585" spans="1:7" s="325" customFormat="1" ht="8.65" customHeight="1" x14ac:dyDescent="0.25">
      <c r="A585" s="157" t="s">
        <v>64</v>
      </c>
      <c r="B585" s="299">
        <f t="shared" si="30"/>
        <v>2106</v>
      </c>
      <c r="C585" s="158"/>
      <c r="D585" s="158">
        <v>2106</v>
      </c>
      <c r="E585" s="158"/>
      <c r="F585" s="295">
        <v>0</v>
      </c>
      <c r="G585" s="295">
        <v>0</v>
      </c>
    </row>
    <row r="586" spans="1:7" s="325" customFormat="1" ht="9" customHeight="1" x14ac:dyDescent="0.25">
      <c r="A586" s="321"/>
      <c r="B586" s="291"/>
      <c r="C586" s="291"/>
      <c r="D586" s="291"/>
      <c r="E586" s="291"/>
      <c r="F586" s="291"/>
      <c r="G586" s="291"/>
    </row>
    <row r="587" spans="1:7" s="325" customFormat="1" ht="9" customHeight="1" x14ac:dyDescent="0.25">
      <c r="A587" s="321">
        <v>2011</v>
      </c>
      <c r="B587" s="152"/>
      <c r="C587" s="152"/>
      <c r="D587" s="152"/>
      <c r="E587" s="152"/>
      <c r="F587" s="291"/>
      <c r="G587" s="291"/>
    </row>
    <row r="588" spans="1:7" s="325" customFormat="1" ht="9" customHeight="1" x14ac:dyDescent="0.25">
      <c r="A588" s="323" t="s">
        <v>33</v>
      </c>
      <c r="B588" s="291">
        <f>SUM(B590:B621)</f>
        <v>1507178.7450000003</v>
      </c>
      <c r="C588" s="291"/>
      <c r="D588" s="291">
        <f>SUM(D590:D621)</f>
        <v>1122600.0820000002</v>
      </c>
      <c r="E588" s="291"/>
      <c r="F588" s="291">
        <f>SUM(F590:F621)+0.938</f>
        <v>381267.19000000006</v>
      </c>
      <c r="G588" s="291">
        <f>SUM(G590:G621)+0.992</f>
        <v>3311.473</v>
      </c>
    </row>
    <row r="589" spans="1:7" s="325" customFormat="1" ht="3.95" customHeight="1" x14ac:dyDescent="0.25">
      <c r="A589" s="323"/>
      <c r="B589" s="291"/>
      <c r="C589" s="291"/>
      <c r="D589" s="291"/>
      <c r="E589" s="291"/>
      <c r="F589" s="291"/>
      <c r="G589" s="291"/>
    </row>
    <row r="590" spans="1:7" s="325" customFormat="1" ht="8.65" customHeight="1" x14ac:dyDescent="0.25">
      <c r="A590" s="324" t="s">
        <v>34</v>
      </c>
      <c r="B590" s="293">
        <f t="shared" ref="B590:B597" si="31">SUM(D590:G590)</f>
        <v>59.277999999999999</v>
      </c>
      <c r="C590" s="293"/>
      <c r="D590" s="293">
        <v>59.277999999999999</v>
      </c>
      <c r="E590" s="293"/>
      <c r="F590" s="294">
        <v>0</v>
      </c>
      <c r="G590" s="294">
        <v>0</v>
      </c>
    </row>
    <row r="591" spans="1:7" s="325" customFormat="1" ht="8.65" customHeight="1" x14ac:dyDescent="0.25">
      <c r="A591" s="324" t="s">
        <v>35</v>
      </c>
      <c r="B591" s="293">
        <f t="shared" si="31"/>
        <v>119730.412</v>
      </c>
      <c r="C591" s="293"/>
      <c r="D591" s="293">
        <v>117442.878</v>
      </c>
      <c r="E591" s="293"/>
      <c r="F591" s="293">
        <v>1095.143</v>
      </c>
      <c r="G591" s="293">
        <v>1192.3910000000001</v>
      </c>
    </row>
    <row r="592" spans="1:7" s="325" customFormat="1" ht="8.65" customHeight="1" x14ac:dyDescent="0.25">
      <c r="A592" s="324" t="s">
        <v>87</v>
      </c>
      <c r="B592" s="293">
        <f t="shared" si="31"/>
        <v>133213.79499999998</v>
      </c>
      <c r="C592" s="293"/>
      <c r="D592" s="293">
        <v>130368.08</v>
      </c>
      <c r="E592" s="293"/>
      <c r="F592" s="293">
        <v>2071.913</v>
      </c>
      <c r="G592" s="293">
        <v>773.80200000000002</v>
      </c>
    </row>
    <row r="593" spans="1:7" s="325" customFormat="1" ht="8.65" customHeight="1" x14ac:dyDescent="0.25">
      <c r="A593" s="157" t="s">
        <v>37</v>
      </c>
      <c r="B593" s="158">
        <f t="shared" si="31"/>
        <v>38134.6</v>
      </c>
      <c r="C593" s="158"/>
      <c r="D593" s="158">
        <v>37594.33</v>
      </c>
      <c r="E593" s="158"/>
      <c r="F593" s="158">
        <v>539.71</v>
      </c>
      <c r="G593" s="158">
        <v>0.56000000000000005</v>
      </c>
    </row>
    <row r="594" spans="1:7" s="325" customFormat="1" ht="8.65" customHeight="1" x14ac:dyDescent="0.25">
      <c r="A594" s="324" t="s">
        <v>38</v>
      </c>
      <c r="B594" s="293">
        <f t="shared" si="31"/>
        <v>1233.9259999999999</v>
      </c>
      <c r="C594" s="293"/>
      <c r="D594" s="293">
        <v>1233.9259999999999</v>
      </c>
      <c r="E594" s="293"/>
      <c r="F594" s="294">
        <v>0</v>
      </c>
      <c r="G594" s="294">
        <v>0</v>
      </c>
    </row>
    <row r="595" spans="1:7" s="325" customFormat="1" ht="8.65" customHeight="1" x14ac:dyDescent="0.25">
      <c r="A595" s="324" t="s">
        <v>39</v>
      </c>
      <c r="B595" s="293">
        <f>SUM(D595:G595)+0.26</f>
        <v>32249.094999999998</v>
      </c>
      <c r="C595" s="293"/>
      <c r="D595" s="293">
        <v>32248.834999999999</v>
      </c>
      <c r="E595" s="293"/>
      <c r="F595" s="294">
        <v>0</v>
      </c>
      <c r="G595" s="293">
        <v>0</v>
      </c>
    </row>
    <row r="596" spans="1:7" s="325" customFormat="1" ht="8.65" customHeight="1" x14ac:dyDescent="0.25">
      <c r="A596" s="324" t="s">
        <v>40</v>
      </c>
      <c r="B596" s="293">
        <f t="shared" si="31"/>
        <v>29210.513999999999</v>
      </c>
      <c r="C596" s="293"/>
      <c r="D596" s="293">
        <v>27271.371999999999</v>
      </c>
      <c r="E596" s="293"/>
      <c r="F596" s="293">
        <v>1936.692</v>
      </c>
      <c r="G596" s="294">
        <v>2.4500000000000002</v>
      </c>
    </row>
    <row r="597" spans="1:7" s="325" customFormat="1" ht="8.65" customHeight="1" x14ac:dyDescent="0.25">
      <c r="A597" s="157" t="s">
        <v>41</v>
      </c>
      <c r="B597" s="158">
        <f t="shared" si="31"/>
        <v>705.96199999999999</v>
      </c>
      <c r="C597" s="158"/>
      <c r="D597" s="158">
        <v>705.96199999999999</v>
      </c>
      <c r="E597" s="158"/>
      <c r="F597" s="295">
        <v>0</v>
      </c>
      <c r="G597" s="295">
        <v>0</v>
      </c>
    </row>
    <row r="598" spans="1:7" s="325" customFormat="1" ht="8.65" customHeight="1" x14ac:dyDescent="0.25">
      <c r="A598" s="324" t="s">
        <v>88</v>
      </c>
      <c r="B598" s="293" t="s">
        <v>132</v>
      </c>
      <c r="C598" s="293"/>
      <c r="D598" s="293" t="s">
        <v>132</v>
      </c>
      <c r="E598" s="293"/>
      <c r="F598" s="293" t="s">
        <v>132</v>
      </c>
      <c r="G598" s="293" t="s">
        <v>132</v>
      </c>
    </row>
    <row r="599" spans="1:7" s="325" customFormat="1" ht="8.65" customHeight="1" x14ac:dyDescent="0.25">
      <c r="A599" s="324" t="s">
        <v>42</v>
      </c>
      <c r="B599" s="293">
        <f t="shared" ref="B599:B621" si="32">SUM(D599:G599)</f>
        <v>4872.95</v>
      </c>
      <c r="C599" s="293"/>
      <c r="D599" s="293">
        <v>4872.95</v>
      </c>
      <c r="E599" s="293"/>
      <c r="F599" s="294">
        <v>0</v>
      </c>
      <c r="G599" s="294">
        <v>0</v>
      </c>
    </row>
    <row r="600" spans="1:7" s="325" customFormat="1" ht="8.65" customHeight="1" x14ac:dyDescent="0.25">
      <c r="A600" s="324" t="s">
        <v>43</v>
      </c>
      <c r="B600" s="293">
        <f t="shared" si="32"/>
        <v>2854.7730000000001</v>
      </c>
      <c r="C600" s="293"/>
      <c r="D600" s="293">
        <v>2854.7730000000001</v>
      </c>
      <c r="E600" s="293"/>
      <c r="F600" s="294">
        <v>0</v>
      </c>
      <c r="G600" s="294">
        <v>0</v>
      </c>
    </row>
    <row r="601" spans="1:7" s="325" customFormat="1" ht="8.65" customHeight="1" x14ac:dyDescent="0.25">
      <c r="A601" s="157" t="s">
        <v>44</v>
      </c>
      <c r="B601" s="158">
        <f>SUM(D601:G601)+0.47</f>
        <v>8170.746000000001</v>
      </c>
      <c r="C601" s="158"/>
      <c r="D601" s="158">
        <v>8148.7430000000004</v>
      </c>
      <c r="E601" s="158"/>
      <c r="F601" s="158">
        <v>0</v>
      </c>
      <c r="G601" s="295">
        <v>21.533000000000001</v>
      </c>
    </row>
    <row r="602" spans="1:7" s="325" customFormat="1" ht="8.65" customHeight="1" x14ac:dyDescent="0.25">
      <c r="A602" s="324" t="s">
        <v>45</v>
      </c>
      <c r="B602" s="293">
        <f t="shared" si="32"/>
        <v>8527.8790000000008</v>
      </c>
      <c r="C602" s="293"/>
      <c r="D602" s="293">
        <v>8517.1450000000004</v>
      </c>
      <c r="E602" s="293"/>
      <c r="F602" s="294">
        <v>0</v>
      </c>
      <c r="G602" s="293">
        <v>10.734</v>
      </c>
    </row>
    <row r="603" spans="1:7" s="325" customFormat="1" ht="8.65" customHeight="1" x14ac:dyDescent="0.25">
      <c r="A603" s="324" t="s">
        <v>46</v>
      </c>
      <c r="B603" s="293">
        <f t="shared" si="32"/>
        <v>14401.473</v>
      </c>
      <c r="C603" s="293"/>
      <c r="D603" s="293">
        <v>14400.329</v>
      </c>
      <c r="E603" s="293"/>
      <c r="F603" s="294">
        <v>0</v>
      </c>
      <c r="G603" s="293">
        <v>1.1439999999999999</v>
      </c>
    </row>
    <row r="604" spans="1:7" s="325" customFormat="1" ht="8.65" customHeight="1" x14ac:dyDescent="0.25">
      <c r="A604" s="324" t="s">
        <v>47</v>
      </c>
      <c r="B604" s="293">
        <f t="shared" si="32"/>
        <v>12610.358</v>
      </c>
      <c r="C604" s="293"/>
      <c r="D604" s="293">
        <v>12610.358</v>
      </c>
      <c r="E604" s="293"/>
      <c r="F604" s="294">
        <v>0</v>
      </c>
      <c r="G604" s="294">
        <v>0</v>
      </c>
    </row>
    <row r="605" spans="1:7" s="325" customFormat="1" ht="8.65" customHeight="1" x14ac:dyDescent="0.25">
      <c r="A605" s="157" t="s">
        <v>48</v>
      </c>
      <c r="B605" s="158">
        <f>SUM(D605:G605)+0.062</f>
        <v>10186.83</v>
      </c>
      <c r="C605" s="158"/>
      <c r="D605" s="158">
        <v>10186.768</v>
      </c>
      <c r="E605" s="158"/>
      <c r="F605" s="295">
        <v>0</v>
      </c>
      <c r="G605" s="158">
        <v>0</v>
      </c>
    </row>
    <row r="606" spans="1:7" s="325" customFormat="1" ht="8.65" customHeight="1" x14ac:dyDescent="0.25">
      <c r="A606" s="324" t="s">
        <v>49</v>
      </c>
      <c r="B606" s="293">
        <f t="shared" si="32"/>
        <v>1657.55</v>
      </c>
      <c r="C606" s="293"/>
      <c r="D606" s="293">
        <v>1041.8589999999999</v>
      </c>
      <c r="E606" s="293"/>
      <c r="F606" s="294">
        <v>0</v>
      </c>
      <c r="G606" s="294">
        <v>615.69100000000003</v>
      </c>
    </row>
    <row r="607" spans="1:7" s="325" customFormat="1" ht="8.65" customHeight="1" x14ac:dyDescent="0.25">
      <c r="A607" s="324" t="s">
        <v>50</v>
      </c>
      <c r="B607" s="293">
        <f t="shared" si="32"/>
        <v>36943.231999999996</v>
      </c>
      <c r="C607" s="293"/>
      <c r="D607" s="293">
        <v>36942.366999999998</v>
      </c>
      <c r="E607" s="293"/>
      <c r="F607" s="294">
        <v>0</v>
      </c>
      <c r="G607" s="294">
        <v>0.86499999999999999</v>
      </c>
    </row>
    <row r="608" spans="1:7" s="325" customFormat="1" ht="8.65" customHeight="1" x14ac:dyDescent="0.25">
      <c r="A608" s="324" t="s">
        <v>51</v>
      </c>
      <c r="B608" s="293">
        <f t="shared" si="32"/>
        <v>141.798</v>
      </c>
      <c r="C608" s="293"/>
      <c r="D608" s="293">
        <v>141.798</v>
      </c>
      <c r="E608" s="293"/>
      <c r="F608" s="294">
        <v>0</v>
      </c>
      <c r="G608" s="294">
        <v>0</v>
      </c>
    </row>
    <row r="609" spans="1:7" s="325" customFormat="1" ht="8.65" customHeight="1" x14ac:dyDescent="0.25">
      <c r="A609" s="157" t="s">
        <v>52</v>
      </c>
      <c r="B609" s="158">
        <f t="shared" si="32"/>
        <v>9512.0630000000001</v>
      </c>
      <c r="C609" s="158"/>
      <c r="D609" s="158">
        <v>8784.8819999999996</v>
      </c>
      <c r="E609" s="158"/>
      <c r="F609" s="158">
        <v>726.25099999999998</v>
      </c>
      <c r="G609" s="158">
        <v>0.93</v>
      </c>
    </row>
    <row r="610" spans="1:7" s="325" customFormat="1" ht="8.65" customHeight="1" x14ac:dyDescent="0.25">
      <c r="A610" s="324" t="s">
        <v>53</v>
      </c>
      <c r="B610" s="293">
        <f t="shared" si="32"/>
        <v>3348.7779999999998</v>
      </c>
      <c r="C610" s="293"/>
      <c r="D610" s="293">
        <v>3348.7779999999998</v>
      </c>
      <c r="E610" s="293"/>
      <c r="F610" s="294">
        <v>0</v>
      </c>
      <c r="G610" s="293">
        <v>0</v>
      </c>
    </row>
    <row r="611" spans="1:7" s="325" customFormat="1" ht="8.65" customHeight="1" x14ac:dyDescent="0.25">
      <c r="A611" s="324" t="s">
        <v>54</v>
      </c>
      <c r="B611" s="293">
        <f t="shared" si="32"/>
        <v>674.81600000000003</v>
      </c>
      <c r="C611" s="293"/>
      <c r="D611" s="293">
        <v>674.81600000000003</v>
      </c>
      <c r="E611" s="293"/>
      <c r="F611" s="294">
        <v>0</v>
      </c>
      <c r="G611" s="294">
        <v>0</v>
      </c>
    </row>
    <row r="612" spans="1:7" s="325" customFormat="1" ht="8.65" customHeight="1" x14ac:dyDescent="0.25">
      <c r="A612" s="324" t="s">
        <v>55</v>
      </c>
      <c r="B612" s="293">
        <f t="shared" si="32"/>
        <v>4073.8020000000001</v>
      </c>
      <c r="C612" s="293"/>
      <c r="D612" s="293">
        <v>3779.817</v>
      </c>
      <c r="E612" s="293"/>
      <c r="F612" s="293">
        <v>276.42</v>
      </c>
      <c r="G612" s="293">
        <v>17.565000000000001</v>
      </c>
    </row>
    <row r="613" spans="1:7" s="325" customFormat="1" ht="8.65" customHeight="1" x14ac:dyDescent="0.25">
      <c r="A613" s="157" t="s">
        <v>56</v>
      </c>
      <c r="B613" s="158">
        <f t="shared" si="32"/>
        <v>1533.4290000000001</v>
      </c>
      <c r="C613" s="158"/>
      <c r="D613" s="158">
        <v>1533.4290000000001</v>
      </c>
      <c r="E613" s="158"/>
      <c r="F613" s="295">
        <v>0</v>
      </c>
      <c r="G613" s="295">
        <v>0</v>
      </c>
    </row>
    <row r="614" spans="1:7" s="325" customFormat="1" ht="8.65" customHeight="1" x14ac:dyDescent="0.25">
      <c r="A614" s="324" t="s">
        <v>57</v>
      </c>
      <c r="B614" s="293">
        <f>SUM(D614:G614)+0.21</f>
        <v>306636.04100000003</v>
      </c>
      <c r="C614" s="293"/>
      <c r="D614" s="293">
        <v>185253.98</v>
      </c>
      <c r="E614" s="293"/>
      <c r="F614" s="293">
        <v>121381.851</v>
      </c>
      <c r="G614" s="293">
        <v>0</v>
      </c>
    </row>
    <row r="615" spans="1:7" s="325" customFormat="1" ht="8.65" customHeight="1" x14ac:dyDescent="0.25">
      <c r="A615" s="324" t="s">
        <v>58</v>
      </c>
      <c r="B615" s="293">
        <f t="shared" si="32"/>
        <v>538763.37</v>
      </c>
      <c r="C615" s="293"/>
      <c r="D615" s="293">
        <v>285636.33100000001</v>
      </c>
      <c r="E615" s="293"/>
      <c r="F615" s="293">
        <v>252874.97500000001</v>
      </c>
      <c r="G615" s="293">
        <v>252.06399999999999</v>
      </c>
    </row>
    <row r="616" spans="1:7" s="325" customFormat="1" ht="8.65" customHeight="1" x14ac:dyDescent="0.25">
      <c r="A616" s="324" t="s">
        <v>59</v>
      </c>
      <c r="B616" s="293">
        <f>SUM(D616:G616)+0.468</f>
        <v>37716.822</v>
      </c>
      <c r="C616" s="293"/>
      <c r="D616" s="293">
        <v>37667.404000000002</v>
      </c>
      <c r="E616" s="293"/>
      <c r="F616" s="293">
        <v>0</v>
      </c>
      <c r="G616" s="294">
        <v>48.95</v>
      </c>
    </row>
    <row r="617" spans="1:7" s="325" customFormat="1" ht="8.65" customHeight="1" x14ac:dyDescent="0.25">
      <c r="A617" s="157" t="s">
        <v>60</v>
      </c>
      <c r="B617" s="158">
        <f>SUM(D617:G617)+0.46</f>
        <v>37623.252</v>
      </c>
      <c r="C617" s="158"/>
      <c r="D617" s="158">
        <v>37259.495000000003</v>
      </c>
      <c r="E617" s="158"/>
      <c r="F617" s="158">
        <v>363.29700000000003</v>
      </c>
      <c r="G617" s="158">
        <v>0</v>
      </c>
    </row>
    <row r="618" spans="1:7" s="325" customFormat="1" ht="8.65" customHeight="1" x14ac:dyDescent="0.25">
      <c r="A618" s="324" t="s">
        <v>61</v>
      </c>
      <c r="B618" s="293">
        <f>SUM(D618:G618)</f>
        <v>456.82099999999997</v>
      </c>
      <c r="C618" s="293"/>
      <c r="D618" s="293">
        <v>454.31799999999998</v>
      </c>
      <c r="E618" s="293"/>
      <c r="F618" s="294">
        <v>0</v>
      </c>
      <c r="G618" s="294">
        <v>2.5030000000000001</v>
      </c>
    </row>
    <row r="619" spans="1:7" s="325" customFormat="1" ht="8.65" customHeight="1" x14ac:dyDescent="0.25">
      <c r="A619" s="324" t="s">
        <v>62</v>
      </c>
      <c r="B619" s="293">
        <f t="shared" si="32"/>
        <v>77848.805999999997</v>
      </c>
      <c r="C619" s="293"/>
      <c r="D619" s="293">
        <v>77804.464999999997</v>
      </c>
      <c r="E619" s="293"/>
      <c r="F619" s="294">
        <v>0</v>
      </c>
      <c r="G619" s="294">
        <v>44.341000000000001</v>
      </c>
    </row>
    <row r="620" spans="1:7" s="325" customFormat="1" ht="8.65" customHeight="1" x14ac:dyDescent="0.25">
      <c r="A620" s="155" t="s">
        <v>63</v>
      </c>
      <c r="B620" s="293">
        <f t="shared" si="32"/>
        <v>32016.449999999997</v>
      </c>
      <c r="C620" s="293"/>
      <c r="D620" s="293">
        <v>31691.491999999998</v>
      </c>
      <c r="E620" s="293"/>
      <c r="F620" s="293">
        <v>0</v>
      </c>
      <c r="G620" s="293">
        <v>324.95800000000003</v>
      </c>
    </row>
    <row r="621" spans="1:7" s="325" customFormat="1" ht="8.65" customHeight="1" x14ac:dyDescent="0.25">
      <c r="A621" s="157" t="s">
        <v>64</v>
      </c>
      <c r="B621" s="158">
        <f t="shared" si="32"/>
        <v>2069.1239999999998</v>
      </c>
      <c r="C621" s="158"/>
      <c r="D621" s="158">
        <v>2069.1239999999998</v>
      </c>
      <c r="E621" s="158"/>
      <c r="F621" s="295">
        <v>0</v>
      </c>
      <c r="G621" s="295">
        <v>0</v>
      </c>
    </row>
    <row r="622" spans="1:7" s="325" customFormat="1" ht="9" customHeight="1" x14ac:dyDescent="0.25">
      <c r="A622" s="321"/>
      <c r="B622" s="291"/>
      <c r="C622" s="291"/>
      <c r="D622" s="291"/>
      <c r="E622" s="291"/>
      <c r="F622" s="291"/>
      <c r="G622" s="291"/>
    </row>
    <row r="623" spans="1:7" s="325" customFormat="1" ht="9" customHeight="1" x14ac:dyDescent="0.25">
      <c r="A623" s="321" t="s">
        <v>348</v>
      </c>
      <c r="B623" s="152"/>
      <c r="C623" s="152"/>
      <c r="D623" s="152"/>
      <c r="E623" s="152"/>
      <c r="F623" s="291"/>
      <c r="G623" s="291"/>
    </row>
    <row r="624" spans="1:7" s="325" customFormat="1" ht="9" customHeight="1" x14ac:dyDescent="0.25">
      <c r="A624" s="323" t="s">
        <v>33</v>
      </c>
      <c r="B624" s="291">
        <f>SUM(B626:B657)</f>
        <v>1516349.4332646658</v>
      </c>
      <c r="C624" s="291"/>
      <c r="D624" s="291">
        <f>SUM(D626:D657)</f>
        <v>1017646.4731253198</v>
      </c>
      <c r="E624" s="291"/>
      <c r="F624" s="291">
        <f>SUM(F626:F657)</f>
        <v>496003.130919346</v>
      </c>
      <c r="G624" s="291">
        <f>SUM(G626:G657)</f>
        <v>2698.5572200000006</v>
      </c>
    </row>
    <row r="625" spans="1:7" s="325" customFormat="1" ht="3.95" customHeight="1" x14ac:dyDescent="0.25">
      <c r="A625" s="323"/>
      <c r="B625" s="291"/>
      <c r="C625" s="291"/>
      <c r="D625" s="291"/>
      <c r="E625" s="291"/>
      <c r="F625" s="291"/>
      <c r="G625" s="291"/>
    </row>
    <row r="626" spans="1:7" s="325" customFormat="1" ht="8.65" customHeight="1" x14ac:dyDescent="0.25">
      <c r="A626" s="324" t="s">
        <v>34</v>
      </c>
      <c r="B626" s="293">
        <f>SUM(D626:G626)</f>
        <v>78.652199999999993</v>
      </c>
      <c r="C626" s="293"/>
      <c r="D626" s="293">
        <v>78.652199999999993</v>
      </c>
      <c r="E626" s="293"/>
      <c r="F626" s="294">
        <v>0</v>
      </c>
      <c r="G626" s="294">
        <v>0</v>
      </c>
    </row>
    <row r="627" spans="1:7" s="325" customFormat="1" ht="8.65" customHeight="1" x14ac:dyDescent="0.25">
      <c r="A627" s="324" t="s">
        <v>35</v>
      </c>
      <c r="B627" s="293">
        <f t="shared" ref="B627:B630" si="33">SUM(D627:G627)</f>
        <v>98407.905379199903</v>
      </c>
      <c r="C627" s="293"/>
      <c r="D627" s="293">
        <v>96808.612652975906</v>
      </c>
      <c r="E627" s="293"/>
      <c r="F627" s="293">
        <v>34.743566223999998</v>
      </c>
      <c r="G627" s="293">
        <v>1564.54916</v>
      </c>
    </row>
    <row r="628" spans="1:7" s="325" customFormat="1" ht="8.65" customHeight="1" x14ac:dyDescent="0.25">
      <c r="A628" s="324" t="s">
        <v>87</v>
      </c>
      <c r="B628" s="293">
        <f t="shared" si="33"/>
        <v>147355.51272100001</v>
      </c>
      <c r="C628" s="293"/>
      <c r="D628" s="293">
        <v>140305.09272099999</v>
      </c>
      <c r="E628" s="293"/>
      <c r="F628" s="293">
        <v>6549.5129999999999</v>
      </c>
      <c r="G628" s="293">
        <v>500.90699999999998</v>
      </c>
    </row>
    <row r="629" spans="1:7" s="325" customFormat="1" ht="8.65" customHeight="1" x14ac:dyDescent="0.25">
      <c r="A629" s="157" t="s">
        <v>37</v>
      </c>
      <c r="B629" s="158">
        <f t="shared" si="33"/>
        <v>44851.803623300002</v>
      </c>
      <c r="C629" s="158"/>
      <c r="D629" s="158">
        <v>44446.664066800004</v>
      </c>
      <c r="E629" s="158"/>
      <c r="F629" s="158">
        <v>404.13955650000003</v>
      </c>
      <c r="G629" s="158">
        <v>1</v>
      </c>
    </row>
    <row r="630" spans="1:7" s="325" customFormat="1" ht="8.65" customHeight="1" x14ac:dyDescent="0.25">
      <c r="A630" s="324" t="s">
        <v>38</v>
      </c>
      <c r="B630" s="293">
        <f t="shared" si="33"/>
        <v>1152.8685</v>
      </c>
      <c r="C630" s="293"/>
      <c r="D630" s="293">
        <v>1152.8685</v>
      </c>
      <c r="E630" s="293"/>
      <c r="F630" s="294">
        <v>0</v>
      </c>
      <c r="G630" s="294">
        <v>0</v>
      </c>
    </row>
    <row r="631" spans="1:7" s="325" customFormat="1" ht="8.65" customHeight="1" x14ac:dyDescent="0.25">
      <c r="A631" s="324" t="s">
        <v>39</v>
      </c>
      <c r="B631" s="293">
        <f>SUM(D631:G631)+1</f>
        <v>31505.36205</v>
      </c>
      <c r="C631" s="293"/>
      <c r="D631" s="293">
        <v>31504.36205</v>
      </c>
      <c r="E631" s="293"/>
      <c r="F631" s="293" t="s">
        <v>123</v>
      </c>
      <c r="G631" s="293" t="s">
        <v>123</v>
      </c>
    </row>
    <row r="632" spans="1:7" s="325" customFormat="1" ht="8.65" customHeight="1" x14ac:dyDescent="0.25">
      <c r="A632" s="324" t="s">
        <v>40</v>
      </c>
      <c r="B632" s="293">
        <f t="shared" ref="B632:B633" si="34">SUM(D632:G632)</f>
        <v>34126.550017388996</v>
      </c>
      <c r="C632" s="293"/>
      <c r="D632" s="293">
        <v>32925.083149275</v>
      </c>
      <c r="E632" s="293"/>
      <c r="F632" s="293">
        <v>1197.673868114</v>
      </c>
      <c r="G632" s="294">
        <v>3.7930000000000001</v>
      </c>
    </row>
    <row r="633" spans="1:7" s="325" customFormat="1" ht="8.65" customHeight="1" x14ac:dyDescent="0.25">
      <c r="A633" s="157" t="s">
        <v>41</v>
      </c>
      <c r="B633" s="158">
        <f t="shared" si="34"/>
        <v>1227.5017499999999</v>
      </c>
      <c r="C633" s="158"/>
      <c r="D633" s="158">
        <v>1227.5017499999999</v>
      </c>
      <c r="E633" s="158"/>
      <c r="F633" s="295">
        <v>0</v>
      </c>
      <c r="G633" s="295">
        <v>0</v>
      </c>
    </row>
    <row r="634" spans="1:7" s="325" customFormat="1" ht="8.65" customHeight="1" x14ac:dyDescent="0.25">
      <c r="A634" s="324" t="s">
        <v>88</v>
      </c>
      <c r="B634" s="293" t="s">
        <v>132</v>
      </c>
      <c r="C634" s="293"/>
      <c r="D634" s="293" t="s">
        <v>132</v>
      </c>
      <c r="E634" s="293"/>
      <c r="F634" s="293" t="s">
        <v>132</v>
      </c>
      <c r="G634" s="293" t="s">
        <v>132</v>
      </c>
    </row>
    <row r="635" spans="1:7" s="325" customFormat="1" ht="8.65" customHeight="1" x14ac:dyDescent="0.25">
      <c r="A635" s="324" t="s">
        <v>42</v>
      </c>
      <c r="B635" s="293">
        <f t="shared" ref="B635:B636" si="35">SUM(D635:G635)</f>
        <v>1950.5060000000001</v>
      </c>
      <c r="C635" s="293"/>
      <c r="D635" s="293">
        <v>1950.5060000000001</v>
      </c>
      <c r="E635" s="293"/>
      <c r="F635" s="294">
        <v>0</v>
      </c>
      <c r="G635" s="294">
        <v>0</v>
      </c>
    </row>
    <row r="636" spans="1:7" s="325" customFormat="1" ht="8.65" customHeight="1" x14ac:dyDescent="0.25">
      <c r="A636" s="324" t="s">
        <v>43</v>
      </c>
      <c r="B636" s="293">
        <f t="shared" si="35"/>
        <v>2678.2665000000002</v>
      </c>
      <c r="C636" s="293"/>
      <c r="D636" s="293">
        <v>2678.2665000000002</v>
      </c>
      <c r="E636" s="293"/>
      <c r="F636" s="294">
        <v>0</v>
      </c>
      <c r="G636" s="294">
        <v>0</v>
      </c>
    </row>
    <row r="637" spans="1:7" s="325" customFormat="1" ht="8.65" customHeight="1" x14ac:dyDescent="0.25">
      <c r="A637" s="157" t="s">
        <v>44</v>
      </c>
      <c r="B637" s="158">
        <f>SUM(D637:G637)</f>
        <v>8162.4844255915004</v>
      </c>
      <c r="C637" s="158"/>
      <c r="D637" s="158">
        <v>8156.0774255915003</v>
      </c>
      <c r="E637" s="158"/>
      <c r="F637" s="158">
        <v>0</v>
      </c>
      <c r="G637" s="295">
        <v>6.407</v>
      </c>
    </row>
    <row r="638" spans="1:7" s="325" customFormat="1" ht="8.65" customHeight="1" x14ac:dyDescent="0.25">
      <c r="A638" s="324" t="s">
        <v>45</v>
      </c>
      <c r="B638" s="293">
        <f t="shared" ref="B638:B640" si="36">SUM(D638:G638)</f>
        <v>7909.2697400000006</v>
      </c>
      <c r="C638" s="293"/>
      <c r="D638" s="293">
        <v>7899.6697400000003</v>
      </c>
      <c r="E638" s="293"/>
      <c r="F638" s="294">
        <v>0</v>
      </c>
      <c r="G638" s="293">
        <v>9.6</v>
      </c>
    </row>
    <row r="639" spans="1:7" s="325" customFormat="1" ht="8.65" customHeight="1" x14ac:dyDescent="0.25">
      <c r="A639" s="324" t="s">
        <v>46</v>
      </c>
      <c r="B639" s="293">
        <f t="shared" si="36"/>
        <v>9712.79687629</v>
      </c>
      <c r="C639" s="293"/>
      <c r="D639" s="293">
        <v>9711.9817762900002</v>
      </c>
      <c r="E639" s="293"/>
      <c r="F639" s="294">
        <v>0</v>
      </c>
      <c r="G639" s="293">
        <v>0.81510000000000005</v>
      </c>
    </row>
    <row r="640" spans="1:7" s="325" customFormat="1" ht="8.65" customHeight="1" x14ac:dyDescent="0.25">
      <c r="A640" s="324" t="s">
        <v>47</v>
      </c>
      <c r="B640" s="293">
        <f t="shared" si="36"/>
        <v>12619.96</v>
      </c>
      <c r="C640" s="293"/>
      <c r="D640" s="293">
        <v>12619.96</v>
      </c>
      <c r="E640" s="293"/>
      <c r="F640" s="294">
        <v>0</v>
      </c>
      <c r="G640" s="294">
        <v>0</v>
      </c>
    </row>
    <row r="641" spans="1:7" s="325" customFormat="1" ht="8.65" customHeight="1" x14ac:dyDescent="0.25">
      <c r="A641" s="157" t="s">
        <v>48</v>
      </c>
      <c r="B641" s="158">
        <f>SUM(D641:G641)+0.062</f>
        <v>15512.3385705325</v>
      </c>
      <c r="C641" s="158"/>
      <c r="D641" s="158">
        <v>15435.7855705325</v>
      </c>
      <c r="E641" s="158"/>
      <c r="F641" s="295">
        <v>0</v>
      </c>
      <c r="G641" s="158">
        <v>76.491</v>
      </c>
    </row>
    <row r="642" spans="1:7" s="325" customFormat="1" ht="8.65" customHeight="1" x14ac:dyDescent="0.25">
      <c r="A642" s="324" t="s">
        <v>49</v>
      </c>
      <c r="B642" s="293">
        <f t="shared" ref="B642:B649" si="37">SUM(D642:G642)</f>
        <v>827.48848999999996</v>
      </c>
      <c r="C642" s="293"/>
      <c r="D642" s="293">
        <v>827.48848999999996</v>
      </c>
      <c r="E642" s="293"/>
      <c r="F642" s="294">
        <v>0</v>
      </c>
      <c r="G642" s="293" t="s">
        <v>123</v>
      </c>
    </row>
    <row r="643" spans="1:7" s="325" customFormat="1" ht="8.65" customHeight="1" x14ac:dyDescent="0.25">
      <c r="A643" s="324" t="s">
        <v>50</v>
      </c>
      <c r="B643" s="293">
        <f t="shared" si="37"/>
        <v>40489.763310200004</v>
      </c>
      <c r="C643" s="293"/>
      <c r="D643" s="293">
        <v>40489.763310200004</v>
      </c>
      <c r="E643" s="293"/>
      <c r="F643" s="294">
        <v>0</v>
      </c>
      <c r="G643" s="293" t="s">
        <v>123</v>
      </c>
    </row>
    <row r="644" spans="1:7" s="325" customFormat="1" ht="8.65" customHeight="1" x14ac:dyDescent="0.25">
      <c r="A644" s="324" t="s">
        <v>51</v>
      </c>
      <c r="B644" s="293">
        <f t="shared" si="37"/>
        <v>171.45599999999999</v>
      </c>
      <c r="C644" s="293"/>
      <c r="D644" s="293">
        <v>171.45599999999999</v>
      </c>
      <c r="E644" s="293"/>
      <c r="F644" s="294">
        <v>0</v>
      </c>
      <c r="G644" s="294">
        <v>0</v>
      </c>
    </row>
    <row r="645" spans="1:7" s="325" customFormat="1" ht="8.65" customHeight="1" x14ac:dyDescent="0.25">
      <c r="A645" s="157" t="s">
        <v>52</v>
      </c>
      <c r="B645" s="158">
        <f t="shared" si="37"/>
        <v>8261.3128929999984</v>
      </c>
      <c r="C645" s="158"/>
      <c r="D645" s="158">
        <v>7655.1144999999997</v>
      </c>
      <c r="E645" s="158"/>
      <c r="F645" s="158">
        <v>601.434393</v>
      </c>
      <c r="G645" s="158">
        <v>4.7640000000000002</v>
      </c>
    </row>
    <row r="646" spans="1:7" s="325" customFormat="1" ht="8.65" customHeight="1" x14ac:dyDescent="0.25">
      <c r="A646" s="324" t="s">
        <v>53</v>
      </c>
      <c r="B646" s="293">
        <f t="shared" si="37"/>
        <v>2429.7557499999998</v>
      </c>
      <c r="C646" s="293"/>
      <c r="D646" s="293">
        <v>2429.7557499999998</v>
      </c>
      <c r="E646" s="293"/>
      <c r="F646" s="294">
        <v>0</v>
      </c>
      <c r="G646" s="293">
        <v>0</v>
      </c>
    </row>
    <row r="647" spans="1:7" s="325" customFormat="1" ht="8.65" customHeight="1" x14ac:dyDescent="0.25">
      <c r="A647" s="324" t="s">
        <v>54</v>
      </c>
      <c r="B647" s="293">
        <f t="shared" si="37"/>
        <v>356.31</v>
      </c>
      <c r="C647" s="293"/>
      <c r="D647" s="293">
        <v>356.31</v>
      </c>
      <c r="E647" s="293"/>
      <c r="F647" s="294">
        <v>0</v>
      </c>
      <c r="G647" s="294">
        <v>0</v>
      </c>
    </row>
    <row r="648" spans="1:7" s="325" customFormat="1" ht="8.65" customHeight="1" x14ac:dyDescent="0.25">
      <c r="A648" s="324" t="s">
        <v>55</v>
      </c>
      <c r="B648" s="293">
        <f t="shared" si="37"/>
        <v>3338.7766228</v>
      </c>
      <c r="C648" s="293"/>
      <c r="D648" s="293">
        <v>3199.43048</v>
      </c>
      <c r="E648" s="293"/>
      <c r="F648" s="293">
        <v>76.317142799999999</v>
      </c>
      <c r="G648" s="293">
        <v>63.029000000000003</v>
      </c>
    </row>
    <row r="649" spans="1:7" s="325" customFormat="1" ht="8.65" customHeight="1" x14ac:dyDescent="0.25">
      <c r="A649" s="157" t="s">
        <v>56</v>
      </c>
      <c r="B649" s="158">
        <f t="shared" si="37"/>
        <v>2064.64579</v>
      </c>
      <c r="C649" s="158"/>
      <c r="D649" s="158">
        <v>2064.64579</v>
      </c>
      <c r="E649" s="158"/>
      <c r="F649" s="295">
        <v>0</v>
      </c>
      <c r="G649" s="295">
        <v>0</v>
      </c>
    </row>
    <row r="650" spans="1:7" s="325" customFormat="1" ht="8.65" customHeight="1" x14ac:dyDescent="0.25">
      <c r="A650" s="324" t="s">
        <v>57</v>
      </c>
      <c r="B650" s="293">
        <f>SUM(D650:G650)+0.21</f>
        <v>308523.045838658</v>
      </c>
      <c r="C650" s="293"/>
      <c r="D650" s="293">
        <v>178404.03281405001</v>
      </c>
      <c r="E650" s="293"/>
      <c r="F650" s="293">
        <v>130105.307024608</v>
      </c>
      <c r="G650" s="293">
        <v>13.496</v>
      </c>
    </row>
    <row r="651" spans="1:7" s="325" customFormat="1" ht="8.65" customHeight="1" x14ac:dyDescent="0.25">
      <c r="A651" s="324" t="s">
        <v>58</v>
      </c>
      <c r="B651" s="293">
        <f t="shared" ref="B651" si="38">SUM(D651:G651)</f>
        <v>538644.21890410001</v>
      </c>
      <c r="C651" s="293"/>
      <c r="D651" s="293">
        <v>181848.56993600001</v>
      </c>
      <c r="E651" s="293"/>
      <c r="F651" s="293">
        <v>356667.8519681</v>
      </c>
      <c r="G651" s="293">
        <v>127.797</v>
      </c>
    </row>
    <row r="652" spans="1:7" s="325" customFormat="1" ht="8.65" customHeight="1" x14ac:dyDescent="0.25">
      <c r="A652" s="324" t="s">
        <v>59</v>
      </c>
      <c r="B652" s="293">
        <f>SUM(D652:G652)</f>
        <v>39732.350509999997</v>
      </c>
      <c r="C652" s="293"/>
      <c r="D652" s="293">
        <v>39693.606509999998</v>
      </c>
      <c r="E652" s="293"/>
      <c r="F652" s="293" t="s">
        <v>123</v>
      </c>
      <c r="G652" s="294">
        <v>38.744</v>
      </c>
    </row>
    <row r="653" spans="1:7" s="325" customFormat="1" ht="8.65" customHeight="1" x14ac:dyDescent="0.25">
      <c r="A653" s="157" t="s">
        <v>60</v>
      </c>
      <c r="B653" s="158">
        <f>SUM(D653:G653)</f>
        <v>42928.058213999997</v>
      </c>
      <c r="C653" s="158"/>
      <c r="D653" s="158">
        <v>42551.541813999997</v>
      </c>
      <c r="E653" s="158"/>
      <c r="F653" s="158">
        <v>366.15039999999999</v>
      </c>
      <c r="G653" s="158">
        <v>10.366</v>
      </c>
    </row>
    <row r="654" spans="1:7" s="325" customFormat="1" ht="8.65" customHeight="1" x14ac:dyDescent="0.25">
      <c r="A654" s="324" t="s">
        <v>61</v>
      </c>
      <c r="B654" s="293">
        <f>SUM(D654:G654)</f>
        <v>485.22168999999997</v>
      </c>
      <c r="C654" s="293"/>
      <c r="D654" s="293">
        <v>479.50473</v>
      </c>
      <c r="E654" s="293"/>
      <c r="F654" s="294">
        <v>0</v>
      </c>
      <c r="G654" s="294">
        <v>5.7169600000000003</v>
      </c>
    </row>
    <row r="655" spans="1:7" s="325" customFormat="1" ht="8.65" customHeight="1" x14ac:dyDescent="0.25">
      <c r="A655" s="324" t="s">
        <v>62</v>
      </c>
      <c r="B655" s="293">
        <f t="shared" ref="B655:B657" si="39">SUM(D655:G655)</f>
        <v>72426.175088604999</v>
      </c>
      <c r="C655" s="293"/>
      <c r="D655" s="293">
        <v>72331.642088605004</v>
      </c>
      <c r="E655" s="293"/>
      <c r="F655" s="293" t="s">
        <v>123</v>
      </c>
      <c r="G655" s="294">
        <v>94.533000000000001</v>
      </c>
    </row>
    <row r="656" spans="1:7" s="325" customFormat="1" ht="8.65" customHeight="1" x14ac:dyDescent="0.25">
      <c r="A656" s="155" t="s">
        <v>63</v>
      </c>
      <c r="B656" s="293">
        <f t="shared" si="39"/>
        <v>36539.157809999997</v>
      </c>
      <c r="C656" s="293"/>
      <c r="D656" s="293">
        <v>36362.608809999998</v>
      </c>
      <c r="E656" s="293"/>
      <c r="F656" s="293">
        <v>0</v>
      </c>
      <c r="G656" s="293">
        <v>176.54900000000001</v>
      </c>
    </row>
    <row r="657" spans="1:10" s="325" customFormat="1" ht="8.65" customHeight="1" x14ac:dyDescent="0.25">
      <c r="A657" s="157" t="s">
        <v>64</v>
      </c>
      <c r="B657" s="158">
        <f t="shared" si="39"/>
        <v>1879.9179999999999</v>
      </c>
      <c r="C657" s="158"/>
      <c r="D657" s="158">
        <v>1879.9179999999999</v>
      </c>
      <c r="E657" s="158"/>
      <c r="F657" s="295">
        <v>0</v>
      </c>
      <c r="G657" s="295">
        <v>0</v>
      </c>
    </row>
    <row r="658" spans="1:10" s="325" customFormat="1" ht="9" customHeight="1" x14ac:dyDescent="0.25">
      <c r="A658" s="321"/>
      <c r="B658" s="291"/>
      <c r="C658" s="291"/>
      <c r="D658" s="291"/>
      <c r="E658" s="291"/>
      <c r="F658" s="291"/>
      <c r="G658" s="291"/>
    </row>
    <row r="659" spans="1:10" s="325" customFormat="1" ht="9" customHeight="1" x14ac:dyDescent="0.25">
      <c r="A659" s="321" t="s">
        <v>349</v>
      </c>
      <c r="B659" s="152"/>
      <c r="C659" s="152"/>
      <c r="D659" s="152"/>
      <c r="E659" s="152"/>
      <c r="F659" s="291"/>
      <c r="G659" s="291"/>
    </row>
    <row r="660" spans="1:10" s="325" customFormat="1" ht="9" customHeight="1" x14ac:dyDescent="0.25">
      <c r="A660" s="323" t="s">
        <v>33</v>
      </c>
      <c r="B660" s="291">
        <f>SUM(B662:B693)</f>
        <v>1594404.21</v>
      </c>
      <c r="C660" s="291"/>
      <c r="D660" s="291">
        <f>SUM(D662:D693)-1</f>
        <v>1015571</v>
      </c>
      <c r="E660" s="291"/>
      <c r="F660" s="291">
        <f>SUM(F662:F693)</f>
        <v>572474</v>
      </c>
      <c r="G660" s="291">
        <f>SUM(G662:G693)</f>
        <v>6360</v>
      </c>
      <c r="J660" s="298"/>
    </row>
    <row r="661" spans="1:10" s="325" customFormat="1" ht="3.95" customHeight="1" x14ac:dyDescent="0.25">
      <c r="A661" s="323"/>
      <c r="B661" s="291"/>
      <c r="C661" s="291"/>
      <c r="D661" s="291"/>
      <c r="E661" s="291"/>
      <c r="F661" s="291"/>
      <c r="G661" s="291"/>
    </row>
    <row r="662" spans="1:10" s="325" customFormat="1" ht="8.65" customHeight="1" x14ac:dyDescent="0.25">
      <c r="A662" s="324" t="s">
        <v>34</v>
      </c>
      <c r="B662" s="293">
        <f>SUM(D662:G662)</f>
        <v>254</v>
      </c>
      <c r="C662" s="293"/>
      <c r="D662" s="293">
        <v>254</v>
      </c>
      <c r="E662" s="293"/>
      <c r="F662" s="293">
        <v>0</v>
      </c>
      <c r="G662" s="294">
        <v>0</v>
      </c>
      <c r="J662" s="298"/>
    </row>
    <row r="663" spans="1:10" s="325" customFormat="1" ht="8.65" customHeight="1" x14ac:dyDescent="0.25">
      <c r="A663" s="324" t="s">
        <v>35</v>
      </c>
      <c r="B663" s="293">
        <f t="shared" ref="B663:B669" si="40">SUM(D663:G663)</f>
        <v>110268</v>
      </c>
      <c r="C663" s="293"/>
      <c r="D663" s="293">
        <v>105930</v>
      </c>
      <c r="E663" s="293"/>
      <c r="F663" s="293">
        <v>13</v>
      </c>
      <c r="G663" s="293">
        <v>4325</v>
      </c>
      <c r="J663" s="298"/>
    </row>
    <row r="664" spans="1:10" s="325" customFormat="1" ht="8.65" customHeight="1" x14ac:dyDescent="0.25">
      <c r="A664" s="324" t="s">
        <v>87</v>
      </c>
      <c r="B664" s="293">
        <f>SUM(D664:G664)-1</f>
        <v>138006</v>
      </c>
      <c r="C664" s="293"/>
      <c r="D664" s="293">
        <v>129091</v>
      </c>
      <c r="E664" s="293"/>
      <c r="F664" s="293">
        <v>7977</v>
      </c>
      <c r="G664" s="293">
        <v>939</v>
      </c>
      <c r="J664" s="298"/>
    </row>
    <row r="665" spans="1:10" s="325" customFormat="1" ht="8.65" customHeight="1" x14ac:dyDescent="0.25">
      <c r="A665" s="157" t="s">
        <v>37</v>
      </c>
      <c r="B665" s="158">
        <f t="shared" si="40"/>
        <v>38295</v>
      </c>
      <c r="C665" s="158"/>
      <c r="D665" s="158">
        <v>37976</v>
      </c>
      <c r="E665" s="158"/>
      <c r="F665" s="158">
        <v>319</v>
      </c>
      <c r="G665" s="158">
        <v>0</v>
      </c>
      <c r="J665" s="298"/>
    </row>
    <row r="666" spans="1:10" s="325" customFormat="1" ht="8.65" customHeight="1" x14ac:dyDescent="0.25">
      <c r="A666" s="324" t="s">
        <v>38</v>
      </c>
      <c r="B666" s="293">
        <f t="shared" si="40"/>
        <v>1015</v>
      </c>
      <c r="C666" s="293"/>
      <c r="D666" s="293">
        <v>1015</v>
      </c>
      <c r="E666" s="293"/>
      <c r="F666" s="293">
        <v>0</v>
      </c>
      <c r="G666" s="294">
        <v>0</v>
      </c>
      <c r="J666" s="298"/>
    </row>
    <row r="667" spans="1:10" s="325" customFormat="1" ht="8.65" customHeight="1" x14ac:dyDescent="0.25">
      <c r="A667" s="324" t="s">
        <v>39</v>
      </c>
      <c r="B667" s="293">
        <f t="shared" si="40"/>
        <v>37718</v>
      </c>
      <c r="C667" s="293"/>
      <c r="D667" s="293">
        <v>37718</v>
      </c>
      <c r="E667" s="293"/>
      <c r="F667" s="293">
        <v>0</v>
      </c>
      <c r="G667" s="293">
        <v>0</v>
      </c>
      <c r="J667" s="298"/>
    </row>
    <row r="668" spans="1:10" s="325" customFormat="1" ht="8.65" customHeight="1" x14ac:dyDescent="0.25">
      <c r="A668" s="324" t="s">
        <v>40</v>
      </c>
      <c r="B668" s="293">
        <f t="shared" si="40"/>
        <v>47361</v>
      </c>
      <c r="C668" s="293"/>
      <c r="D668" s="293">
        <v>46245</v>
      </c>
      <c r="E668" s="293"/>
      <c r="F668" s="293">
        <v>1116</v>
      </c>
      <c r="G668" s="293">
        <v>0</v>
      </c>
      <c r="J668" s="298"/>
    </row>
    <row r="669" spans="1:10" s="325" customFormat="1" ht="8.65" customHeight="1" x14ac:dyDescent="0.25">
      <c r="A669" s="157" t="s">
        <v>41</v>
      </c>
      <c r="B669" s="158">
        <f t="shared" si="40"/>
        <v>681</v>
      </c>
      <c r="C669" s="158"/>
      <c r="D669" s="158">
        <v>681</v>
      </c>
      <c r="E669" s="158"/>
      <c r="F669" s="158">
        <v>0</v>
      </c>
      <c r="G669" s="295">
        <v>0</v>
      </c>
      <c r="J669" s="298"/>
    </row>
    <row r="670" spans="1:10" s="325" customFormat="1" ht="8.65" customHeight="1" x14ac:dyDescent="0.25">
      <c r="A670" s="324" t="s">
        <v>88</v>
      </c>
      <c r="B670" s="293" t="s">
        <v>132</v>
      </c>
      <c r="C670" s="293"/>
      <c r="D670" s="293" t="s">
        <v>132</v>
      </c>
      <c r="E670" s="293"/>
      <c r="F670" s="293" t="s">
        <v>132</v>
      </c>
      <c r="G670" s="293" t="s">
        <v>132</v>
      </c>
      <c r="J670" s="298"/>
    </row>
    <row r="671" spans="1:10" s="325" customFormat="1" ht="8.65" customHeight="1" x14ac:dyDescent="0.25">
      <c r="A671" s="324" t="s">
        <v>42</v>
      </c>
      <c r="B671" s="293">
        <f t="shared" ref="B671:B672" si="41">SUM(D671:G671)</f>
        <v>583</v>
      </c>
      <c r="C671" s="293"/>
      <c r="D671" s="293">
        <v>583</v>
      </c>
      <c r="E671" s="293"/>
      <c r="F671" s="293">
        <v>0</v>
      </c>
      <c r="G671" s="294">
        <v>0</v>
      </c>
      <c r="J671" s="298"/>
    </row>
    <row r="672" spans="1:10" s="325" customFormat="1" ht="8.65" customHeight="1" x14ac:dyDescent="0.25">
      <c r="A672" s="324" t="s">
        <v>43</v>
      </c>
      <c r="B672" s="293">
        <f t="shared" si="41"/>
        <v>2934</v>
      </c>
      <c r="C672" s="293"/>
      <c r="D672" s="293">
        <v>2934</v>
      </c>
      <c r="E672" s="293"/>
      <c r="F672" s="293">
        <v>0</v>
      </c>
      <c r="G672" s="294">
        <v>0</v>
      </c>
      <c r="J672" s="298"/>
    </row>
    <row r="673" spans="1:10" s="325" customFormat="1" ht="8.65" customHeight="1" x14ac:dyDescent="0.25">
      <c r="A673" s="157" t="s">
        <v>44</v>
      </c>
      <c r="B673" s="158">
        <f>SUM(D673:G673)-1</f>
        <v>9968</v>
      </c>
      <c r="C673" s="158"/>
      <c r="D673" s="158">
        <v>9964</v>
      </c>
      <c r="E673" s="158"/>
      <c r="F673" s="158">
        <v>1</v>
      </c>
      <c r="G673" s="158">
        <v>4</v>
      </c>
      <c r="J673" s="298"/>
    </row>
    <row r="674" spans="1:10" s="325" customFormat="1" ht="8.65" customHeight="1" x14ac:dyDescent="0.25">
      <c r="A674" s="324" t="s">
        <v>45</v>
      </c>
      <c r="B674" s="293">
        <f t="shared" ref="B674:B676" si="42">SUM(D674:G674)</f>
        <v>7923</v>
      </c>
      <c r="C674" s="293"/>
      <c r="D674" s="293">
        <v>7899</v>
      </c>
      <c r="E674" s="293"/>
      <c r="F674" s="293">
        <v>0</v>
      </c>
      <c r="G674" s="294">
        <v>24</v>
      </c>
      <c r="J674" s="298"/>
    </row>
    <row r="675" spans="1:10" s="325" customFormat="1" ht="8.65" customHeight="1" x14ac:dyDescent="0.25">
      <c r="A675" s="324" t="s">
        <v>46</v>
      </c>
      <c r="B675" s="293">
        <f>SUM(D675:G675)-1</f>
        <v>37921</v>
      </c>
      <c r="C675" s="293"/>
      <c r="D675" s="293">
        <v>37918</v>
      </c>
      <c r="E675" s="293"/>
      <c r="F675" s="293">
        <v>3</v>
      </c>
      <c r="G675" s="294">
        <v>1</v>
      </c>
      <c r="J675" s="298"/>
    </row>
    <row r="676" spans="1:10" s="325" customFormat="1" ht="8.65" customHeight="1" x14ac:dyDescent="0.25">
      <c r="A676" s="324" t="s">
        <v>47</v>
      </c>
      <c r="B676" s="293">
        <f t="shared" si="42"/>
        <v>14309</v>
      </c>
      <c r="C676" s="293"/>
      <c r="D676" s="293">
        <v>14309</v>
      </c>
      <c r="E676" s="293"/>
      <c r="F676" s="293">
        <v>0</v>
      </c>
      <c r="G676" s="294">
        <v>0</v>
      </c>
      <c r="J676" s="298"/>
    </row>
    <row r="677" spans="1:10" s="325" customFormat="1" ht="8.65" customHeight="1" x14ac:dyDescent="0.25">
      <c r="A677" s="157" t="s">
        <v>48</v>
      </c>
      <c r="B677" s="158">
        <f>SUM(D677:G677)+1</f>
        <v>15553</v>
      </c>
      <c r="C677" s="158"/>
      <c r="D677" s="158">
        <v>15287</v>
      </c>
      <c r="E677" s="158"/>
      <c r="F677" s="158">
        <v>0</v>
      </c>
      <c r="G677" s="295">
        <v>265</v>
      </c>
      <c r="J677" s="298"/>
    </row>
    <row r="678" spans="1:10" s="325" customFormat="1" ht="8.65" customHeight="1" x14ac:dyDescent="0.25">
      <c r="A678" s="324" t="s">
        <v>49</v>
      </c>
      <c r="B678" s="293">
        <f t="shared" ref="B678:B685" si="43">SUM(D678:G678)</f>
        <v>872</v>
      </c>
      <c r="C678" s="293"/>
      <c r="D678" s="293">
        <v>872</v>
      </c>
      <c r="E678" s="293"/>
      <c r="F678" s="293">
        <v>0</v>
      </c>
      <c r="G678" s="294">
        <v>0</v>
      </c>
      <c r="J678" s="298"/>
    </row>
    <row r="679" spans="1:10" s="325" customFormat="1" ht="8.65" customHeight="1" x14ac:dyDescent="0.25">
      <c r="A679" s="324" t="s">
        <v>50</v>
      </c>
      <c r="B679" s="293">
        <f t="shared" si="43"/>
        <v>33565</v>
      </c>
      <c r="C679" s="293"/>
      <c r="D679" s="293">
        <v>33565</v>
      </c>
      <c r="E679" s="293"/>
      <c r="F679" s="293">
        <v>0</v>
      </c>
      <c r="G679" s="294">
        <v>0</v>
      </c>
      <c r="J679" s="298"/>
    </row>
    <row r="680" spans="1:10" s="325" customFormat="1" ht="8.65" customHeight="1" x14ac:dyDescent="0.25">
      <c r="A680" s="324" t="s">
        <v>51</v>
      </c>
      <c r="B680" s="293">
        <f t="shared" si="43"/>
        <v>138</v>
      </c>
      <c r="C680" s="293"/>
      <c r="D680" s="293">
        <v>138</v>
      </c>
      <c r="E680" s="293"/>
      <c r="F680" s="293">
        <v>0</v>
      </c>
      <c r="G680" s="294">
        <v>0</v>
      </c>
      <c r="J680" s="298"/>
    </row>
    <row r="681" spans="1:10" s="325" customFormat="1" ht="8.65" customHeight="1" x14ac:dyDescent="0.25">
      <c r="A681" s="157" t="s">
        <v>52</v>
      </c>
      <c r="B681" s="158">
        <f t="shared" si="43"/>
        <v>14541</v>
      </c>
      <c r="C681" s="158"/>
      <c r="D681" s="158">
        <v>13781</v>
      </c>
      <c r="E681" s="158"/>
      <c r="F681" s="158">
        <v>760</v>
      </c>
      <c r="G681" s="158">
        <v>0</v>
      </c>
      <c r="J681" s="298"/>
    </row>
    <row r="682" spans="1:10" s="325" customFormat="1" ht="8.65" customHeight="1" x14ac:dyDescent="0.25">
      <c r="A682" s="324" t="s">
        <v>53</v>
      </c>
      <c r="B682" s="293">
        <f t="shared" si="43"/>
        <v>2343</v>
      </c>
      <c r="C682" s="293"/>
      <c r="D682" s="293">
        <v>2343</v>
      </c>
      <c r="E682" s="293"/>
      <c r="F682" s="293">
        <v>0</v>
      </c>
      <c r="G682" s="294">
        <v>0</v>
      </c>
      <c r="J682" s="298"/>
    </row>
    <row r="683" spans="1:10" s="325" customFormat="1" ht="8.65" customHeight="1" x14ac:dyDescent="0.25">
      <c r="A683" s="324" t="s">
        <v>54</v>
      </c>
      <c r="B683" s="293">
        <f t="shared" si="43"/>
        <v>524</v>
      </c>
      <c r="C683" s="293"/>
      <c r="D683" s="293">
        <v>524</v>
      </c>
      <c r="E683" s="293"/>
      <c r="F683" s="293">
        <v>0</v>
      </c>
      <c r="G683" s="294">
        <v>0</v>
      </c>
      <c r="J683" s="298"/>
    </row>
    <row r="684" spans="1:10" s="325" customFormat="1" ht="8.65" customHeight="1" x14ac:dyDescent="0.25">
      <c r="A684" s="324" t="s">
        <v>55</v>
      </c>
      <c r="B684" s="293">
        <f t="shared" si="43"/>
        <v>3197</v>
      </c>
      <c r="C684" s="293"/>
      <c r="D684" s="293">
        <v>3129</v>
      </c>
      <c r="E684" s="293"/>
      <c r="F684" s="293">
        <v>67</v>
      </c>
      <c r="G684" s="293">
        <v>1</v>
      </c>
      <c r="J684" s="298"/>
    </row>
    <row r="685" spans="1:10" s="325" customFormat="1" ht="8.65" customHeight="1" x14ac:dyDescent="0.25">
      <c r="A685" s="157" t="s">
        <v>56</v>
      </c>
      <c r="B685" s="158">
        <f t="shared" si="43"/>
        <v>2597</v>
      </c>
      <c r="C685" s="158"/>
      <c r="D685" s="158">
        <v>2597</v>
      </c>
      <c r="E685" s="158"/>
      <c r="F685" s="158">
        <v>0</v>
      </c>
      <c r="G685" s="295">
        <v>0</v>
      </c>
      <c r="J685" s="298"/>
    </row>
    <row r="686" spans="1:10" s="325" customFormat="1" ht="8.65" customHeight="1" x14ac:dyDescent="0.25">
      <c r="A686" s="324" t="s">
        <v>57</v>
      </c>
      <c r="B686" s="293">
        <f>SUM(D686:G686)+0.21</f>
        <v>304674.21000000002</v>
      </c>
      <c r="C686" s="293"/>
      <c r="D686" s="293">
        <v>181552</v>
      </c>
      <c r="E686" s="293"/>
      <c r="F686" s="293">
        <v>123014</v>
      </c>
      <c r="G686" s="293">
        <v>108</v>
      </c>
      <c r="J686" s="298"/>
    </row>
    <row r="687" spans="1:10" s="325" customFormat="1" ht="8.65" customHeight="1" x14ac:dyDescent="0.25">
      <c r="A687" s="324" t="s">
        <v>58</v>
      </c>
      <c r="B687" s="293">
        <f t="shared" ref="B687" si="44">SUM(D687:G687)</f>
        <v>591013</v>
      </c>
      <c r="C687" s="293"/>
      <c r="D687" s="293">
        <v>152183</v>
      </c>
      <c r="E687" s="293"/>
      <c r="F687" s="293">
        <v>438747</v>
      </c>
      <c r="G687" s="293">
        <v>83</v>
      </c>
      <c r="J687" s="298"/>
    </row>
    <row r="688" spans="1:10" s="325" customFormat="1" ht="8.65" customHeight="1" x14ac:dyDescent="0.25">
      <c r="A688" s="324" t="s">
        <v>59</v>
      </c>
      <c r="B688" s="293">
        <f>SUM(D688:G688)</f>
        <v>43650</v>
      </c>
      <c r="C688" s="293"/>
      <c r="D688" s="293">
        <v>43649</v>
      </c>
      <c r="E688" s="293"/>
      <c r="F688" s="293">
        <v>1</v>
      </c>
      <c r="G688" s="293">
        <v>0</v>
      </c>
      <c r="J688" s="298"/>
    </row>
    <row r="689" spans="1:10" s="325" customFormat="1" ht="8.65" customHeight="1" x14ac:dyDescent="0.25">
      <c r="A689" s="157" t="s">
        <v>60</v>
      </c>
      <c r="B689" s="158">
        <f>SUM(D689:G689)+1</f>
        <v>30112</v>
      </c>
      <c r="C689" s="158"/>
      <c r="D689" s="158">
        <v>29801</v>
      </c>
      <c r="E689" s="158"/>
      <c r="F689" s="158">
        <v>309</v>
      </c>
      <c r="G689" s="158">
        <v>1</v>
      </c>
      <c r="J689" s="298"/>
    </row>
    <row r="690" spans="1:10" s="325" customFormat="1" ht="8.65" customHeight="1" x14ac:dyDescent="0.25">
      <c r="A690" s="324" t="s">
        <v>61</v>
      </c>
      <c r="B690" s="293">
        <f>SUM(D690:G690)</f>
        <v>363</v>
      </c>
      <c r="C690" s="293"/>
      <c r="D690" s="293">
        <v>363</v>
      </c>
      <c r="E690" s="293"/>
      <c r="F690" s="293">
        <v>0</v>
      </c>
      <c r="G690" s="294">
        <v>0</v>
      </c>
      <c r="J690" s="298"/>
    </row>
    <row r="691" spans="1:10" s="325" customFormat="1" ht="8.65" customHeight="1" x14ac:dyDescent="0.25">
      <c r="A691" s="324" t="s">
        <v>62</v>
      </c>
      <c r="B691" s="293">
        <f>SUM(D691:G691)-1</f>
        <v>69288</v>
      </c>
      <c r="C691" s="293"/>
      <c r="D691" s="293">
        <v>68727</v>
      </c>
      <c r="E691" s="293"/>
      <c r="F691" s="293">
        <v>147</v>
      </c>
      <c r="G691" s="293">
        <v>415</v>
      </c>
      <c r="J691" s="298"/>
    </row>
    <row r="692" spans="1:10" s="325" customFormat="1" ht="8.65" customHeight="1" x14ac:dyDescent="0.25">
      <c r="A692" s="155" t="s">
        <v>63</v>
      </c>
      <c r="B692" s="293">
        <f t="shared" ref="B692:B693" si="45">SUM(D692:G692)</f>
        <v>32944</v>
      </c>
      <c r="C692" s="293"/>
      <c r="D692" s="293">
        <v>32750</v>
      </c>
      <c r="E692" s="293"/>
      <c r="F692" s="293">
        <v>0</v>
      </c>
      <c r="G692" s="293">
        <v>194</v>
      </c>
      <c r="J692" s="298"/>
    </row>
    <row r="693" spans="1:10" s="325" customFormat="1" ht="8.65" customHeight="1" x14ac:dyDescent="0.25">
      <c r="A693" s="157" t="s">
        <v>64</v>
      </c>
      <c r="B693" s="158">
        <f t="shared" si="45"/>
        <v>1794</v>
      </c>
      <c r="C693" s="158"/>
      <c r="D693" s="158">
        <v>1794</v>
      </c>
      <c r="E693" s="158"/>
      <c r="F693" s="158">
        <v>0</v>
      </c>
      <c r="G693" s="295">
        <v>0</v>
      </c>
      <c r="J693" s="298"/>
    </row>
    <row r="694" spans="1:10" s="325" customFormat="1" ht="9" customHeight="1" x14ac:dyDescent="0.25">
      <c r="A694" s="321"/>
      <c r="B694" s="291"/>
      <c r="C694" s="291"/>
      <c r="D694" s="291"/>
      <c r="E694" s="291"/>
      <c r="F694" s="291"/>
      <c r="G694" s="291"/>
    </row>
    <row r="695" spans="1:10" s="325" customFormat="1" ht="9" customHeight="1" x14ac:dyDescent="0.25">
      <c r="A695" s="321" t="s">
        <v>350</v>
      </c>
      <c r="B695" s="152"/>
      <c r="C695" s="152"/>
      <c r="D695" s="152"/>
      <c r="E695" s="152"/>
      <c r="F695" s="291"/>
      <c r="G695" s="291"/>
    </row>
    <row r="696" spans="1:10" s="325" customFormat="1" ht="9" customHeight="1" x14ac:dyDescent="0.25">
      <c r="A696" s="323" t="s">
        <v>33</v>
      </c>
      <c r="B696" s="291">
        <f>SUM(B698:B729)</f>
        <v>1634251.6609699538</v>
      </c>
      <c r="C696" s="291"/>
      <c r="D696" s="291">
        <f>SUM(D698:D729)</f>
        <v>1235474.6308525852</v>
      </c>
      <c r="E696" s="291"/>
      <c r="F696" s="291">
        <f>SUM(F698:F729)</f>
        <v>392920.6772499053</v>
      </c>
      <c r="G696" s="291">
        <f>SUM(G698:G729)+1</f>
        <v>5857.1428674633416</v>
      </c>
      <c r="J696" s="298"/>
    </row>
    <row r="697" spans="1:10" s="325" customFormat="1" ht="3.95" customHeight="1" x14ac:dyDescent="0.25">
      <c r="A697" s="323"/>
      <c r="B697" s="291"/>
      <c r="C697" s="291"/>
      <c r="D697" s="291"/>
      <c r="E697" s="291"/>
      <c r="F697" s="291"/>
      <c r="G697" s="291"/>
    </row>
    <row r="698" spans="1:10" s="325" customFormat="1" ht="8.65" customHeight="1" x14ac:dyDescent="0.25">
      <c r="A698" s="324" t="s">
        <v>34</v>
      </c>
      <c r="B698" s="293">
        <f>SUM(D698:G698)</f>
        <v>190.64</v>
      </c>
      <c r="C698" s="293"/>
      <c r="D698" s="293">
        <v>190.64</v>
      </c>
      <c r="E698" s="293"/>
      <c r="F698" s="293">
        <v>0</v>
      </c>
      <c r="G698" s="294">
        <v>0</v>
      </c>
      <c r="I698" s="293"/>
      <c r="J698" s="298"/>
    </row>
    <row r="699" spans="1:10" s="325" customFormat="1" ht="8.65" customHeight="1" x14ac:dyDescent="0.25">
      <c r="A699" s="324" t="s">
        <v>35</v>
      </c>
      <c r="B699" s="293">
        <f t="shared" ref="B699" si="46">SUM(D699:G699)</f>
        <v>141599.39277760248</v>
      </c>
      <c r="C699" s="293"/>
      <c r="D699" s="293">
        <v>133433.67711590827</v>
      </c>
      <c r="E699" s="293"/>
      <c r="F699" s="293">
        <v>5352.1473047999998</v>
      </c>
      <c r="G699" s="293">
        <v>2813.568356894204</v>
      </c>
      <c r="I699" s="293"/>
      <c r="J699" s="298"/>
    </row>
    <row r="700" spans="1:10" s="325" customFormat="1" ht="8.65" customHeight="1" x14ac:dyDescent="0.25">
      <c r="A700" s="324" t="s">
        <v>87</v>
      </c>
      <c r="B700" s="293">
        <f>SUM(D700:G700)</f>
        <v>172415.03452424033</v>
      </c>
      <c r="C700" s="293"/>
      <c r="D700" s="293">
        <v>164634.81098832391</v>
      </c>
      <c r="E700" s="293"/>
      <c r="F700" s="293">
        <v>6162.4343093680009</v>
      </c>
      <c r="G700" s="293">
        <v>1617.789226548414</v>
      </c>
      <c r="I700" s="293"/>
      <c r="J700" s="298"/>
    </row>
    <row r="701" spans="1:10" s="325" customFormat="1" ht="8.65" customHeight="1" x14ac:dyDescent="0.25">
      <c r="A701" s="157" t="s">
        <v>37</v>
      </c>
      <c r="B701" s="158">
        <f t="shared" ref="B701:B705" si="47">SUM(D701:G701)</f>
        <v>47369.605453470795</v>
      </c>
      <c r="C701" s="158"/>
      <c r="D701" s="158">
        <v>46798.788755770795</v>
      </c>
      <c r="E701" s="158"/>
      <c r="F701" s="158">
        <v>534.97489769999993</v>
      </c>
      <c r="G701" s="158">
        <v>35.841800000000006</v>
      </c>
      <c r="I701" s="293"/>
      <c r="J701" s="298"/>
    </row>
    <row r="702" spans="1:10" s="325" customFormat="1" ht="8.65" customHeight="1" x14ac:dyDescent="0.25">
      <c r="A702" s="324" t="s">
        <v>38</v>
      </c>
      <c r="B702" s="293">
        <f t="shared" si="47"/>
        <v>1815.2115399999998</v>
      </c>
      <c r="C702" s="293"/>
      <c r="D702" s="293">
        <v>1815.2115399999998</v>
      </c>
      <c r="E702" s="293"/>
      <c r="F702" s="293">
        <v>0</v>
      </c>
      <c r="G702" s="294">
        <v>0</v>
      </c>
      <c r="I702" s="293"/>
      <c r="J702" s="298"/>
    </row>
    <row r="703" spans="1:10" s="325" customFormat="1" ht="8.65" customHeight="1" x14ac:dyDescent="0.25">
      <c r="A703" s="324" t="s">
        <v>39</v>
      </c>
      <c r="B703" s="293">
        <f t="shared" si="47"/>
        <v>36877.125589617324</v>
      </c>
      <c r="C703" s="293"/>
      <c r="D703" s="293">
        <v>36877.125589617324</v>
      </c>
      <c r="E703" s="293"/>
      <c r="F703" s="293">
        <v>0</v>
      </c>
      <c r="G703" s="293">
        <v>0</v>
      </c>
      <c r="I703" s="293"/>
      <c r="J703" s="298"/>
    </row>
    <row r="704" spans="1:10" s="325" customFormat="1" ht="8.65" customHeight="1" x14ac:dyDescent="0.25">
      <c r="A704" s="324" t="s">
        <v>40</v>
      </c>
      <c r="B704" s="293">
        <f t="shared" si="47"/>
        <v>59267.765008122318</v>
      </c>
      <c r="C704" s="293"/>
      <c r="D704" s="293">
        <v>57764.524365722318</v>
      </c>
      <c r="E704" s="293"/>
      <c r="F704" s="293">
        <v>1287.7206424000003</v>
      </c>
      <c r="G704" s="293">
        <v>215.52</v>
      </c>
      <c r="I704" s="293"/>
      <c r="J704" s="298"/>
    </row>
    <row r="705" spans="1:10" s="325" customFormat="1" ht="8.65" customHeight="1" x14ac:dyDescent="0.25">
      <c r="A705" s="157" t="s">
        <v>41</v>
      </c>
      <c r="B705" s="158">
        <f t="shared" si="47"/>
        <v>957.65039999999999</v>
      </c>
      <c r="C705" s="158"/>
      <c r="D705" s="158">
        <v>957.65039999999999</v>
      </c>
      <c r="E705" s="158"/>
      <c r="F705" s="158">
        <v>0</v>
      </c>
      <c r="G705" s="295">
        <v>0</v>
      </c>
      <c r="I705" s="293"/>
      <c r="J705" s="298"/>
    </row>
    <row r="706" spans="1:10" s="325" customFormat="1" ht="8.65" customHeight="1" x14ac:dyDescent="0.25">
      <c r="A706" s="324" t="s">
        <v>88</v>
      </c>
      <c r="B706" s="293" t="s">
        <v>132</v>
      </c>
      <c r="C706" s="293"/>
      <c r="D706" s="293" t="s">
        <v>132</v>
      </c>
      <c r="E706" s="293"/>
      <c r="F706" s="293" t="s">
        <v>132</v>
      </c>
      <c r="G706" s="293" t="s">
        <v>132</v>
      </c>
      <c r="I706" s="293"/>
      <c r="J706" s="298"/>
    </row>
    <row r="707" spans="1:10" s="325" customFormat="1" ht="8.65" customHeight="1" x14ac:dyDescent="0.25">
      <c r="A707" s="324" t="s">
        <v>42</v>
      </c>
      <c r="B707" s="293">
        <f t="shared" ref="B707:B708" si="48">SUM(D707:G707)</f>
        <v>733.48360000000014</v>
      </c>
      <c r="C707" s="293"/>
      <c r="D707" s="293">
        <v>733.48360000000014</v>
      </c>
      <c r="E707" s="293"/>
      <c r="F707" s="293">
        <v>0</v>
      </c>
      <c r="G707" s="294">
        <v>0</v>
      </c>
      <c r="I707" s="293"/>
      <c r="J707" s="298"/>
    </row>
    <row r="708" spans="1:10" s="325" customFormat="1" ht="8.65" customHeight="1" x14ac:dyDescent="0.25">
      <c r="A708" s="324" t="s">
        <v>43</v>
      </c>
      <c r="B708" s="293">
        <f t="shared" si="48"/>
        <v>3255.4401200000002</v>
      </c>
      <c r="C708" s="293"/>
      <c r="D708" s="293">
        <v>3255.4401200000002</v>
      </c>
      <c r="E708" s="293"/>
      <c r="F708" s="293">
        <v>0</v>
      </c>
      <c r="G708" s="294">
        <v>0</v>
      </c>
      <c r="I708" s="293"/>
      <c r="J708" s="298"/>
    </row>
    <row r="709" spans="1:10" s="325" customFormat="1" ht="8.65" customHeight="1" x14ac:dyDescent="0.25">
      <c r="A709" s="157" t="s">
        <v>44</v>
      </c>
      <c r="B709" s="158">
        <f>SUM(D709:G709)</f>
        <v>14580.992597050221</v>
      </c>
      <c r="C709" s="158"/>
      <c r="D709" s="158">
        <v>14580.992597050221</v>
      </c>
      <c r="E709" s="158"/>
      <c r="F709" s="158">
        <v>0</v>
      </c>
      <c r="G709" s="158" t="s">
        <v>123</v>
      </c>
      <c r="I709" s="293"/>
      <c r="J709" s="298"/>
    </row>
    <row r="710" spans="1:10" s="325" customFormat="1" ht="8.65" customHeight="1" x14ac:dyDescent="0.25">
      <c r="A710" s="324" t="s">
        <v>45</v>
      </c>
      <c r="B710" s="293">
        <f t="shared" ref="B710" si="49">SUM(D710:G710)</f>
        <v>8540.7878249999976</v>
      </c>
      <c r="C710" s="293"/>
      <c r="D710" s="293">
        <v>8531.1982899999985</v>
      </c>
      <c r="E710" s="293"/>
      <c r="F710" s="293">
        <v>0</v>
      </c>
      <c r="G710" s="294">
        <v>9.5895350000000015</v>
      </c>
      <c r="I710" s="293"/>
      <c r="J710" s="298"/>
    </row>
    <row r="711" spans="1:10" s="325" customFormat="1" ht="8.65" customHeight="1" x14ac:dyDescent="0.25">
      <c r="A711" s="324" t="s">
        <v>46</v>
      </c>
      <c r="B711" s="293">
        <f>SUM(D711:G711)</f>
        <v>47287.619196960863</v>
      </c>
      <c r="C711" s="293"/>
      <c r="D711" s="293">
        <v>47284.921127560861</v>
      </c>
      <c r="E711" s="293"/>
      <c r="F711" s="293">
        <v>0</v>
      </c>
      <c r="G711" s="294">
        <v>2.6980694000000001</v>
      </c>
      <c r="I711" s="293"/>
      <c r="J711" s="298"/>
    </row>
    <row r="712" spans="1:10" s="325" customFormat="1" ht="8.65" customHeight="1" x14ac:dyDescent="0.25">
      <c r="A712" s="324" t="s">
        <v>47</v>
      </c>
      <c r="B712" s="293">
        <f t="shared" ref="B712" si="50">SUM(D712:G712)</f>
        <v>15727.952860000001</v>
      </c>
      <c r="C712" s="293"/>
      <c r="D712" s="293">
        <v>15727.952860000001</v>
      </c>
      <c r="E712" s="293"/>
      <c r="F712" s="293">
        <v>0</v>
      </c>
      <c r="G712" s="294">
        <v>0</v>
      </c>
      <c r="I712" s="293"/>
      <c r="J712" s="298"/>
    </row>
    <row r="713" spans="1:10" s="325" customFormat="1" ht="8.65" customHeight="1" x14ac:dyDescent="0.25">
      <c r="A713" s="157" t="s">
        <v>48</v>
      </c>
      <c r="B713" s="158">
        <f>SUM(D713:G713)</f>
        <v>36484.179221619605</v>
      </c>
      <c r="C713" s="158"/>
      <c r="D713" s="158">
        <v>35972.831423119824</v>
      </c>
      <c r="E713" s="158"/>
      <c r="F713" s="158">
        <v>0</v>
      </c>
      <c r="G713" s="295">
        <v>511.34779849977724</v>
      </c>
      <c r="I713" s="293"/>
      <c r="J713" s="298"/>
    </row>
    <row r="714" spans="1:10" s="325" customFormat="1" ht="8.65" customHeight="1" x14ac:dyDescent="0.25">
      <c r="A714" s="324" t="s">
        <v>49</v>
      </c>
      <c r="B714" s="293">
        <f t="shared" ref="B714:B721" si="51">SUM(D714:G714)</f>
        <v>1185.4945720000001</v>
      </c>
      <c r="C714" s="293"/>
      <c r="D714" s="293">
        <v>1094.7095400000001</v>
      </c>
      <c r="E714" s="293"/>
      <c r="F714" s="293">
        <v>0</v>
      </c>
      <c r="G714" s="294">
        <v>90.785031999999987</v>
      </c>
      <c r="I714" s="293"/>
      <c r="J714" s="298"/>
    </row>
    <row r="715" spans="1:10" s="325" customFormat="1" ht="8.65" customHeight="1" x14ac:dyDescent="0.25">
      <c r="A715" s="324" t="s">
        <v>50</v>
      </c>
      <c r="B715" s="293">
        <f t="shared" si="51"/>
        <v>37561.913174845875</v>
      </c>
      <c r="C715" s="293"/>
      <c r="D715" s="293">
        <v>37561.913174845875</v>
      </c>
      <c r="E715" s="293"/>
      <c r="F715" s="293">
        <v>0</v>
      </c>
      <c r="G715" s="294">
        <v>0</v>
      </c>
      <c r="I715" s="293"/>
      <c r="J715" s="298"/>
    </row>
    <row r="716" spans="1:10" s="325" customFormat="1" ht="8.65" customHeight="1" x14ac:dyDescent="0.25">
      <c r="A716" s="324" t="s">
        <v>51</v>
      </c>
      <c r="B716" s="293">
        <f t="shared" si="51"/>
        <v>111.123</v>
      </c>
      <c r="C716" s="293"/>
      <c r="D716" s="293">
        <v>111.123</v>
      </c>
      <c r="E716" s="293"/>
      <c r="F716" s="293">
        <v>0</v>
      </c>
      <c r="G716" s="294">
        <v>0</v>
      </c>
      <c r="I716" s="293"/>
      <c r="J716" s="298"/>
    </row>
    <row r="717" spans="1:10" s="325" customFormat="1" ht="8.65" customHeight="1" x14ac:dyDescent="0.25">
      <c r="A717" s="157" t="s">
        <v>52</v>
      </c>
      <c r="B717" s="158">
        <f t="shared" si="51"/>
        <v>16435.008058500003</v>
      </c>
      <c r="C717" s="158"/>
      <c r="D717" s="158">
        <v>15632.603832500006</v>
      </c>
      <c r="E717" s="158"/>
      <c r="F717" s="158">
        <v>797.93022599999995</v>
      </c>
      <c r="G717" s="158">
        <v>4.4740000000000002</v>
      </c>
      <c r="I717" s="293"/>
      <c r="J717" s="298"/>
    </row>
    <row r="718" spans="1:10" s="325" customFormat="1" ht="8.65" customHeight="1" x14ac:dyDescent="0.25">
      <c r="A718" s="324" t="s">
        <v>53</v>
      </c>
      <c r="B718" s="293">
        <f t="shared" si="51"/>
        <v>4013.6035500000003</v>
      </c>
      <c r="C718" s="293"/>
      <c r="D718" s="293">
        <v>4013.6035500000003</v>
      </c>
      <c r="E718" s="293"/>
      <c r="F718" s="293">
        <v>0</v>
      </c>
      <c r="G718" s="294">
        <v>0</v>
      </c>
      <c r="I718" s="293"/>
      <c r="J718" s="298"/>
    </row>
    <row r="719" spans="1:10" s="325" customFormat="1" ht="8.65" customHeight="1" x14ac:dyDescent="0.25">
      <c r="A719" s="324" t="s">
        <v>54</v>
      </c>
      <c r="B719" s="293">
        <f t="shared" si="51"/>
        <v>582.76300000000003</v>
      </c>
      <c r="C719" s="293"/>
      <c r="D719" s="293">
        <v>582.76300000000003</v>
      </c>
      <c r="E719" s="293"/>
      <c r="F719" s="293">
        <v>0</v>
      </c>
      <c r="G719" s="294">
        <v>0</v>
      </c>
      <c r="I719" s="293"/>
      <c r="J719" s="298"/>
    </row>
    <row r="720" spans="1:10" s="325" customFormat="1" ht="8.65" customHeight="1" x14ac:dyDescent="0.25">
      <c r="A720" s="324" t="s">
        <v>55</v>
      </c>
      <c r="B720" s="293">
        <f t="shared" si="51"/>
        <v>3790.8498531999999</v>
      </c>
      <c r="C720" s="293"/>
      <c r="D720" s="293">
        <v>3531.9324999999999</v>
      </c>
      <c r="E720" s="293"/>
      <c r="F720" s="293">
        <v>258.91735319999998</v>
      </c>
      <c r="G720" s="293" t="s">
        <v>123</v>
      </c>
      <c r="I720" s="293"/>
      <c r="J720" s="298"/>
    </row>
    <row r="721" spans="1:10" s="325" customFormat="1" ht="8.65" customHeight="1" x14ac:dyDescent="0.25">
      <c r="A721" s="157" t="s">
        <v>56</v>
      </c>
      <c r="B721" s="158">
        <f t="shared" si="51"/>
        <v>5261.8819499999981</v>
      </c>
      <c r="C721" s="158"/>
      <c r="D721" s="158">
        <v>5261.8819499999981</v>
      </c>
      <c r="E721" s="158"/>
      <c r="F721" s="158">
        <v>0</v>
      </c>
      <c r="G721" s="295">
        <v>0</v>
      </c>
      <c r="I721" s="293"/>
      <c r="J721" s="298"/>
    </row>
    <row r="722" spans="1:10" s="325" customFormat="1" ht="8.65" customHeight="1" x14ac:dyDescent="0.25">
      <c r="A722" s="324" t="s">
        <v>57</v>
      </c>
      <c r="B722" s="293">
        <f>SUM(D722:G722)+0.21</f>
        <v>318240.78386383451</v>
      </c>
      <c r="C722" s="293"/>
      <c r="D722" s="293">
        <v>219795.82083638519</v>
      </c>
      <c r="E722" s="293"/>
      <c r="F722" s="293">
        <v>98427.092542399987</v>
      </c>
      <c r="G722" s="293">
        <v>17.660485049309145</v>
      </c>
      <c r="I722" s="293"/>
      <c r="J722" s="298"/>
    </row>
    <row r="723" spans="1:10" s="325" customFormat="1" ht="8.65" customHeight="1" x14ac:dyDescent="0.25">
      <c r="A723" s="324" t="s">
        <v>58</v>
      </c>
      <c r="B723" s="293">
        <f t="shared" ref="B723" si="52">SUM(D723:G723)</f>
        <v>457990.31766160007</v>
      </c>
      <c r="C723" s="293"/>
      <c r="D723" s="293">
        <v>178261.54235575351</v>
      </c>
      <c r="E723" s="293"/>
      <c r="F723" s="293">
        <v>279606.09197403735</v>
      </c>
      <c r="G723" s="293">
        <v>122.68333180922475</v>
      </c>
      <c r="I723" s="293"/>
      <c r="J723" s="298"/>
    </row>
    <row r="724" spans="1:10" s="325" customFormat="1" ht="8.65" customHeight="1" x14ac:dyDescent="0.25">
      <c r="A724" s="324" t="s">
        <v>59</v>
      </c>
      <c r="B724" s="293">
        <f>SUM(D724:G724)</f>
        <v>46051.137800000019</v>
      </c>
      <c r="C724" s="293"/>
      <c r="D724" s="293">
        <v>46018.226800000019</v>
      </c>
      <c r="E724" s="293"/>
      <c r="F724" s="293">
        <v>0</v>
      </c>
      <c r="G724" s="293">
        <v>32.911000000000001</v>
      </c>
      <c r="I724" s="293"/>
      <c r="J724" s="298"/>
    </row>
    <row r="725" spans="1:10" s="325" customFormat="1" ht="8.65" customHeight="1" x14ac:dyDescent="0.25">
      <c r="A725" s="157" t="s">
        <v>60</v>
      </c>
      <c r="B725" s="158">
        <f>SUM(D725:G725)</f>
        <v>36337.853927144555</v>
      </c>
      <c r="C725" s="158"/>
      <c r="D725" s="158">
        <v>35993.954927144558</v>
      </c>
      <c r="E725" s="158"/>
      <c r="F725" s="158">
        <v>339.26799999999997</v>
      </c>
      <c r="G725" s="158">
        <v>4.6310000000000002</v>
      </c>
      <c r="I725" s="293"/>
      <c r="J725" s="298"/>
    </row>
    <row r="726" spans="1:10" s="325" customFormat="1" ht="8.65" customHeight="1" x14ac:dyDescent="0.25">
      <c r="A726" s="324" t="s">
        <v>61</v>
      </c>
      <c r="B726" s="293">
        <f>SUM(D726:G726)</f>
        <v>405.84449999999998</v>
      </c>
      <c r="C726" s="293"/>
      <c r="D726" s="293">
        <v>405.84449999999998</v>
      </c>
      <c r="E726" s="293"/>
      <c r="F726" s="293">
        <v>0</v>
      </c>
      <c r="G726" s="294" t="s">
        <v>123</v>
      </c>
      <c r="I726" s="293"/>
      <c r="J726" s="298"/>
    </row>
    <row r="727" spans="1:10" s="325" customFormat="1" ht="8.65" customHeight="1" x14ac:dyDescent="0.25">
      <c r="A727" s="324" t="s">
        <v>62</v>
      </c>
      <c r="B727" s="293">
        <f>SUM(D727:G727)</f>
        <v>78206.463275144983</v>
      </c>
      <c r="C727" s="293"/>
      <c r="D727" s="293">
        <v>77899.14304288257</v>
      </c>
      <c r="E727" s="293"/>
      <c r="F727" s="293">
        <v>154.10000000000008</v>
      </c>
      <c r="G727" s="293">
        <v>153.22023226241083</v>
      </c>
      <c r="I727" s="293"/>
      <c r="J727" s="298"/>
    </row>
    <row r="728" spans="1:10" s="325" customFormat="1" ht="8.65" customHeight="1" x14ac:dyDescent="0.25">
      <c r="A728" s="155" t="s">
        <v>63</v>
      </c>
      <c r="B728" s="293">
        <f t="shared" ref="B728:B729" si="53">SUM(D728:G728)</f>
        <v>38707.623469999999</v>
      </c>
      <c r="C728" s="293"/>
      <c r="D728" s="293">
        <v>38484.200469999996</v>
      </c>
      <c r="E728" s="293"/>
      <c r="F728" s="293">
        <v>0</v>
      </c>
      <c r="G728" s="293">
        <v>223.423</v>
      </c>
      <c r="I728" s="293"/>
      <c r="J728" s="298"/>
    </row>
    <row r="729" spans="1:10" s="325" customFormat="1" ht="8.65" customHeight="1" x14ac:dyDescent="0.25">
      <c r="A729" s="157" t="s">
        <v>64</v>
      </c>
      <c r="B729" s="158">
        <f t="shared" si="53"/>
        <v>2266.1185999999998</v>
      </c>
      <c r="C729" s="158"/>
      <c r="D729" s="158">
        <v>2266.1185999999998</v>
      </c>
      <c r="E729" s="158"/>
      <c r="F729" s="158">
        <v>0</v>
      </c>
      <c r="G729" s="295">
        <v>0</v>
      </c>
      <c r="I729" s="293"/>
      <c r="J729" s="298"/>
    </row>
    <row r="730" spans="1:10" s="325" customFormat="1" ht="9" customHeight="1" x14ac:dyDescent="0.25">
      <c r="A730" s="321"/>
      <c r="B730" s="291"/>
      <c r="C730" s="291"/>
      <c r="D730" s="291"/>
      <c r="E730" s="291"/>
      <c r="F730" s="291"/>
      <c r="G730" s="291"/>
    </row>
    <row r="731" spans="1:10" s="325" customFormat="1" ht="9" customHeight="1" x14ac:dyDescent="0.25">
      <c r="A731" s="321" t="s">
        <v>351</v>
      </c>
      <c r="B731" s="152"/>
      <c r="C731" s="152"/>
      <c r="D731" s="152"/>
      <c r="E731" s="152"/>
      <c r="F731" s="291"/>
      <c r="G731" s="291"/>
    </row>
    <row r="732" spans="1:10" s="325" customFormat="1" ht="9" customHeight="1" x14ac:dyDescent="0.25">
      <c r="A732" s="323" t="s">
        <v>33</v>
      </c>
      <c r="B732" s="291">
        <f>SUM(B734:B765)</f>
        <v>1596164</v>
      </c>
      <c r="C732" s="291"/>
      <c r="D732" s="291">
        <f>SUM(D734:D765)+1</f>
        <v>1261566</v>
      </c>
      <c r="E732" s="291"/>
      <c r="F732" s="291">
        <f>SUM(F734:F765)+1</f>
        <v>327329</v>
      </c>
      <c r="G732" s="291">
        <f>SUM(G734:G765)</f>
        <v>7269</v>
      </c>
      <c r="J732" s="298"/>
    </row>
    <row r="733" spans="1:10" s="325" customFormat="1" ht="3.95" customHeight="1" x14ac:dyDescent="0.25">
      <c r="A733" s="323"/>
      <c r="B733" s="291"/>
      <c r="C733" s="291"/>
      <c r="D733" s="291"/>
      <c r="E733" s="291"/>
      <c r="F733" s="291"/>
      <c r="G733" s="291"/>
    </row>
    <row r="734" spans="1:10" s="325" customFormat="1" ht="8.65" customHeight="1" x14ac:dyDescent="0.25">
      <c r="A734" s="324" t="s">
        <v>34</v>
      </c>
      <c r="B734" s="293">
        <f>SUM(D734:G734)</f>
        <v>315</v>
      </c>
      <c r="C734" s="293"/>
      <c r="D734" s="293">
        <v>315</v>
      </c>
      <c r="E734" s="293"/>
      <c r="F734" s="293">
        <v>0</v>
      </c>
      <c r="G734" s="294">
        <v>0</v>
      </c>
      <c r="I734" s="293"/>
      <c r="J734" s="298"/>
    </row>
    <row r="735" spans="1:10" s="325" customFormat="1" ht="8.65" customHeight="1" x14ac:dyDescent="0.25">
      <c r="A735" s="324" t="s">
        <v>35</v>
      </c>
      <c r="B735" s="293">
        <f>SUM(D735:G735)</f>
        <v>107194</v>
      </c>
      <c r="C735" s="293"/>
      <c r="D735" s="293">
        <v>99733</v>
      </c>
      <c r="E735" s="293"/>
      <c r="F735" s="293">
        <v>4175</v>
      </c>
      <c r="G735" s="293">
        <v>3286</v>
      </c>
      <c r="I735" s="293"/>
      <c r="J735" s="298"/>
    </row>
    <row r="736" spans="1:10" s="325" customFormat="1" ht="8.65" customHeight="1" x14ac:dyDescent="0.25">
      <c r="A736" s="324" t="s">
        <v>87</v>
      </c>
      <c r="B736" s="293">
        <f>SUM(D736:G736)+1</f>
        <v>142365</v>
      </c>
      <c r="C736" s="293"/>
      <c r="D736" s="293">
        <v>135703</v>
      </c>
      <c r="E736" s="293"/>
      <c r="F736" s="293">
        <v>4181</v>
      </c>
      <c r="G736" s="293">
        <v>2480</v>
      </c>
      <c r="I736" s="293"/>
      <c r="J736" s="298"/>
    </row>
    <row r="737" spans="1:10" s="325" customFormat="1" ht="8.65" customHeight="1" x14ac:dyDescent="0.25">
      <c r="A737" s="157" t="s">
        <v>37</v>
      </c>
      <c r="B737" s="158">
        <f>SUM(D737:G737)</f>
        <v>57684</v>
      </c>
      <c r="C737" s="158"/>
      <c r="D737" s="158">
        <v>57113</v>
      </c>
      <c r="E737" s="158"/>
      <c r="F737" s="158">
        <v>571</v>
      </c>
      <c r="G737" s="158">
        <v>0</v>
      </c>
      <c r="I737" s="293"/>
      <c r="J737" s="298"/>
    </row>
    <row r="738" spans="1:10" s="325" customFormat="1" ht="8.65" customHeight="1" x14ac:dyDescent="0.25">
      <c r="A738" s="324" t="s">
        <v>38</v>
      </c>
      <c r="B738" s="293">
        <f>SUM(D738:G738)</f>
        <v>2022</v>
      </c>
      <c r="C738" s="293"/>
      <c r="D738" s="293">
        <v>2022</v>
      </c>
      <c r="E738" s="293"/>
      <c r="F738" s="293">
        <v>0</v>
      </c>
      <c r="G738" s="294">
        <v>0</v>
      </c>
      <c r="I738" s="293"/>
      <c r="J738" s="298"/>
    </row>
    <row r="739" spans="1:10" s="325" customFormat="1" ht="8.65" customHeight="1" x14ac:dyDescent="0.25">
      <c r="A739" s="324" t="s">
        <v>39</v>
      </c>
      <c r="B739" s="293">
        <f>SUM(D739:G739)</f>
        <v>40668</v>
      </c>
      <c r="C739" s="293"/>
      <c r="D739" s="293">
        <v>40668</v>
      </c>
      <c r="E739" s="293"/>
      <c r="F739" s="293">
        <v>0</v>
      </c>
      <c r="G739" s="293">
        <v>0</v>
      </c>
      <c r="I739" s="293"/>
      <c r="J739" s="298"/>
    </row>
    <row r="740" spans="1:10" s="325" customFormat="1" ht="8.65" customHeight="1" x14ac:dyDescent="0.25">
      <c r="A740" s="324" t="s">
        <v>40</v>
      </c>
      <c r="B740" s="293">
        <f>SUM(D740:G740)</f>
        <v>58374</v>
      </c>
      <c r="C740" s="293"/>
      <c r="D740" s="293">
        <v>57266</v>
      </c>
      <c r="E740" s="293"/>
      <c r="F740" s="293">
        <v>1108</v>
      </c>
      <c r="G740" s="293">
        <v>0</v>
      </c>
      <c r="I740" s="293"/>
      <c r="J740" s="298"/>
    </row>
    <row r="741" spans="1:10" s="325" customFormat="1" ht="8.65" customHeight="1" x14ac:dyDescent="0.25">
      <c r="A741" s="157" t="s">
        <v>41</v>
      </c>
      <c r="B741" s="158">
        <f>SUM(D741:G741)</f>
        <v>1385</v>
      </c>
      <c r="C741" s="158"/>
      <c r="D741" s="158">
        <v>1385</v>
      </c>
      <c r="E741" s="158"/>
      <c r="F741" s="158">
        <v>0</v>
      </c>
      <c r="G741" s="295">
        <v>0</v>
      </c>
      <c r="I741" s="293"/>
      <c r="J741" s="298"/>
    </row>
    <row r="742" spans="1:10" s="325" customFormat="1" ht="8.65" customHeight="1" x14ac:dyDescent="0.25">
      <c r="A742" s="324" t="s">
        <v>88</v>
      </c>
      <c r="B742" s="293" t="s">
        <v>132</v>
      </c>
      <c r="C742" s="293"/>
      <c r="D742" s="293" t="s">
        <v>132</v>
      </c>
      <c r="E742" s="293"/>
      <c r="F742" s="293" t="s">
        <v>132</v>
      </c>
      <c r="G742" s="293" t="s">
        <v>132</v>
      </c>
      <c r="I742" s="293"/>
      <c r="J742" s="298"/>
    </row>
    <row r="743" spans="1:10" s="325" customFormat="1" ht="8.65" customHeight="1" x14ac:dyDescent="0.25">
      <c r="A743" s="324" t="s">
        <v>42</v>
      </c>
      <c r="B743" s="293">
        <f t="shared" ref="B743:B749" si="54">SUM(D743:G743)</f>
        <v>971</v>
      </c>
      <c r="C743" s="293"/>
      <c r="D743" s="293">
        <v>971</v>
      </c>
      <c r="E743" s="293"/>
      <c r="F743" s="293">
        <v>0</v>
      </c>
      <c r="G743" s="294">
        <v>0</v>
      </c>
      <c r="I743" s="293"/>
      <c r="J743" s="298"/>
    </row>
    <row r="744" spans="1:10" s="325" customFormat="1" ht="8.65" customHeight="1" x14ac:dyDescent="0.25">
      <c r="A744" s="324" t="s">
        <v>43</v>
      </c>
      <c r="B744" s="293">
        <f t="shared" si="54"/>
        <v>2352</v>
      </c>
      <c r="C744" s="293"/>
      <c r="D744" s="293">
        <v>2352</v>
      </c>
      <c r="E744" s="293"/>
      <c r="F744" s="293">
        <v>0</v>
      </c>
      <c r="G744" s="294">
        <v>0</v>
      </c>
      <c r="I744" s="293"/>
      <c r="J744" s="298"/>
    </row>
    <row r="745" spans="1:10" s="325" customFormat="1" ht="8.65" customHeight="1" x14ac:dyDescent="0.25">
      <c r="A745" s="157" t="s">
        <v>44</v>
      </c>
      <c r="B745" s="158">
        <f t="shared" si="54"/>
        <v>17436</v>
      </c>
      <c r="C745" s="158"/>
      <c r="D745" s="158">
        <v>17435</v>
      </c>
      <c r="E745" s="158"/>
      <c r="F745" s="158">
        <v>0</v>
      </c>
      <c r="G745" s="158">
        <v>1</v>
      </c>
      <c r="I745" s="293"/>
      <c r="J745" s="298"/>
    </row>
    <row r="746" spans="1:10" s="325" customFormat="1" ht="8.65" customHeight="1" x14ac:dyDescent="0.25">
      <c r="A746" s="324" t="s">
        <v>45</v>
      </c>
      <c r="B746" s="293">
        <f t="shared" si="54"/>
        <v>8634</v>
      </c>
      <c r="C746" s="293"/>
      <c r="D746" s="293">
        <v>8630</v>
      </c>
      <c r="E746" s="293"/>
      <c r="F746" s="293">
        <v>0</v>
      </c>
      <c r="G746" s="294">
        <v>4</v>
      </c>
      <c r="I746" s="293"/>
      <c r="J746" s="298"/>
    </row>
    <row r="747" spans="1:10" s="325" customFormat="1" ht="8.65" customHeight="1" x14ac:dyDescent="0.25">
      <c r="A747" s="324" t="s">
        <v>46</v>
      </c>
      <c r="B747" s="293">
        <f t="shared" si="54"/>
        <v>50025</v>
      </c>
      <c r="C747" s="293"/>
      <c r="D747" s="293">
        <v>50022</v>
      </c>
      <c r="E747" s="293"/>
      <c r="F747" s="293">
        <v>0</v>
      </c>
      <c r="G747" s="294">
        <v>3</v>
      </c>
      <c r="I747" s="293"/>
      <c r="J747" s="298"/>
    </row>
    <row r="748" spans="1:10" s="325" customFormat="1" ht="8.65" customHeight="1" x14ac:dyDescent="0.25">
      <c r="A748" s="324" t="s">
        <v>47</v>
      </c>
      <c r="B748" s="293">
        <f t="shared" si="54"/>
        <v>16613</v>
      </c>
      <c r="C748" s="293"/>
      <c r="D748" s="293">
        <v>16613</v>
      </c>
      <c r="E748" s="293"/>
      <c r="F748" s="293">
        <v>0</v>
      </c>
      <c r="G748" s="294">
        <v>0</v>
      </c>
      <c r="I748" s="293"/>
      <c r="J748" s="298"/>
    </row>
    <row r="749" spans="1:10" s="325" customFormat="1" ht="8.65" customHeight="1" x14ac:dyDescent="0.25">
      <c r="A749" s="157" t="s">
        <v>48</v>
      </c>
      <c r="B749" s="158">
        <f t="shared" si="54"/>
        <v>27236</v>
      </c>
      <c r="C749" s="158"/>
      <c r="D749" s="158">
        <v>26987</v>
      </c>
      <c r="E749" s="158"/>
      <c r="F749" s="158">
        <v>4</v>
      </c>
      <c r="G749" s="295">
        <v>245</v>
      </c>
      <c r="I749" s="293"/>
      <c r="J749" s="298"/>
    </row>
    <row r="750" spans="1:10" s="325" customFormat="1" ht="8.65" customHeight="1" x14ac:dyDescent="0.25">
      <c r="A750" s="324" t="s">
        <v>49</v>
      </c>
      <c r="B750" s="293">
        <f>SUM(D750:G750)+1</f>
        <v>1271</v>
      </c>
      <c r="C750" s="293"/>
      <c r="D750" s="293">
        <v>1189</v>
      </c>
      <c r="E750" s="293"/>
      <c r="F750" s="293">
        <v>0</v>
      </c>
      <c r="G750" s="294">
        <v>81</v>
      </c>
      <c r="I750" s="293"/>
      <c r="J750" s="298"/>
    </row>
    <row r="751" spans="1:10" s="325" customFormat="1" ht="8.65" customHeight="1" x14ac:dyDescent="0.25">
      <c r="A751" s="324" t="s">
        <v>50</v>
      </c>
      <c r="B751" s="293">
        <f>SUM(D751:G751)+1</f>
        <v>45362</v>
      </c>
      <c r="C751" s="293"/>
      <c r="D751" s="293">
        <v>45358</v>
      </c>
      <c r="E751" s="293"/>
      <c r="F751" s="293">
        <v>1</v>
      </c>
      <c r="G751" s="294">
        <v>2</v>
      </c>
      <c r="I751" s="293"/>
      <c r="J751" s="298"/>
    </row>
    <row r="752" spans="1:10" s="325" customFormat="1" ht="8.65" customHeight="1" x14ac:dyDescent="0.25">
      <c r="A752" s="324" t="s">
        <v>51</v>
      </c>
      <c r="B752" s="293">
        <f>SUM(D752:G752)</f>
        <v>254</v>
      </c>
      <c r="C752" s="293"/>
      <c r="D752" s="293">
        <v>254</v>
      </c>
      <c r="E752" s="293"/>
      <c r="F752" s="293">
        <v>0</v>
      </c>
      <c r="G752" s="294">
        <v>0</v>
      </c>
      <c r="I752" s="293"/>
      <c r="J752" s="298"/>
    </row>
    <row r="753" spans="1:10" s="325" customFormat="1" ht="8.65" customHeight="1" x14ac:dyDescent="0.25">
      <c r="A753" s="157" t="s">
        <v>52</v>
      </c>
      <c r="B753" s="158">
        <f>SUM(D753:G753)</f>
        <v>18710</v>
      </c>
      <c r="C753" s="158"/>
      <c r="D753" s="158">
        <v>18203</v>
      </c>
      <c r="E753" s="158"/>
      <c r="F753" s="158">
        <v>503</v>
      </c>
      <c r="G753" s="158">
        <v>4</v>
      </c>
      <c r="I753" s="293"/>
      <c r="J753" s="298"/>
    </row>
    <row r="754" spans="1:10" s="325" customFormat="1" ht="8.65" customHeight="1" x14ac:dyDescent="0.25">
      <c r="A754" s="324" t="s">
        <v>53</v>
      </c>
      <c r="B754" s="293">
        <f>SUM(D754:G754)</f>
        <v>4186</v>
      </c>
      <c r="C754" s="293"/>
      <c r="D754" s="293">
        <v>4186</v>
      </c>
      <c r="E754" s="293"/>
      <c r="F754" s="293">
        <v>0</v>
      </c>
      <c r="G754" s="294">
        <v>0</v>
      </c>
      <c r="I754" s="293"/>
      <c r="J754" s="298"/>
    </row>
    <row r="755" spans="1:10" s="325" customFormat="1" ht="8.65" customHeight="1" x14ac:dyDescent="0.25">
      <c r="A755" s="324" t="s">
        <v>54</v>
      </c>
      <c r="B755" s="293">
        <f>SUM(D755:G755)</f>
        <v>650</v>
      </c>
      <c r="C755" s="293"/>
      <c r="D755" s="293">
        <v>650</v>
      </c>
      <c r="E755" s="293"/>
      <c r="F755" s="293">
        <v>0</v>
      </c>
      <c r="G755" s="294">
        <v>0</v>
      </c>
      <c r="I755" s="293"/>
      <c r="J755" s="298"/>
    </row>
    <row r="756" spans="1:10" s="325" customFormat="1" ht="8.65" customHeight="1" x14ac:dyDescent="0.25">
      <c r="A756" s="324" t="s">
        <v>55</v>
      </c>
      <c r="B756" s="293">
        <f>SUM(D756:G756)-1</f>
        <v>3794</v>
      </c>
      <c r="C756" s="293"/>
      <c r="D756" s="293">
        <v>3641</v>
      </c>
      <c r="E756" s="293"/>
      <c r="F756" s="293">
        <v>153</v>
      </c>
      <c r="G756" s="293">
        <v>1</v>
      </c>
      <c r="I756" s="293"/>
      <c r="J756" s="298"/>
    </row>
    <row r="757" spans="1:10" s="325" customFormat="1" ht="8.65" customHeight="1" x14ac:dyDescent="0.25">
      <c r="A757" s="157" t="s">
        <v>56</v>
      </c>
      <c r="B757" s="158">
        <f>SUM(D757:G757)</f>
        <v>5815</v>
      </c>
      <c r="C757" s="158"/>
      <c r="D757" s="158">
        <v>5815</v>
      </c>
      <c r="E757" s="158"/>
      <c r="F757" s="158">
        <v>0</v>
      </c>
      <c r="G757" s="295">
        <v>0</v>
      </c>
      <c r="I757" s="293"/>
      <c r="J757" s="298"/>
    </row>
    <row r="758" spans="1:10" s="325" customFormat="1" ht="8.65" customHeight="1" x14ac:dyDescent="0.25">
      <c r="A758" s="324" t="s">
        <v>57</v>
      </c>
      <c r="B758" s="293">
        <f>SUM(D758:G758)-1</f>
        <v>300375</v>
      </c>
      <c r="C758" s="293"/>
      <c r="D758" s="293">
        <v>231719</v>
      </c>
      <c r="E758" s="293"/>
      <c r="F758" s="293">
        <v>68626</v>
      </c>
      <c r="G758" s="293">
        <v>31</v>
      </c>
      <c r="I758" s="293"/>
      <c r="J758" s="298"/>
    </row>
    <row r="759" spans="1:10" s="325" customFormat="1" ht="8.65" customHeight="1" x14ac:dyDescent="0.25">
      <c r="A759" s="324" t="s">
        <v>58</v>
      </c>
      <c r="B759" s="293">
        <f>SUM(D759:G759)-1</f>
        <v>443557</v>
      </c>
      <c r="C759" s="293"/>
      <c r="D759" s="293">
        <v>195675</v>
      </c>
      <c r="E759" s="293"/>
      <c r="F759" s="293">
        <v>247661</v>
      </c>
      <c r="G759" s="293">
        <v>222</v>
      </c>
      <c r="I759" s="293"/>
      <c r="J759" s="298"/>
    </row>
    <row r="760" spans="1:10" s="325" customFormat="1" ht="8.65" customHeight="1" x14ac:dyDescent="0.25">
      <c r="A760" s="324" t="s">
        <v>59</v>
      </c>
      <c r="B760" s="293">
        <f>SUM(D760:G760)-1</f>
        <v>55358</v>
      </c>
      <c r="C760" s="293"/>
      <c r="D760" s="293">
        <v>55327</v>
      </c>
      <c r="E760" s="293"/>
      <c r="F760" s="293">
        <v>0</v>
      </c>
      <c r="G760" s="293">
        <v>32</v>
      </c>
      <c r="I760" s="293"/>
      <c r="J760" s="298"/>
    </row>
    <row r="761" spans="1:10" s="325" customFormat="1" ht="8.65" customHeight="1" x14ac:dyDescent="0.25">
      <c r="A761" s="157" t="s">
        <v>60</v>
      </c>
      <c r="B761" s="158">
        <f>SUM(D761:G761)+1</f>
        <v>42727</v>
      </c>
      <c r="C761" s="158"/>
      <c r="D761" s="158">
        <v>42383</v>
      </c>
      <c r="E761" s="158"/>
      <c r="F761" s="158">
        <v>338</v>
      </c>
      <c r="G761" s="158">
        <v>5</v>
      </c>
      <c r="I761" s="293"/>
      <c r="J761" s="298"/>
    </row>
    <row r="762" spans="1:10" s="325" customFormat="1" ht="8.65" customHeight="1" x14ac:dyDescent="0.25">
      <c r="A762" s="324" t="s">
        <v>61</v>
      </c>
      <c r="B762" s="293">
        <f>SUM(D762:G762)</f>
        <v>472</v>
      </c>
      <c r="C762" s="293"/>
      <c r="D762" s="293">
        <v>472</v>
      </c>
      <c r="E762" s="293"/>
      <c r="F762" s="293">
        <v>0</v>
      </c>
      <c r="G762" s="294">
        <v>0</v>
      </c>
      <c r="I762" s="293"/>
      <c r="J762" s="298"/>
    </row>
    <row r="763" spans="1:10" s="325" customFormat="1" ht="8.65" customHeight="1" x14ac:dyDescent="0.25">
      <c r="A763" s="324" t="s">
        <v>62</v>
      </c>
      <c r="B763" s="293">
        <f>SUM(D763:G763)+1</f>
        <v>95696</v>
      </c>
      <c r="C763" s="293"/>
      <c r="D763" s="293">
        <v>95235</v>
      </c>
      <c r="E763" s="293"/>
      <c r="F763" s="293">
        <v>7</v>
      </c>
      <c r="G763" s="293">
        <v>453</v>
      </c>
      <c r="I763" s="293"/>
      <c r="J763" s="298"/>
    </row>
    <row r="764" spans="1:10" s="325" customFormat="1" ht="8.65" customHeight="1" x14ac:dyDescent="0.25">
      <c r="A764" s="155" t="s">
        <v>63</v>
      </c>
      <c r="B764" s="293">
        <f>SUM(D764:G764)+1</f>
        <v>41928</v>
      </c>
      <c r="C764" s="293"/>
      <c r="D764" s="293">
        <v>41508</v>
      </c>
      <c r="E764" s="293"/>
      <c r="F764" s="293">
        <v>0</v>
      </c>
      <c r="G764" s="293">
        <v>419</v>
      </c>
      <c r="I764" s="293"/>
      <c r="J764" s="298"/>
    </row>
    <row r="765" spans="1:10" s="325" customFormat="1" ht="8.65" customHeight="1" x14ac:dyDescent="0.25">
      <c r="A765" s="157" t="s">
        <v>64</v>
      </c>
      <c r="B765" s="158">
        <f>SUM(D765:G765)</f>
        <v>2735</v>
      </c>
      <c r="C765" s="158"/>
      <c r="D765" s="158">
        <v>2735</v>
      </c>
      <c r="E765" s="158"/>
      <c r="F765" s="158">
        <v>0</v>
      </c>
      <c r="G765" s="295">
        <v>0</v>
      </c>
      <c r="I765" s="293"/>
      <c r="J765" s="298"/>
    </row>
    <row r="766" spans="1:10" s="325" customFormat="1" ht="9" customHeight="1" x14ac:dyDescent="0.25">
      <c r="A766" s="321"/>
      <c r="B766" s="291"/>
      <c r="C766" s="291"/>
      <c r="D766" s="291"/>
      <c r="E766" s="291"/>
      <c r="F766" s="291"/>
      <c r="G766" s="291"/>
    </row>
    <row r="767" spans="1:10" s="325" customFormat="1" ht="9" customHeight="1" x14ac:dyDescent="0.25">
      <c r="A767" s="321" t="s">
        <v>314</v>
      </c>
      <c r="B767" s="152"/>
      <c r="C767" s="152"/>
      <c r="D767" s="152"/>
      <c r="E767" s="152"/>
      <c r="F767" s="291"/>
      <c r="G767" s="291"/>
    </row>
    <row r="768" spans="1:10" s="325" customFormat="1" ht="9" customHeight="1" x14ac:dyDescent="0.25">
      <c r="A768" s="323" t="s">
        <v>33</v>
      </c>
      <c r="B768" s="291">
        <f>SUM(B770:B801)-3</f>
        <v>1634203</v>
      </c>
      <c r="C768" s="291"/>
      <c r="D768" s="291">
        <f>SUM(D770:D801)</f>
        <v>1307387</v>
      </c>
      <c r="E768" s="291"/>
      <c r="F768" s="291">
        <f>SUM(F770:F801)-2</f>
        <v>318695</v>
      </c>
      <c r="G768" s="291">
        <f>SUM(G770:G801)-1</f>
        <v>8120</v>
      </c>
      <c r="J768" s="298"/>
    </row>
    <row r="769" spans="1:10" s="325" customFormat="1" ht="3.95" customHeight="1" x14ac:dyDescent="0.25">
      <c r="A769" s="323"/>
      <c r="B769" s="291"/>
      <c r="C769" s="291"/>
      <c r="D769" s="291"/>
      <c r="E769" s="291"/>
      <c r="F769" s="291"/>
      <c r="G769" s="291"/>
    </row>
    <row r="770" spans="1:10" s="325" customFormat="1" ht="8.65" customHeight="1" x14ac:dyDescent="0.25">
      <c r="A770" s="324" t="s">
        <v>34</v>
      </c>
      <c r="B770" s="293">
        <f>SUM(D770:G770)</f>
        <v>241</v>
      </c>
      <c r="C770" s="293"/>
      <c r="D770" s="293">
        <v>241</v>
      </c>
      <c r="E770" s="293"/>
      <c r="F770" s="293">
        <v>0</v>
      </c>
      <c r="G770" s="294">
        <v>0</v>
      </c>
      <c r="I770" s="293"/>
      <c r="J770" s="298"/>
    </row>
    <row r="771" spans="1:10" s="325" customFormat="1" ht="8.65" customHeight="1" x14ac:dyDescent="0.25">
      <c r="A771" s="324" t="s">
        <v>35</v>
      </c>
      <c r="B771" s="293">
        <f>SUM(D771:G771)-1</f>
        <v>122152</v>
      </c>
      <c r="C771" s="293"/>
      <c r="D771" s="293">
        <v>114318</v>
      </c>
      <c r="E771" s="293"/>
      <c r="F771" s="293">
        <v>3620</v>
      </c>
      <c r="G771" s="293">
        <v>4215</v>
      </c>
      <c r="I771" s="293"/>
      <c r="J771" s="298"/>
    </row>
    <row r="772" spans="1:10" s="325" customFormat="1" ht="8.65" customHeight="1" x14ac:dyDescent="0.25">
      <c r="A772" s="324" t="s">
        <v>87</v>
      </c>
      <c r="B772" s="293">
        <f>SUM(D772:G772)-1</f>
        <v>153948</v>
      </c>
      <c r="C772" s="293"/>
      <c r="D772" s="293">
        <v>134395</v>
      </c>
      <c r="E772" s="293"/>
      <c r="F772" s="293">
        <v>16966</v>
      </c>
      <c r="G772" s="293">
        <v>2588</v>
      </c>
      <c r="I772" s="293"/>
      <c r="J772" s="298"/>
    </row>
    <row r="773" spans="1:10" s="325" customFormat="1" ht="8.65" customHeight="1" x14ac:dyDescent="0.25">
      <c r="A773" s="157" t="s">
        <v>37</v>
      </c>
      <c r="B773" s="158">
        <f>SUM(D773:G773)</f>
        <v>60087</v>
      </c>
      <c r="C773" s="158"/>
      <c r="D773" s="158">
        <v>59707</v>
      </c>
      <c r="E773" s="158"/>
      <c r="F773" s="158">
        <v>380</v>
      </c>
      <c r="G773" s="158">
        <v>0</v>
      </c>
      <c r="I773" s="293"/>
      <c r="J773" s="298"/>
    </row>
    <row r="774" spans="1:10" s="325" customFormat="1" ht="8.65" customHeight="1" x14ac:dyDescent="0.25">
      <c r="A774" s="324" t="s">
        <v>38</v>
      </c>
      <c r="B774" s="293">
        <f>SUM(D774:G774)</f>
        <v>1861</v>
      </c>
      <c r="C774" s="293"/>
      <c r="D774" s="293">
        <v>1859</v>
      </c>
      <c r="E774" s="293"/>
      <c r="F774" s="293">
        <v>0</v>
      </c>
      <c r="G774" s="294">
        <v>2</v>
      </c>
      <c r="I774" s="293"/>
      <c r="J774" s="298"/>
    </row>
    <row r="775" spans="1:10" s="325" customFormat="1" ht="8.65" customHeight="1" x14ac:dyDescent="0.25">
      <c r="A775" s="324" t="s">
        <v>39</v>
      </c>
      <c r="B775" s="293">
        <f>SUM(D775:G775)</f>
        <v>31466</v>
      </c>
      <c r="C775" s="293"/>
      <c r="D775" s="293">
        <v>30868</v>
      </c>
      <c r="E775" s="293"/>
      <c r="F775" s="293">
        <v>598</v>
      </c>
      <c r="G775" s="293">
        <v>0</v>
      </c>
      <c r="I775" s="293"/>
      <c r="J775" s="298"/>
    </row>
    <row r="776" spans="1:10" s="325" customFormat="1" ht="8.65" customHeight="1" x14ac:dyDescent="0.25">
      <c r="A776" s="324" t="s">
        <v>40</v>
      </c>
      <c r="B776" s="293">
        <f>SUM(D776:G776)+1</f>
        <v>62237</v>
      </c>
      <c r="C776" s="293"/>
      <c r="D776" s="293">
        <v>61346</v>
      </c>
      <c r="E776" s="293"/>
      <c r="F776" s="293">
        <v>890</v>
      </c>
      <c r="G776" s="293">
        <v>0</v>
      </c>
      <c r="I776" s="293"/>
      <c r="J776" s="298"/>
    </row>
    <row r="777" spans="1:10" s="325" customFormat="1" ht="8.65" customHeight="1" x14ac:dyDescent="0.25">
      <c r="A777" s="157" t="s">
        <v>41</v>
      </c>
      <c r="B777" s="158">
        <f>SUM(D777:G777)</f>
        <v>1006</v>
      </c>
      <c r="C777" s="158"/>
      <c r="D777" s="158">
        <v>1006</v>
      </c>
      <c r="E777" s="158"/>
      <c r="F777" s="158">
        <v>0</v>
      </c>
      <c r="G777" s="295">
        <v>0</v>
      </c>
      <c r="I777" s="293"/>
      <c r="J777" s="298"/>
    </row>
    <row r="778" spans="1:10" s="325" customFormat="1" ht="8.65" customHeight="1" x14ac:dyDescent="0.25">
      <c r="A778" s="324" t="s">
        <v>88</v>
      </c>
      <c r="B778" s="293" t="s">
        <v>132</v>
      </c>
      <c r="C778" s="293"/>
      <c r="D778" s="293" t="s">
        <v>132</v>
      </c>
      <c r="E778" s="293"/>
      <c r="F778" s="293" t="s">
        <v>132</v>
      </c>
      <c r="G778" s="293" t="s">
        <v>132</v>
      </c>
      <c r="I778" s="293"/>
      <c r="J778" s="298"/>
    </row>
    <row r="779" spans="1:10" s="325" customFormat="1" ht="8.65" customHeight="1" x14ac:dyDescent="0.25">
      <c r="A779" s="324" t="s">
        <v>42</v>
      </c>
      <c r="B779" s="293">
        <f t="shared" ref="B779:B785" si="55">SUM(D779:G779)</f>
        <v>1245</v>
      </c>
      <c r="C779" s="293"/>
      <c r="D779" s="293">
        <v>1245</v>
      </c>
      <c r="E779" s="293"/>
      <c r="F779" s="293">
        <v>0</v>
      </c>
      <c r="G779" s="294">
        <v>0</v>
      </c>
      <c r="I779" s="293"/>
      <c r="J779" s="298"/>
    </row>
    <row r="780" spans="1:10" s="325" customFormat="1" ht="8.65" customHeight="1" x14ac:dyDescent="0.25">
      <c r="A780" s="324" t="s">
        <v>43</v>
      </c>
      <c r="B780" s="293">
        <f t="shared" si="55"/>
        <v>2247</v>
      </c>
      <c r="C780" s="293"/>
      <c r="D780" s="293">
        <v>2247</v>
      </c>
      <c r="E780" s="293"/>
      <c r="F780" s="293">
        <v>0</v>
      </c>
      <c r="G780" s="294">
        <v>0</v>
      </c>
      <c r="I780" s="293"/>
      <c r="J780" s="298"/>
    </row>
    <row r="781" spans="1:10" s="325" customFormat="1" ht="8.65" customHeight="1" x14ac:dyDescent="0.25">
      <c r="A781" s="157" t="s">
        <v>44</v>
      </c>
      <c r="B781" s="158">
        <f t="shared" si="55"/>
        <v>22177</v>
      </c>
      <c r="C781" s="158"/>
      <c r="D781" s="158">
        <v>22170</v>
      </c>
      <c r="E781" s="158"/>
      <c r="F781" s="158">
        <v>7</v>
      </c>
      <c r="G781" s="158">
        <v>0</v>
      </c>
      <c r="I781" s="293"/>
      <c r="J781" s="298"/>
    </row>
    <row r="782" spans="1:10" s="325" customFormat="1" ht="8.65" customHeight="1" x14ac:dyDescent="0.25">
      <c r="A782" s="324" t="s">
        <v>45</v>
      </c>
      <c r="B782" s="293">
        <f t="shared" si="55"/>
        <v>8768</v>
      </c>
      <c r="C782" s="293"/>
      <c r="D782" s="293">
        <v>8763</v>
      </c>
      <c r="E782" s="293"/>
      <c r="F782" s="293">
        <v>0</v>
      </c>
      <c r="G782" s="294">
        <v>5</v>
      </c>
      <c r="I782" s="293"/>
      <c r="J782" s="298"/>
    </row>
    <row r="783" spans="1:10" s="325" customFormat="1" ht="8.65" customHeight="1" x14ac:dyDescent="0.25">
      <c r="A783" s="324" t="s">
        <v>46</v>
      </c>
      <c r="B783" s="293">
        <f t="shared" si="55"/>
        <v>55407</v>
      </c>
      <c r="C783" s="293"/>
      <c r="D783" s="293">
        <v>55407</v>
      </c>
      <c r="E783" s="293"/>
      <c r="F783" s="293">
        <v>0</v>
      </c>
      <c r="G783" s="294">
        <v>0</v>
      </c>
      <c r="I783" s="293"/>
      <c r="J783" s="298"/>
    </row>
    <row r="784" spans="1:10" s="325" customFormat="1" ht="8.65" customHeight="1" x14ac:dyDescent="0.25">
      <c r="A784" s="324" t="s">
        <v>47</v>
      </c>
      <c r="B784" s="293">
        <f t="shared" si="55"/>
        <v>18797</v>
      </c>
      <c r="C784" s="293"/>
      <c r="D784" s="293">
        <v>18797</v>
      </c>
      <c r="E784" s="293"/>
      <c r="F784" s="293">
        <v>0</v>
      </c>
      <c r="G784" s="294">
        <v>0</v>
      </c>
      <c r="I784" s="293"/>
      <c r="J784" s="298"/>
    </row>
    <row r="785" spans="1:10" s="325" customFormat="1" ht="8.65" customHeight="1" x14ac:dyDescent="0.25">
      <c r="A785" s="157" t="s">
        <v>48</v>
      </c>
      <c r="B785" s="158">
        <f t="shared" si="55"/>
        <v>48315</v>
      </c>
      <c r="C785" s="158"/>
      <c r="D785" s="158">
        <v>47766</v>
      </c>
      <c r="E785" s="158"/>
      <c r="F785" s="158">
        <v>0</v>
      </c>
      <c r="G785" s="295">
        <v>549</v>
      </c>
      <c r="I785" s="293"/>
      <c r="J785" s="298"/>
    </row>
    <row r="786" spans="1:10" s="325" customFormat="1" ht="8.65" customHeight="1" x14ac:dyDescent="0.25">
      <c r="A786" s="324" t="s">
        <v>49</v>
      </c>
      <c r="B786" s="293">
        <f>SUM(D786:G786)+1</f>
        <v>776</v>
      </c>
      <c r="C786" s="293"/>
      <c r="D786" s="293">
        <v>730</v>
      </c>
      <c r="E786" s="293"/>
      <c r="F786" s="293">
        <v>0</v>
      </c>
      <c r="G786" s="294">
        <v>45</v>
      </c>
      <c r="I786" s="293"/>
      <c r="J786" s="298"/>
    </row>
    <row r="787" spans="1:10" s="325" customFormat="1" ht="8.65" customHeight="1" x14ac:dyDescent="0.25">
      <c r="A787" s="324" t="s">
        <v>50</v>
      </c>
      <c r="B787" s="293">
        <f t="shared" ref="B787:B793" si="56">SUM(D787:G787)</f>
        <v>64594</v>
      </c>
      <c r="C787" s="293"/>
      <c r="D787" s="293">
        <v>64543</v>
      </c>
      <c r="E787" s="293"/>
      <c r="F787" s="293">
        <v>51</v>
      </c>
      <c r="G787" s="294">
        <v>0</v>
      </c>
      <c r="I787" s="293"/>
      <c r="J787" s="298"/>
    </row>
    <row r="788" spans="1:10" s="325" customFormat="1" ht="8.65" customHeight="1" x14ac:dyDescent="0.25">
      <c r="A788" s="324" t="s">
        <v>51</v>
      </c>
      <c r="B788" s="293">
        <f t="shared" si="56"/>
        <v>291</v>
      </c>
      <c r="C788" s="293"/>
      <c r="D788" s="293">
        <v>291</v>
      </c>
      <c r="E788" s="293"/>
      <c r="F788" s="293">
        <v>0</v>
      </c>
      <c r="G788" s="294">
        <v>0</v>
      </c>
      <c r="I788" s="293"/>
      <c r="J788" s="298"/>
    </row>
    <row r="789" spans="1:10" s="325" customFormat="1" ht="8.65" customHeight="1" x14ac:dyDescent="0.25">
      <c r="A789" s="157" t="s">
        <v>52</v>
      </c>
      <c r="B789" s="158">
        <f t="shared" si="56"/>
        <v>16318</v>
      </c>
      <c r="C789" s="158"/>
      <c r="D789" s="158">
        <v>15546</v>
      </c>
      <c r="E789" s="158"/>
      <c r="F789" s="158">
        <v>768</v>
      </c>
      <c r="G789" s="158">
        <v>4</v>
      </c>
      <c r="I789" s="293"/>
      <c r="J789" s="298"/>
    </row>
    <row r="790" spans="1:10" s="325" customFormat="1" ht="8.65" customHeight="1" x14ac:dyDescent="0.25">
      <c r="A790" s="324" t="s">
        <v>53</v>
      </c>
      <c r="B790" s="293">
        <f t="shared" si="56"/>
        <v>4332</v>
      </c>
      <c r="C790" s="293"/>
      <c r="D790" s="293">
        <v>4332</v>
      </c>
      <c r="E790" s="293"/>
      <c r="F790" s="293">
        <v>0</v>
      </c>
      <c r="G790" s="294">
        <v>0</v>
      </c>
      <c r="I790" s="293"/>
      <c r="J790" s="298"/>
    </row>
    <row r="791" spans="1:10" s="325" customFormat="1" ht="8.65" customHeight="1" x14ac:dyDescent="0.25">
      <c r="A791" s="324" t="s">
        <v>54</v>
      </c>
      <c r="B791" s="293">
        <f t="shared" si="56"/>
        <v>850</v>
      </c>
      <c r="C791" s="293"/>
      <c r="D791" s="293">
        <v>850</v>
      </c>
      <c r="E791" s="293"/>
      <c r="F791" s="293">
        <v>0</v>
      </c>
      <c r="G791" s="294">
        <v>0</v>
      </c>
      <c r="I791" s="293"/>
      <c r="J791" s="298"/>
    </row>
    <row r="792" spans="1:10" s="325" customFormat="1" ht="8.65" customHeight="1" x14ac:dyDescent="0.25">
      <c r="A792" s="324" t="s">
        <v>55</v>
      </c>
      <c r="B792" s="293">
        <f t="shared" si="56"/>
        <v>3487</v>
      </c>
      <c r="C792" s="293"/>
      <c r="D792" s="293">
        <v>3454</v>
      </c>
      <c r="E792" s="293"/>
      <c r="F792" s="293">
        <v>32</v>
      </c>
      <c r="G792" s="293">
        <v>1</v>
      </c>
      <c r="I792" s="293"/>
      <c r="J792" s="298"/>
    </row>
    <row r="793" spans="1:10" s="325" customFormat="1" ht="8.65" customHeight="1" x14ac:dyDescent="0.25">
      <c r="A793" s="157" t="s">
        <v>56</v>
      </c>
      <c r="B793" s="158">
        <f t="shared" si="56"/>
        <v>5029</v>
      </c>
      <c r="C793" s="158"/>
      <c r="D793" s="158">
        <v>5029</v>
      </c>
      <c r="E793" s="158"/>
      <c r="F793" s="158">
        <v>0</v>
      </c>
      <c r="G793" s="295">
        <v>0</v>
      </c>
      <c r="I793" s="293"/>
      <c r="J793" s="298"/>
    </row>
    <row r="794" spans="1:10" s="325" customFormat="1" ht="8.65" customHeight="1" x14ac:dyDescent="0.25">
      <c r="A794" s="324" t="s">
        <v>57</v>
      </c>
      <c r="B794" s="293">
        <f>SUM(D794:G794)+1</f>
        <v>279294</v>
      </c>
      <c r="C794" s="293"/>
      <c r="D794" s="293">
        <v>228473</v>
      </c>
      <c r="E794" s="293"/>
      <c r="F794" s="293">
        <v>50784</v>
      </c>
      <c r="G794" s="293">
        <v>36</v>
      </c>
      <c r="I794" s="293"/>
      <c r="J794" s="298"/>
    </row>
    <row r="795" spans="1:10" s="325" customFormat="1" ht="8.65" customHeight="1" x14ac:dyDescent="0.25">
      <c r="A795" s="324" t="s">
        <v>58</v>
      </c>
      <c r="B795" s="293">
        <f>SUM(D795:G795)</f>
        <v>419557</v>
      </c>
      <c r="C795" s="293"/>
      <c r="D795" s="293">
        <v>175067</v>
      </c>
      <c r="E795" s="293"/>
      <c r="F795" s="293">
        <v>244268</v>
      </c>
      <c r="G795" s="293">
        <v>222</v>
      </c>
      <c r="I795" s="293"/>
      <c r="J795" s="298"/>
    </row>
    <row r="796" spans="1:10" s="325" customFormat="1" ht="8.65" customHeight="1" x14ac:dyDescent="0.25">
      <c r="A796" s="324" t="s">
        <v>59</v>
      </c>
      <c r="B796" s="293">
        <f>SUM(D796:G796)+1</f>
        <v>47918</v>
      </c>
      <c r="C796" s="293"/>
      <c r="D796" s="293">
        <v>47917</v>
      </c>
      <c r="E796" s="293"/>
      <c r="F796" s="293">
        <v>0</v>
      </c>
      <c r="G796" s="293">
        <v>0</v>
      </c>
      <c r="I796" s="293"/>
      <c r="J796" s="298"/>
    </row>
    <row r="797" spans="1:10" s="325" customFormat="1" ht="8.65" customHeight="1" x14ac:dyDescent="0.25">
      <c r="A797" s="157" t="s">
        <v>60</v>
      </c>
      <c r="B797" s="158">
        <f>SUM(D797:G797)</f>
        <v>53094</v>
      </c>
      <c r="C797" s="158"/>
      <c r="D797" s="158">
        <v>52762</v>
      </c>
      <c r="E797" s="158"/>
      <c r="F797" s="158">
        <v>332</v>
      </c>
      <c r="G797" s="158">
        <v>0</v>
      </c>
      <c r="I797" s="293"/>
      <c r="J797" s="298"/>
    </row>
    <row r="798" spans="1:10" s="325" customFormat="1" ht="8.65" customHeight="1" x14ac:dyDescent="0.25">
      <c r="A798" s="324" t="s">
        <v>61</v>
      </c>
      <c r="B798" s="293">
        <f>SUM(D798:G798)</f>
        <v>469</v>
      </c>
      <c r="C798" s="293"/>
      <c r="D798" s="293">
        <v>469</v>
      </c>
      <c r="E798" s="293"/>
      <c r="F798" s="293">
        <v>0</v>
      </c>
      <c r="G798" s="294">
        <v>0</v>
      </c>
      <c r="I798" s="293"/>
      <c r="J798" s="298"/>
    </row>
    <row r="799" spans="1:10" s="325" customFormat="1" ht="8.65" customHeight="1" x14ac:dyDescent="0.25">
      <c r="A799" s="324" t="s">
        <v>62</v>
      </c>
      <c r="B799" s="293">
        <f>SUM(D799:G799)</f>
        <v>100904</v>
      </c>
      <c r="C799" s="293"/>
      <c r="D799" s="293">
        <v>100664</v>
      </c>
      <c r="E799" s="293"/>
      <c r="F799" s="293">
        <v>1</v>
      </c>
      <c r="G799" s="293">
        <v>239</v>
      </c>
      <c r="I799" s="293"/>
      <c r="J799" s="298"/>
    </row>
    <row r="800" spans="1:10" s="325" customFormat="1" ht="8.65" customHeight="1" x14ac:dyDescent="0.25">
      <c r="A800" s="155" t="s">
        <v>63</v>
      </c>
      <c r="B800" s="293">
        <f>SUM(D800:G800)-1</f>
        <v>44149</v>
      </c>
      <c r="C800" s="293"/>
      <c r="D800" s="293">
        <v>43935</v>
      </c>
      <c r="E800" s="293"/>
      <c r="F800" s="293">
        <v>0</v>
      </c>
      <c r="G800" s="293">
        <v>215</v>
      </c>
      <c r="I800" s="293"/>
      <c r="J800" s="298"/>
    </row>
    <row r="801" spans="1:10" s="325" customFormat="1" ht="8.65" customHeight="1" x14ac:dyDescent="0.25">
      <c r="A801" s="157" t="s">
        <v>64</v>
      </c>
      <c r="B801" s="158">
        <f>SUM(D801:G801)</f>
        <v>3190</v>
      </c>
      <c r="C801" s="158"/>
      <c r="D801" s="158">
        <v>3190</v>
      </c>
      <c r="E801" s="158"/>
      <c r="F801" s="158">
        <v>0</v>
      </c>
      <c r="G801" s="295">
        <v>0</v>
      </c>
      <c r="I801" s="293"/>
      <c r="J801" s="298"/>
    </row>
    <row r="802" spans="1:10" s="325" customFormat="1" ht="9" customHeight="1" x14ac:dyDescent="0.25">
      <c r="A802" s="321"/>
      <c r="B802" s="291"/>
      <c r="C802" s="291"/>
      <c r="D802" s="291"/>
      <c r="E802" s="291"/>
      <c r="F802" s="291"/>
      <c r="G802" s="291"/>
    </row>
    <row r="803" spans="1:10" s="325" customFormat="1" ht="9" customHeight="1" x14ac:dyDescent="0.25">
      <c r="A803" s="321" t="s">
        <v>90</v>
      </c>
      <c r="B803" s="152"/>
      <c r="C803" s="152"/>
      <c r="D803" s="152"/>
      <c r="E803" s="152"/>
      <c r="F803" s="291"/>
      <c r="G803" s="291"/>
    </row>
    <row r="804" spans="1:10" s="325" customFormat="1" ht="9" customHeight="1" x14ac:dyDescent="0.25">
      <c r="A804" s="323" t="s">
        <v>33</v>
      </c>
      <c r="B804" s="291">
        <f>SUM(B806:B837)-2</f>
        <v>2007732</v>
      </c>
      <c r="C804" s="291"/>
      <c r="D804" s="291">
        <f>SUM(D806:D837)-2</f>
        <v>1426351</v>
      </c>
      <c r="E804" s="291"/>
      <c r="F804" s="291">
        <f>SUM(F806:F837)+1</f>
        <v>575091</v>
      </c>
      <c r="G804" s="291">
        <f>SUM(G806:G837)-1</f>
        <v>6290</v>
      </c>
      <c r="J804" s="298"/>
    </row>
    <row r="805" spans="1:10" s="325" customFormat="1" ht="3.95" customHeight="1" x14ac:dyDescent="0.25">
      <c r="A805" s="323"/>
      <c r="B805" s="291"/>
      <c r="C805" s="291"/>
      <c r="D805" s="291"/>
      <c r="E805" s="291"/>
      <c r="F805" s="291"/>
      <c r="G805" s="291"/>
    </row>
    <row r="806" spans="1:10" s="325" customFormat="1" ht="8.65" customHeight="1" x14ac:dyDescent="0.25">
      <c r="A806" s="324" t="s">
        <v>34</v>
      </c>
      <c r="B806" s="293">
        <f>SUM(D806:G806)</f>
        <v>178</v>
      </c>
      <c r="C806" s="293"/>
      <c r="D806" s="293">
        <v>178</v>
      </c>
      <c r="E806" s="293"/>
      <c r="F806" s="293">
        <v>0</v>
      </c>
      <c r="G806" s="294">
        <v>0</v>
      </c>
      <c r="I806" s="293"/>
      <c r="J806" s="298"/>
    </row>
    <row r="807" spans="1:10" s="325" customFormat="1" ht="8.65" customHeight="1" x14ac:dyDescent="0.25">
      <c r="A807" s="324" t="s">
        <v>35</v>
      </c>
      <c r="B807" s="293">
        <f>SUM(D807:G807)</f>
        <v>188064</v>
      </c>
      <c r="C807" s="293"/>
      <c r="D807" s="293">
        <v>179741</v>
      </c>
      <c r="E807" s="293"/>
      <c r="F807" s="293">
        <v>4487</v>
      </c>
      <c r="G807" s="293">
        <v>3836</v>
      </c>
      <c r="I807" s="293"/>
      <c r="J807" s="298"/>
    </row>
    <row r="808" spans="1:10" s="325" customFormat="1" ht="8.65" customHeight="1" x14ac:dyDescent="0.25">
      <c r="A808" s="324" t="s">
        <v>87</v>
      </c>
      <c r="B808" s="293">
        <f>SUM(D808:G808)</f>
        <v>175946</v>
      </c>
      <c r="C808" s="293"/>
      <c r="D808" s="293">
        <v>124258</v>
      </c>
      <c r="E808" s="293"/>
      <c r="F808" s="293">
        <v>50142</v>
      </c>
      <c r="G808" s="293">
        <v>1546</v>
      </c>
      <c r="I808" s="293"/>
      <c r="J808" s="298"/>
    </row>
    <row r="809" spans="1:10" s="325" customFormat="1" ht="8.65" customHeight="1" x14ac:dyDescent="0.25">
      <c r="A809" s="157" t="s">
        <v>37</v>
      </c>
      <c r="B809" s="158">
        <f>SUM(D809:G809)</f>
        <v>57757</v>
      </c>
      <c r="C809" s="158"/>
      <c r="D809" s="158">
        <v>57409</v>
      </c>
      <c r="E809" s="158"/>
      <c r="F809" s="158">
        <v>348</v>
      </c>
      <c r="G809" s="158">
        <v>0</v>
      </c>
      <c r="I809" s="293"/>
      <c r="J809" s="298"/>
    </row>
    <row r="810" spans="1:10" s="325" customFormat="1" ht="8.65" customHeight="1" x14ac:dyDescent="0.25">
      <c r="A810" s="324" t="s">
        <v>38</v>
      </c>
      <c r="B810" s="293">
        <f>SUM(D810:G810)+1</f>
        <v>2182</v>
      </c>
      <c r="C810" s="293"/>
      <c r="D810" s="293">
        <v>2170</v>
      </c>
      <c r="E810" s="293"/>
      <c r="F810" s="293">
        <v>0</v>
      </c>
      <c r="G810" s="294">
        <v>11</v>
      </c>
      <c r="I810" s="293"/>
      <c r="J810" s="298"/>
    </row>
    <row r="811" spans="1:10" s="325" customFormat="1" ht="8.65" customHeight="1" x14ac:dyDescent="0.25">
      <c r="A811" s="324" t="s">
        <v>39</v>
      </c>
      <c r="B811" s="293">
        <f>SUM(D811:G811)</f>
        <v>29751</v>
      </c>
      <c r="C811" s="293"/>
      <c r="D811" s="293">
        <v>29750</v>
      </c>
      <c r="E811" s="293"/>
      <c r="F811" s="293">
        <v>0</v>
      </c>
      <c r="G811" s="293">
        <v>1</v>
      </c>
      <c r="I811" s="293"/>
      <c r="J811" s="298"/>
    </row>
    <row r="812" spans="1:10" s="325" customFormat="1" ht="8.65" customHeight="1" x14ac:dyDescent="0.25">
      <c r="A812" s="324" t="s">
        <v>40</v>
      </c>
      <c r="B812" s="293">
        <f>SUM(D812:G812)</f>
        <v>56859</v>
      </c>
      <c r="C812" s="293"/>
      <c r="D812" s="293">
        <v>55379</v>
      </c>
      <c r="E812" s="293"/>
      <c r="F812" s="293">
        <v>1480</v>
      </c>
      <c r="G812" s="293">
        <v>0</v>
      </c>
      <c r="I812" s="293"/>
      <c r="J812" s="298"/>
    </row>
    <row r="813" spans="1:10" s="325" customFormat="1" ht="8.65" customHeight="1" x14ac:dyDescent="0.25">
      <c r="A813" s="157" t="s">
        <v>41</v>
      </c>
      <c r="B813" s="158">
        <f>SUM(D813:G813)</f>
        <v>1059</v>
      </c>
      <c r="C813" s="158"/>
      <c r="D813" s="158">
        <v>1059</v>
      </c>
      <c r="E813" s="158"/>
      <c r="F813" s="158">
        <v>0</v>
      </c>
      <c r="G813" s="295">
        <v>0</v>
      </c>
      <c r="I813" s="293"/>
      <c r="J813" s="298"/>
    </row>
    <row r="814" spans="1:10" s="325" customFormat="1" ht="8.65" customHeight="1" x14ac:dyDescent="0.25">
      <c r="A814" s="324" t="s">
        <v>88</v>
      </c>
      <c r="B814" s="293" t="s">
        <v>132</v>
      </c>
      <c r="C814" s="293"/>
      <c r="D814" s="293" t="s">
        <v>132</v>
      </c>
      <c r="E814" s="293"/>
      <c r="F814" s="293" t="s">
        <v>132</v>
      </c>
      <c r="G814" s="293" t="s">
        <v>132</v>
      </c>
      <c r="I814" s="293"/>
      <c r="J814" s="298"/>
    </row>
    <row r="815" spans="1:10" s="325" customFormat="1" ht="8.65" customHeight="1" x14ac:dyDescent="0.25">
      <c r="A815" s="324" t="s">
        <v>42</v>
      </c>
      <c r="B815" s="293">
        <f>SUM(D815:G815)</f>
        <v>1292</v>
      </c>
      <c r="C815" s="293"/>
      <c r="D815" s="293">
        <v>1292</v>
      </c>
      <c r="E815" s="293"/>
      <c r="F815" s="293">
        <v>0</v>
      </c>
      <c r="G815" s="294">
        <v>0</v>
      </c>
      <c r="I815" s="293"/>
      <c r="J815" s="298"/>
    </row>
    <row r="816" spans="1:10" s="325" customFormat="1" ht="8.65" customHeight="1" x14ac:dyDescent="0.25">
      <c r="A816" s="324" t="s">
        <v>43</v>
      </c>
      <c r="B816" s="293">
        <f>SUM(D816:G816)</f>
        <v>2068</v>
      </c>
      <c r="C816" s="293"/>
      <c r="D816" s="293">
        <v>2068</v>
      </c>
      <c r="E816" s="293"/>
      <c r="F816" s="293">
        <v>0</v>
      </c>
      <c r="G816" s="294">
        <v>0</v>
      </c>
      <c r="I816" s="293"/>
      <c r="J816" s="298"/>
    </row>
    <row r="817" spans="1:10" s="325" customFormat="1" ht="8.65" customHeight="1" x14ac:dyDescent="0.25">
      <c r="A817" s="157" t="s">
        <v>44</v>
      </c>
      <c r="B817" s="158">
        <f>SUM(D817:G817)</f>
        <v>28290</v>
      </c>
      <c r="C817" s="158"/>
      <c r="D817" s="158">
        <v>28284</v>
      </c>
      <c r="E817" s="158"/>
      <c r="F817" s="158">
        <v>0</v>
      </c>
      <c r="G817" s="158">
        <v>6</v>
      </c>
      <c r="I817" s="293"/>
      <c r="J817" s="298"/>
    </row>
    <row r="818" spans="1:10" s="325" customFormat="1" ht="8.65" customHeight="1" x14ac:dyDescent="0.25">
      <c r="A818" s="324" t="s">
        <v>45</v>
      </c>
      <c r="B818" s="293">
        <f>SUM(D818:G818)-1</f>
        <v>8943</v>
      </c>
      <c r="C818" s="293"/>
      <c r="D818" s="293">
        <v>8939</v>
      </c>
      <c r="E818" s="293"/>
      <c r="F818" s="293">
        <v>0</v>
      </c>
      <c r="G818" s="294">
        <v>5</v>
      </c>
      <c r="I818" s="293"/>
      <c r="J818" s="298"/>
    </row>
    <row r="819" spans="1:10" s="325" customFormat="1" ht="8.65" customHeight="1" x14ac:dyDescent="0.25">
      <c r="A819" s="324" t="s">
        <v>46</v>
      </c>
      <c r="B819" s="293">
        <f>SUM(D819:G819)</f>
        <v>61220</v>
      </c>
      <c r="C819" s="293"/>
      <c r="D819" s="293">
        <v>61210</v>
      </c>
      <c r="E819" s="293"/>
      <c r="F819" s="293">
        <v>0</v>
      </c>
      <c r="G819" s="294">
        <v>10</v>
      </c>
      <c r="I819" s="293"/>
      <c r="J819" s="298"/>
    </row>
    <row r="820" spans="1:10" s="325" customFormat="1" ht="8.65" customHeight="1" x14ac:dyDescent="0.25">
      <c r="A820" s="324" t="s">
        <v>47</v>
      </c>
      <c r="B820" s="293">
        <f>SUM(D820:G820)</f>
        <v>23008</v>
      </c>
      <c r="C820" s="293"/>
      <c r="D820" s="293">
        <v>23004</v>
      </c>
      <c r="E820" s="293"/>
      <c r="F820" s="293">
        <v>4</v>
      </c>
      <c r="G820" s="294">
        <v>0</v>
      </c>
      <c r="I820" s="293"/>
      <c r="J820" s="298"/>
    </row>
    <row r="821" spans="1:10" s="325" customFormat="1" ht="8.65" customHeight="1" x14ac:dyDescent="0.25">
      <c r="A821" s="157" t="s">
        <v>48</v>
      </c>
      <c r="B821" s="158">
        <f>SUM(D821:G821)-1</f>
        <v>51299</v>
      </c>
      <c r="C821" s="158"/>
      <c r="D821" s="158">
        <v>51036</v>
      </c>
      <c r="E821" s="158"/>
      <c r="F821" s="158">
        <v>1</v>
      </c>
      <c r="G821" s="295">
        <v>263</v>
      </c>
      <c r="I821" s="293"/>
      <c r="J821" s="298"/>
    </row>
    <row r="822" spans="1:10" s="325" customFormat="1" ht="8.65" customHeight="1" x14ac:dyDescent="0.25">
      <c r="A822" s="324" t="s">
        <v>49</v>
      </c>
      <c r="B822" s="293">
        <f>SUM(D822:G822)</f>
        <v>330</v>
      </c>
      <c r="C822" s="293"/>
      <c r="D822" s="293">
        <v>303</v>
      </c>
      <c r="E822" s="293"/>
      <c r="F822" s="293">
        <v>0</v>
      </c>
      <c r="G822" s="294">
        <v>27</v>
      </c>
      <c r="I822" s="293"/>
      <c r="J822" s="298"/>
    </row>
    <row r="823" spans="1:10" s="325" customFormat="1" ht="8.65" customHeight="1" x14ac:dyDescent="0.25">
      <c r="A823" s="324" t="s">
        <v>50</v>
      </c>
      <c r="B823" s="293">
        <f>SUM(D823:G823)</f>
        <v>78710</v>
      </c>
      <c r="C823" s="293"/>
      <c r="D823" s="293">
        <v>78681</v>
      </c>
      <c r="E823" s="293"/>
      <c r="F823" s="293">
        <v>29</v>
      </c>
      <c r="G823" s="294">
        <v>0</v>
      </c>
      <c r="I823" s="293"/>
      <c r="J823" s="298"/>
    </row>
    <row r="824" spans="1:10" s="325" customFormat="1" ht="8.65" customHeight="1" x14ac:dyDescent="0.25">
      <c r="A824" s="324" t="s">
        <v>51</v>
      </c>
      <c r="B824" s="293">
        <f>SUM(D824:G824)</f>
        <v>351</v>
      </c>
      <c r="C824" s="293"/>
      <c r="D824" s="293">
        <v>351</v>
      </c>
      <c r="E824" s="293"/>
      <c r="F824" s="293">
        <v>0</v>
      </c>
      <c r="G824" s="294">
        <v>0</v>
      </c>
      <c r="I824" s="293"/>
      <c r="J824" s="298"/>
    </row>
    <row r="825" spans="1:10" s="325" customFormat="1" ht="8.65" customHeight="1" x14ac:dyDescent="0.25">
      <c r="A825" s="157" t="s">
        <v>52</v>
      </c>
      <c r="B825" s="158">
        <f>SUM(D825:G825)+1</f>
        <v>20794</v>
      </c>
      <c r="C825" s="158"/>
      <c r="D825" s="158">
        <v>20216</v>
      </c>
      <c r="E825" s="158"/>
      <c r="F825" s="158">
        <v>577</v>
      </c>
      <c r="G825" s="158">
        <v>0</v>
      </c>
      <c r="I825" s="293"/>
      <c r="J825" s="298"/>
    </row>
    <row r="826" spans="1:10" s="325" customFormat="1" ht="8.65" customHeight="1" x14ac:dyDescent="0.25">
      <c r="A826" s="324" t="s">
        <v>53</v>
      </c>
      <c r="B826" s="293">
        <f>SUM(D826:G826)</f>
        <v>4360</v>
      </c>
      <c r="C826" s="293"/>
      <c r="D826" s="293">
        <v>4360</v>
      </c>
      <c r="E826" s="293"/>
      <c r="F826" s="293">
        <v>0</v>
      </c>
      <c r="G826" s="294">
        <v>0</v>
      </c>
      <c r="I826" s="293"/>
      <c r="J826" s="298"/>
    </row>
    <row r="827" spans="1:10" s="325" customFormat="1" ht="8.65" customHeight="1" x14ac:dyDescent="0.25">
      <c r="A827" s="324" t="s">
        <v>54</v>
      </c>
      <c r="B827" s="293">
        <f>SUM(D827:G827)</f>
        <v>723</v>
      </c>
      <c r="C827" s="293"/>
      <c r="D827" s="293">
        <v>723</v>
      </c>
      <c r="E827" s="293"/>
      <c r="F827" s="293">
        <v>0</v>
      </c>
      <c r="G827" s="294">
        <v>0</v>
      </c>
      <c r="I827" s="293"/>
      <c r="J827" s="298"/>
    </row>
    <row r="828" spans="1:10" s="325" customFormat="1" ht="8.65" customHeight="1" x14ac:dyDescent="0.25">
      <c r="A828" s="324" t="s">
        <v>55</v>
      </c>
      <c r="B828" s="293">
        <f>SUM(D828:G828)</f>
        <v>3368</v>
      </c>
      <c r="C828" s="293"/>
      <c r="D828" s="293">
        <v>3244</v>
      </c>
      <c r="E828" s="293"/>
      <c r="F828" s="293">
        <v>108</v>
      </c>
      <c r="G828" s="293">
        <v>16</v>
      </c>
      <c r="I828" s="293"/>
      <c r="J828" s="298"/>
    </row>
    <row r="829" spans="1:10" s="325" customFormat="1" ht="8.65" customHeight="1" x14ac:dyDescent="0.25">
      <c r="A829" s="157" t="s">
        <v>56</v>
      </c>
      <c r="B829" s="158">
        <f>SUM(D829:G829)</f>
        <v>4828</v>
      </c>
      <c r="C829" s="158"/>
      <c r="D829" s="158">
        <v>4828</v>
      </c>
      <c r="E829" s="158"/>
      <c r="F829" s="158">
        <v>0</v>
      </c>
      <c r="G829" s="295">
        <v>0</v>
      </c>
      <c r="I829" s="293"/>
      <c r="J829" s="298"/>
    </row>
    <row r="830" spans="1:10" s="325" customFormat="1" ht="8.65" customHeight="1" x14ac:dyDescent="0.25">
      <c r="A830" s="324" t="s">
        <v>57</v>
      </c>
      <c r="B830" s="293">
        <f>SUM(D830:G830)</f>
        <v>288037</v>
      </c>
      <c r="C830" s="293"/>
      <c r="D830" s="293">
        <v>217085</v>
      </c>
      <c r="E830" s="293"/>
      <c r="F830" s="293">
        <v>70924</v>
      </c>
      <c r="G830" s="293">
        <v>28</v>
      </c>
      <c r="I830" s="293"/>
      <c r="J830" s="298"/>
    </row>
    <row r="831" spans="1:10" s="325" customFormat="1" ht="8.65" customHeight="1" x14ac:dyDescent="0.25">
      <c r="A831" s="324" t="s">
        <v>58</v>
      </c>
      <c r="B831" s="293">
        <f>SUM(D831:G831)-1</f>
        <v>655358</v>
      </c>
      <c r="C831" s="293"/>
      <c r="D831" s="293">
        <v>208382</v>
      </c>
      <c r="E831" s="293"/>
      <c r="F831" s="293">
        <v>446702</v>
      </c>
      <c r="G831" s="293">
        <v>275</v>
      </c>
      <c r="I831" s="293"/>
      <c r="J831" s="298"/>
    </row>
    <row r="832" spans="1:10" s="325" customFormat="1" ht="8.65" customHeight="1" x14ac:dyDescent="0.25">
      <c r="A832" s="324" t="s">
        <v>59</v>
      </c>
      <c r="B832" s="293">
        <f>SUM(D832:G832)</f>
        <v>52939</v>
      </c>
      <c r="C832" s="293"/>
      <c r="D832" s="293">
        <v>52901</v>
      </c>
      <c r="E832" s="293"/>
      <c r="F832" s="293">
        <v>14</v>
      </c>
      <c r="G832" s="293">
        <v>24</v>
      </c>
      <c r="I832" s="293"/>
      <c r="J832" s="298"/>
    </row>
    <row r="833" spans="1:10" s="325" customFormat="1" ht="8.65" customHeight="1" x14ac:dyDescent="0.25">
      <c r="A833" s="157" t="s">
        <v>60</v>
      </c>
      <c r="B833" s="158">
        <f>SUM(D833:G833)</f>
        <v>50868</v>
      </c>
      <c r="C833" s="158"/>
      <c r="D833" s="158">
        <v>50586</v>
      </c>
      <c r="E833" s="158"/>
      <c r="F833" s="158">
        <v>273</v>
      </c>
      <c r="G833" s="158">
        <v>9</v>
      </c>
      <c r="I833" s="293"/>
      <c r="J833" s="298"/>
    </row>
    <row r="834" spans="1:10" s="325" customFormat="1" ht="8.65" customHeight="1" x14ac:dyDescent="0.25">
      <c r="A834" s="324" t="s">
        <v>61</v>
      </c>
      <c r="B834" s="293">
        <f>SUM(D834:G834)</f>
        <v>483</v>
      </c>
      <c r="C834" s="293"/>
      <c r="D834" s="293">
        <v>483</v>
      </c>
      <c r="E834" s="293"/>
      <c r="F834" s="293">
        <v>0</v>
      </c>
      <c r="G834" s="294">
        <v>0</v>
      </c>
      <c r="I834" s="293"/>
      <c r="J834" s="298"/>
    </row>
    <row r="835" spans="1:10" s="325" customFormat="1" ht="8.65" customHeight="1" x14ac:dyDescent="0.25">
      <c r="A835" s="324" t="s">
        <v>62</v>
      </c>
      <c r="B835" s="293">
        <f>SUM(D835:G835)+1</f>
        <v>110407</v>
      </c>
      <c r="C835" s="293"/>
      <c r="D835" s="293">
        <v>110397</v>
      </c>
      <c r="E835" s="293"/>
      <c r="F835" s="293">
        <v>0</v>
      </c>
      <c r="G835" s="293">
        <v>9</v>
      </c>
      <c r="I835" s="293"/>
      <c r="J835" s="298"/>
    </row>
    <row r="836" spans="1:10" s="325" customFormat="1" ht="8.65" customHeight="1" x14ac:dyDescent="0.25">
      <c r="A836" s="155" t="s">
        <v>63</v>
      </c>
      <c r="B836" s="293">
        <f>SUM(D836:G836)</f>
        <v>44432</v>
      </c>
      <c r="C836" s="293"/>
      <c r="D836" s="293">
        <v>44206</v>
      </c>
      <c r="E836" s="293"/>
      <c r="F836" s="293">
        <v>1</v>
      </c>
      <c r="G836" s="293">
        <v>225</v>
      </c>
      <c r="I836" s="293"/>
      <c r="J836" s="298"/>
    </row>
    <row r="837" spans="1:10" s="325" customFormat="1" ht="8.65" customHeight="1" x14ac:dyDescent="0.25">
      <c r="A837" s="157" t="s">
        <v>64</v>
      </c>
      <c r="B837" s="158">
        <f>SUM(D837:G837)</f>
        <v>3830</v>
      </c>
      <c r="C837" s="158"/>
      <c r="D837" s="158">
        <v>3830</v>
      </c>
      <c r="E837" s="158"/>
      <c r="F837" s="158">
        <v>0</v>
      </c>
      <c r="G837" s="295">
        <v>0</v>
      </c>
      <c r="I837" s="293"/>
      <c r="J837" s="298"/>
    </row>
    <row r="838" spans="1:10" ht="3" customHeight="1" x14ac:dyDescent="0.25">
      <c r="A838" s="302"/>
      <c r="B838" s="302"/>
      <c r="C838" s="302"/>
      <c r="D838" s="302"/>
      <c r="E838" s="302"/>
      <c r="F838" s="302"/>
      <c r="G838" s="302"/>
    </row>
    <row r="839" spans="1:10" ht="3" customHeight="1" x14ac:dyDescent="0.25">
      <c r="A839" s="318"/>
    </row>
    <row r="840" spans="1:10" ht="9" customHeight="1" x14ac:dyDescent="0.25">
      <c r="A840" s="335" t="s">
        <v>352</v>
      </c>
    </row>
    <row r="841" spans="1:10" s="329" customFormat="1" ht="9" customHeight="1" x14ac:dyDescent="0.25">
      <c r="A841" s="335" t="s">
        <v>353</v>
      </c>
    </row>
    <row r="842" spans="1:10" s="329" customFormat="1" ht="9" customHeight="1" x14ac:dyDescent="0.25">
      <c r="A842" s="335" t="s">
        <v>354</v>
      </c>
    </row>
    <row r="843" spans="1:10" s="329" customFormat="1" ht="9.9499999999999993" customHeight="1" x14ac:dyDescent="0.25">
      <c r="A843" s="335" t="s">
        <v>355</v>
      </c>
      <c r="B843" s="330"/>
      <c r="C843" s="330"/>
      <c r="D843" s="330"/>
      <c r="E843" s="330"/>
      <c r="F843" s="330"/>
    </row>
    <row r="844" spans="1:10" ht="9.9499999999999993" hidden="1" customHeight="1" x14ac:dyDescent="0.25">
      <c r="A844" s="331"/>
    </row>
    <row r="845" spans="1:10" ht="9.9499999999999993" hidden="1" customHeight="1" x14ac:dyDescent="0.25">
      <c r="A845" s="331" t="s">
        <v>356</v>
      </c>
    </row>
  </sheetData>
  <sheetProtection sheet="1" objects="1" scenarios="1"/>
  <mergeCells count="3">
    <mergeCell ref="A7:A8"/>
    <mergeCell ref="D7:F7"/>
    <mergeCell ref="G7:G8"/>
  </mergeCells>
  <hyperlinks>
    <hyperlink ref="G1" location="Índice!A1" tooltip="Ir a Índice" display="Índice!A1"/>
    <hyperlink ref="A843:F843" r:id="rId1" display="              Para 2003 a 2012: SAGARPA. CONAPESCA. Anuario Estadístico de Acuacultura y Pesca (varios años). Mazatlán, Sin., México. "/>
  </hyperlinks>
  <printOptions horizontalCentered="1" verticalCentered="1" gridLinesSet="0"/>
  <pageMargins left="0.19685039370078741" right="0.19685039370078741" top="0.39370078740157483" bottom="0.19685039370078741" header="0" footer="0.19685039370078741"/>
  <pageSetup orientation="portrait" r:id="rId2"/>
  <headerFooter scaleWithDoc="0" alignWithMargins="0">
    <oddHeader>&amp;L&amp;"Arial,Normal"&amp;10&amp;K000080INEGI. Anuario estadístico y geográfico por entidad federativa 2019.</oddHeader>
  </headerFooter>
  <rowBreaks count="11" manualBreakCount="11">
    <brk id="82" max="16383" man="1"/>
    <brk id="154" max="16383" man="1"/>
    <brk id="226" max="16383" man="1"/>
    <brk id="298" max="16383" man="1"/>
    <brk id="370" max="16383" man="1"/>
    <brk id="442" max="16383" man="1"/>
    <brk id="514" max="6" man="1"/>
    <brk id="586" max="6" man="1"/>
    <brk id="658" max="6" man="1"/>
    <brk id="730" max="6" man="1"/>
    <brk id="802" max="6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4"/>
  <sheetViews>
    <sheetView showGridLines="0" showRowColHeaders="0" zoomScale="130" zoomScaleNormal="130" workbookViewId="0">
      <pane xSplit="1" ySplit="9" topLeftCell="B10" activePane="bottomRight" state="frozen"/>
      <selection activeCell="H1" sqref="H1"/>
      <selection pane="topRight" activeCell="H1" sqref="H1"/>
      <selection pane="bottomLeft" activeCell="H1" sqref="H1"/>
      <selection pane="bottomRight"/>
    </sheetView>
  </sheetViews>
  <sheetFormatPr baseColWidth="10" defaultColWidth="0" defaultRowHeight="9.9499999999999993" customHeight="1" zeroHeight="1" x14ac:dyDescent="0.25"/>
  <cols>
    <col min="1" max="1" width="24.140625" style="300" customWidth="1"/>
    <col min="2" max="2" width="13.140625" style="300" customWidth="1"/>
    <col min="3" max="3" width="7.85546875" style="300" customWidth="1"/>
    <col min="4" max="4" width="7.7109375" style="300" customWidth="1"/>
    <col min="5" max="5" width="16" style="300" customWidth="1"/>
    <col min="6" max="6" width="13.140625" style="300" customWidth="1"/>
    <col min="7" max="7" width="0.85546875" style="334" customWidth="1"/>
    <col min="8" max="16384" width="11.42578125" style="334" hidden="1"/>
  </cols>
  <sheetData>
    <row r="1" spans="1:7" s="39" customFormat="1" ht="12" customHeight="1" x14ac:dyDescent="0.2">
      <c r="A1" s="288" t="s">
        <v>330</v>
      </c>
      <c r="B1" s="332"/>
      <c r="C1" s="332"/>
      <c r="D1" s="332"/>
      <c r="E1" s="332"/>
      <c r="F1" s="195" t="s">
        <v>331</v>
      </c>
    </row>
    <row r="2" spans="1:7" s="39" customFormat="1" ht="12" customHeight="1" x14ac:dyDescent="0.2">
      <c r="A2" s="288" t="s">
        <v>325</v>
      </c>
      <c r="B2" s="332"/>
      <c r="C2" s="332"/>
      <c r="D2" s="332"/>
      <c r="E2" s="332"/>
      <c r="F2" s="333"/>
    </row>
    <row r="3" spans="1:7" s="39" customFormat="1" ht="12" customHeight="1" x14ac:dyDescent="0.25">
      <c r="A3" s="289" t="s">
        <v>78</v>
      </c>
      <c r="B3" s="332"/>
      <c r="C3" s="332"/>
      <c r="D3" s="332"/>
      <c r="E3" s="332"/>
      <c r="F3" s="332"/>
    </row>
    <row r="4" spans="1:7" s="39" customFormat="1" ht="12" customHeight="1" x14ac:dyDescent="0.25">
      <c r="A4" s="290" t="s">
        <v>122</v>
      </c>
      <c r="B4" s="332"/>
      <c r="C4" s="332"/>
      <c r="D4" s="332"/>
      <c r="E4" s="332"/>
      <c r="F4" s="332"/>
    </row>
    <row r="5" spans="1:7" ht="3" customHeight="1" x14ac:dyDescent="0.25">
      <c r="A5" s="302"/>
      <c r="B5" s="302"/>
      <c r="C5" s="302"/>
      <c r="D5" s="302"/>
      <c r="E5" s="302"/>
      <c r="F5" s="302"/>
    </row>
    <row r="6" spans="1:7" ht="3" customHeight="1" x14ac:dyDescent="0.25">
      <c r="A6" s="318"/>
      <c r="B6" s="318"/>
      <c r="C6" s="318"/>
      <c r="D6" s="318"/>
      <c r="E6" s="318"/>
      <c r="F6" s="318"/>
    </row>
    <row r="7" spans="1:7" s="63" customFormat="1" ht="8.65" customHeight="1" x14ac:dyDescent="0.25">
      <c r="A7" s="361" t="s">
        <v>80</v>
      </c>
      <c r="B7" s="336" t="s">
        <v>5</v>
      </c>
      <c r="C7" s="336"/>
      <c r="D7" s="367" t="s">
        <v>326</v>
      </c>
      <c r="E7" s="367"/>
      <c r="F7" s="368" t="s">
        <v>327</v>
      </c>
    </row>
    <row r="8" spans="1:7" s="63" customFormat="1" ht="8.65" customHeight="1" x14ac:dyDescent="0.25">
      <c r="A8" s="366"/>
      <c r="B8" s="336"/>
      <c r="C8" s="336"/>
      <c r="D8" s="336" t="s">
        <v>328</v>
      </c>
      <c r="E8" s="336" t="s">
        <v>329</v>
      </c>
      <c r="F8" s="369"/>
    </row>
    <row r="9" spans="1:7" ht="3" customHeight="1" x14ac:dyDescent="0.25">
      <c r="A9" s="302"/>
      <c r="B9" s="302"/>
      <c r="C9" s="302"/>
      <c r="D9" s="302"/>
      <c r="E9" s="302"/>
      <c r="F9" s="302"/>
    </row>
    <row r="10" spans="1:7" ht="3" customHeight="1" x14ac:dyDescent="0.25">
      <c r="A10" s="318"/>
      <c r="B10" s="318"/>
      <c r="C10" s="318"/>
      <c r="D10" s="318"/>
      <c r="E10" s="318"/>
      <c r="F10" s="318"/>
    </row>
    <row r="11" spans="1:7" s="154" customFormat="1" ht="9" customHeight="1" x14ac:dyDescent="0.25">
      <c r="A11" s="321">
        <v>1995</v>
      </c>
      <c r="B11" s="291"/>
      <c r="C11" s="291"/>
      <c r="D11" s="291"/>
      <c r="E11" s="291"/>
      <c r="F11" s="291"/>
      <c r="G11" s="159"/>
    </row>
    <row r="12" spans="1:7" s="154" customFormat="1" ht="9" customHeight="1" x14ac:dyDescent="0.25">
      <c r="A12" s="323" t="s">
        <v>33</v>
      </c>
      <c r="B12" s="291">
        <f>SUM(B14:B45)+2</f>
        <v>1404384</v>
      </c>
      <c r="C12" s="291"/>
      <c r="D12" s="291">
        <f>SUM(D14:D45)+1</f>
        <v>1034382</v>
      </c>
      <c r="E12" s="291">
        <f>SUM(E14:E45)</f>
        <v>320509</v>
      </c>
      <c r="F12" s="291">
        <f>SUM(F14:F45)</f>
        <v>49493</v>
      </c>
      <c r="G12" s="159"/>
    </row>
    <row r="13" spans="1:7" s="154" customFormat="1" ht="3.95" customHeight="1" x14ac:dyDescent="0.25">
      <c r="A13" s="323"/>
      <c r="B13" s="291"/>
      <c r="C13" s="291"/>
      <c r="D13" s="291"/>
      <c r="E13" s="291"/>
      <c r="F13" s="291"/>
      <c r="G13" s="159"/>
    </row>
    <row r="14" spans="1:7" s="53" customFormat="1" ht="9" customHeight="1" x14ac:dyDescent="0.25">
      <c r="A14" s="324" t="s">
        <v>34</v>
      </c>
      <c r="B14" s="293">
        <f>SUM(D14:F14)</f>
        <v>1062</v>
      </c>
      <c r="C14" s="293"/>
      <c r="D14" s="293">
        <v>1062</v>
      </c>
      <c r="E14" s="294">
        <v>0</v>
      </c>
      <c r="F14" s="294">
        <v>0</v>
      </c>
    </row>
    <row r="15" spans="1:7" s="53" customFormat="1" ht="9" customHeight="1" x14ac:dyDescent="0.25">
      <c r="A15" s="324" t="s">
        <v>35</v>
      </c>
      <c r="B15" s="293">
        <f>SUM(D15:F15)-1</f>
        <v>183004</v>
      </c>
      <c r="C15" s="293"/>
      <c r="D15" s="293">
        <v>77640</v>
      </c>
      <c r="E15" s="293">
        <v>58412</v>
      </c>
      <c r="F15" s="293">
        <v>46953</v>
      </c>
    </row>
    <row r="16" spans="1:7" s="53" customFormat="1" ht="9" customHeight="1" x14ac:dyDescent="0.25">
      <c r="A16" s="324" t="s">
        <v>87</v>
      </c>
      <c r="B16" s="293">
        <f t="shared" ref="B16:B21" si="0">SUM(D16:F16)</f>
        <v>130461</v>
      </c>
      <c r="C16" s="293"/>
      <c r="D16" s="293">
        <v>108805</v>
      </c>
      <c r="E16" s="293">
        <v>19354</v>
      </c>
      <c r="F16" s="293">
        <v>2302</v>
      </c>
    </row>
    <row r="17" spans="1:6" s="53" customFormat="1" ht="9" customHeight="1" x14ac:dyDescent="0.25">
      <c r="A17" s="157" t="s">
        <v>37</v>
      </c>
      <c r="B17" s="158">
        <f t="shared" si="0"/>
        <v>66388</v>
      </c>
      <c r="C17" s="158"/>
      <c r="D17" s="158">
        <v>66388</v>
      </c>
      <c r="E17" s="295">
        <v>0</v>
      </c>
      <c r="F17" s="295">
        <v>0</v>
      </c>
    </row>
    <row r="18" spans="1:6" s="53" customFormat="1" ht="9" customHeight="1" x14ac:dyDescent="0.25">
      <c r="A18" s="324" t="s">
        <v>38</v>
      </c>
      <c r="B18" s="293">
        <f t="shared" si="0"/>
        <v>3285</v>
      </c>
      <c r="C18" s="293"/>
      <c r="D18" s="293">
        <v>3285</v>
      </c>
      <c r="E18" s="294">
        <v>0</v>
      </c>
      <c r="F18" s="294">
        <v>0</v>
      </c>
    </row>
    <row r="19" spans="1:6" s="53" customFormat="1" ht="9" customHeight="1" x14ac:dyDescent="0.25">
      <c r="A19" s="324" t="s">
        <v>39</v>
      </c>
      <c r="B19" s="293">
        <f t="shared" si="0"/>
        <v>27856</v>
      </c>
      <c r="C19" s="293"/>
      <c r="D19" s="293">
        <v>27856</v>
      </c>
      <c r="E19" s="294">
        <v>0</v>
      </c>
      <c r="F19" s="294">
        <v>0</v>
      </c>
    </row>
    <row r="20" spans="1:6" s="53" customFormat="1" ht="9" customHeight="1" x14ac:dyDescent="0.25">
      <c r="A20" s="324" t="s">
        <v>40</v>
      </c>
      <c r="B20" s="293">
        <f t="shared" si="0"/>
        <v>18981</v>
      </c>
      <c r="C20" s="293"/>
      <c r="D20" s="293">
        <v>18931</v>
      </c>
      <c r="E20" s="293">
        <v>50</v>
      </c>
      <c r="F20" s="294">
        <v>0</v>
      </c>
    </row>
    <row r="21" spans="1:6" s="53" customFormat="1" ht="9" customHeight="1" x14ac:dyDescent="0.25">
      <c r="A21" s="157" t="s">
        <v>41</v>
      </c>
      <c r="B21" s="158">
        <f t="shared" si="0"/>
        <v>919</v>
      </c>
      <c r="C21" s="158"/>
      <c r="D21" s="158">
        <v>919</v>
      </c>
      <c r="E21" s="295">
        <v>0</v>
      </c>
      <c r="F21" s="295">
        <v>0</v>
      </c>
    </row>
    <row r="22" spans="1:6" s="53" customFormat="1" ht="9" customHeight="1" x14ac:dyDescent="0.25">
      <c r="A22" s="324" t="s">
        <v>88</v>
      </c>
      <c r="B22" s="293" t="s">
        <v>132</v>
      </c>
      <c r="C22" s="293"/>
      <c r="D22" s="293" t="s">
        <v>132</v>
      </c>
      <c r="E22" s="293" t="s">
        <v>132</v>
      </c>
      <c r="F22" s="293" t="s">
        <v>132</v>
      </c>
    </row>
    <row r="23" spans="1:6" s="53" customFormat="1" ht="9" customHeight="1" x14ac:dyDescent="0.25">
      <c r="A23" s="324" t="s">
        <v>42</v>
      </c>
      <c r="B23" s="293">
        <f>SUM(D23:F23)</f>
        <v>4196</v>
      </c>
      <c r="C23" s="293"/>
      <c r="D23" s="293">
        <v>4196</v>
      </c>
      <c r="E23" s="294">
        <v>0</v>
      </c>
      <c r="F23" s="294">
        <v>0</v>
      </c>
    </row>
    <row r="24" spans="1:6" s="53" customFormat="1" ht="9" customHeight="1" x14ac:dyDescent="0.25">
      <c r="A24" s="324" t="s">
        <v>43</v>
      </c>
      <c r="B24" s="293">
        <f>SUM(D24:F24)</f>
        <v>6901</v>
      </c>
      <c r="C24" s="293"/>
      <c r="D24" s="293">
        <v>6901</v>
      </c>
      <c r="E24" s="294">
        <v>0</v>
      </c>
      <c r="F24" s="294">
        <v>0</v>
      </c>
    </row>
    <row r="25" spans="1:6" s="53" customFormat="1" ht="9" customHeight="1" x14ac:dyDescent="0.25">
      <c r="A25" s="157" t="s">
        <v>44</v>
      </c>
      <c r="B25" s="158">
        <f>SUM(D25:F25)</f>
        <v>24138</v>
      </c>
      <c r="C25" s="158"/>
      <c r="D25" s="158">
        <v>24138</v>
      </c>
      <c r="E25" s="295">
        <v>0</v>
      </c>
      <c r="F25" s="295">
        <v>0</v>
      </c>
    </row>
    <row r="26" spans="1:6" s="53" customFormat="1" ht="9" customHeight="1" x14ac:dyDescent="0.25">
      <c r="A26" s="324" t="s">
        <v>45</v>
      </c>
      <c r="B26" s="293">
        <f>SUM(D26:F26)-1</f>
        <v>3615</v>
      </c>
      <c r="C26" s="293"/>
      <c r="D26" s="293">
        <v>3596</v>
      </c>
      <c r="E26" s="294">
        <v>0</v>
      </c>
      <c r="F26" s="293">
        <v>20</v>
      </c>
    </row>
    <row r="27" spans="1:6" s="53" customFormat="1" ht="9" customHeight="1" x14ac:dyDescent="0.25">
      <c r="A27" s="324" t="s">
        <v>46</v>
      </c>
      <c r="B27" s="293">
        <f t="shared" ref="B27:B33" si="1">SUM(D27:F27)</f>
        <v>19313</v>
      </c>
      <c r="C27" s="293"/>
      <c r="D27" s="293">
        <v>19311</v>
      </c>
      <c r="E27" s="294">
        <v>0</v>
      </c>
      <c r="F27" s="293">
        <v>2</v>
      </c>
    </row>
    <row r="28" spans="1:6" s="53" customFormat="1" ht="9" customHeight="1" x14ac:dyDescent="0.25">
      <c r="A28" s="324" t="s">
        <v>47</v>
      </c>
      <c r="B28" s="293">
        <f t="shared" si="1"/>
        <v>4213</v>
      </c>
      <c r="C28" s="293"/>
      <c r="D28" s="293">
        <v>4213</v>
      </c>
      <c r="E28" s="294">
        <v>0</v>
      </c>
      <c r="F28" s="294">
        <v>0</v>
      </c>
    </row>
    <row r="29" spans="1:6" s="53" customFormat="1" ht="9" customHeight="1" x14ac:dyDescent="0.25">
      <c r="A29" s="157" t="s">
        <v>48</v>
      </c>
      <c r="B29" s="158">
        <f t="shared" si="1"/>
        <v>30759</v>
      </c>
      <c r="C29" s="158"/>
      <c r="D29" s="158">
        <v>30583</v>
      </c>
      <c r="E29" s="295">
        <v>0</v>
      </c>
      <c r="F29" s="158">
        <v>176</v>
      </c>
    </row>
    <row r="30" spans="1:6" s="53" customFormat="1" ht="9" customHeight="1" x14ac:dyDescent="0.25">
      <c r="A30" s="324" t="s">
        <v>49</v>
      </c>
      <c r="B30" s="293">
        <f t="shared" si="1"/>
        <v>816</v>
      </c>
      <c r="C30" s="293"/>
      <c r="D30" s="293">
        <v>816</v>
      </c>
      <c r="E30" s="294">
        <v>0</v>
      </c>
      <c r="F30" s="294">
        <v>0</v>
      </c>
    </row>
    <row r="31" spans="1:6" s="53" customFormat="1" ht="9" customHeight="1" x14ac:dyDescent="0.25">
      <c r="A31" s="324" t="s">
        <v>50</v>
      </c>
      <c r="B31" s="293">
        <f t="shared" si="1"/>
        <v>14592</v>
      </c>
      <c r="C31" s="293"/>
      <c r="D31" s="293">
        <v>14592</v>
      </c>
      <c r="E31" s="294">
        <v>0</v>
      </c>
      <c r="F31" s="294">
        <v>0</v>
      </c>
    </row>
    <row r="32" spans="1:6" s="53" customFormat="1" ht="9" customHeight="1" x14ac:dyDescent="0.25">
      <c r="A32" s="324" t="s">
        <v>51</v>
      </c>
      <c r="B32" s="293">
        <f t="shared" si="1"/>
        <v>319</v>
      </c>
      <c r="C32" s="293"/>
      <c r="D32" s="293">
        <v>319</v>
      </c>
      <c r="E32" s="294">
        <v>0</v>
      </c>
      <c r="F32" s="294">
        <v>0</v>
      </c>
    </row>
    <row r="33" spans="1:7" s="53" customFormat="1" ht="9" customHeight="1" x14ac:dyDescent="0.25">
      <c r="A33" s="157" t="s">
        <v>52</v>
      </c>
      <c r="B33" s="158">
        <f t="shared" si="1"/>
        <v>13019</v>
      </c>
      <c r="C33" s="158"/>
      <c r="D33" s="158">
        <v>13019</v>
      </c>
      <c r="E33" s="295">
        <v>0</v>
      </c>
      <c r="F33" s="295">
        <v>0</v>
      </c>
    </row>
    <row r="34" spans="1:7" s="53" customFormat="1" ht="9" customHeight="1" x14ac:dyDescent="0.25">
      <c r="A34" s="324" t="s">
        <v>53</v>
      </c>
      <c r="B34" s="293">
        <f>SUM(D34:F34)-1</f>
        <v>5159</v>
      </c>
      <c r="C34" s="293"/>
      <c r="D34" s="293">
        <v>5120</v>
      </c>
      <c r="E34" s="294">
        <v>0</v>
      </c>
      <c r="F34" s="293">
        <v>40</v>
      </c>
    </row>
    <row r="35" spans="1:7" s="53" customFormat="1" ht="9" customHeight="1" x14ac:dyDescent="0.25">
      <c r="A35" s="324" t="s">
        <v>54</v>
      </c>
      <c r="B35" s="293">
        <f>SUM(D35:F35)</f>
        <v>594</v>
      </c>
      <c r="C35" s="293"/>
      <c r="D35" s="293">
        <v>594</v>
      </c>
      <c r="E35" s="294">
        <v>0</v>
      </c>
      <c r="F35" s="294">
        <v>0</v>
      </c>
    </row>
    <row r="36" spans="1:7" s="53" customFormat="1" ht="9" customHeight="1" x14ac:dyDescent="0.25">
      <c r="A36" s="324" t="s">
        <v>55</v>
      </c>
      <c r="B36" s="293">
        <f>SUM(D36:F36)</f>
        <v>9348</v>
      </c>
      <c r="C36" s="293"/>
      <c r="D36" s="293">
        <v>9348</v>
      </c>
      <c r="E36" s="294">
        <v>0</v>
      </c>
      <c r="F36" s="294">
        <v>0</v>
      </c>
    </row>
    <row r="37" spans="1:7" s="53" customFormat="1" ht="9" customHeight="1" x14ac:dyDescent="0.25">
      <c r="A37" s="157" t="s">
        <v>56</v>
      </c>
      <c r="B37" s="158">
        <f>SUM(D37:F37)</f>
        <v>1839</v>
      </c>
      <c r="C37" s="158"/>
      <c r="D37" s="158">
        <v>1839</v>
      </c>
      <c r="E37" s="295">
        <v>0</v>
      </c>
      <c r="F37" s="295">
        <v>0</v>
      </c>
    </row>
    <row r="38" spans="1:7" s="53" customFormat="1" ht="9" customHeight="1" x14ac:dyDescent="0.25">
      <c r="A38" s="324" t="s">
        <v>57</v>
      </c>
      <c r="B38" s="293">
        <f>SUM(D38:F38)</f>
        <v>163890</v>
      </c>
      <c r="C38" s="293"/>
      <c r="D38" s="293">
        <v>150884</v>
      </c>
      <c r="E38" s="293">
        <v>13006</v>
      </c>
      <c r="F38" s="294">
        <v>0</v>
      </c>
    </row>
    <row r="39" spans="1:7" s="53" customFormat="1" ht="9" customHeight="1" x14ac:dyDescent="0.25">
      <c r="A39" s="324" t="s">
        <v>58</v>
      </c>
      <c r="B39" s="293">
        <f>SUM(D39:F39)+2</f>
        <v>358919</v>
      </c>
      <c r="C39" s="293"/>
      <c r="D39" s="293">
        <v>134035</v>
      </c>
      <c r="E39" s="293">
        <v>224882</v>
      </c>
      <c r="F39" s="294">
        <v>0</v>
      </c>
    </row>
    <row r="40" spans="1:7" s="53" customFormat="1" ht="9" customHeight="1" x14ac:dyDescent="0.25">
      <c r="A40" s="324" t="s">
        <v>59</v>
      </c>
      <c r="B40" s="293">
        <f t="shared" ref="B40:B45" si="2">SUM(D40:F40)</f>
        <v>45254</v>
      </c>
      <c r="C40" s="293"/>
      <c r="D40" s="293">
        <v>45254</v>
      </c>
      <c r="E40" s="294">
        <v>0</v>
      </c>
      <c r="F40" s="294">
        <v>0</v>
      </c>
    </row>
    <row r="41" spans="1:7" s="53" customFormat="1" ht="9" customHeight="1" x14ac:dyDescent="0.25">
      <c r="A41" s="157" t="s">
        <v>60</v>
      </c>
      <c r="B41" s="158">
        <f t="shared" si="2"/>
        <v>57065</v>
      </c>
      <c r="C41" s="158"/>
      <c r="D41" s="158">
        <v>56887</v>
      </c>
      <c r="E41" s="158">
        <v>178</v>
      </c>
      <c r="F41" s="295">
        <v>0</v>
      </c>
    </row>
    <row r="42" spans="1:7" s="53" customFormat="1" ht="9" customHeight="1" x14ac:dyDescent="0.25">
      <c r="A42" s="324" t="s">
        <v>61</v>
      </c>
      <c r="B42" s="293">
        <f t="shared" si="2"/>
        <v>973</v>
      </c>
      <c r="C42" s="293"/>
      <c r="D42" s="293">
        <v>973</v>
      </c>
      <c r="E42" s="294">
        <v>0</v>
      </c>
      <c r="F42" s="294">
        <v>0</v>
      </c>
    </row>
    <row r="43" spans="1:7" s="53" customFormat="1" ht="9" customHeight="1" x14ac:dyDescent="0.25">
      <c r="A43" s="324" t="s">
        <v>62</v>
      </c>
      <c r="B43" s="293">
        <f t="shared" si="2"/>
        <v>151756</v>
      </c>
      <c r="C43" s="293"/>
      <c r="D43" s="293">
        <v>148549</v>
      </c>
      <c r="E43" s="293">
        <v>3207</v>
      </c>
      <c r="F43" s="294">
        <v>0</v>
      </c>
    </row>
    <row r="44" spans="1:7" s="53" customFormat="1" ht="9" customHeight="1" x14ac:dyDescent="0.25">
      <c r="A44" s="324" t="s">
        <v>63</v>
      </c>
      <c r="B44" s="293">
        <f t="shared" si="2"/>
        <v>48644</v>
      </c>
      <c r="C44" s="293"/>
      <c r="D44" s="293">
        <v>47224</v>
      </c>
      <c r="E44" s="293">
        <v>1420</v>
      </c>
      <c r="F44" s="294">
        <v>0</v>
      </c>
    </row>
    <row r="45" spans="1:7" s="53" customFormat="1" ht="9" customHeight="1" x14ac:dyDescent="0.25">
      <c r="A45" s="157" t="s">
        <v>64</v>
      </c>
      <c r="B45" s="158">
        <f t="shared" si="2"/>
        <v>7104</v>
      </c>
      <c r="C45" s="158"/>
      <c r="D45" s="158">
        <v>7104</v>
      </c>
      <c r="E45" s="295">
        <v>0</v>
      </c>
      <c r="F45" s="295">
        <v>0</v>
      </c>
    </row>
    <row r="46" spans="1:7" s="154" customFormat="1" ht="9" customHeight="1" x14ac:dyDescent="0.25">
      <c r="A46" s="321"/>
      <c r="B46" s="291"/>
      <c r="C46" s="291"/>
      <c r="D46" s="291"/>
      <c r="E46" s="291"/>
      <c r="F46" s="291"/>
      <c r="G46" s="159"/>
    </row>
    <row r="47" spans="1:7" s="154" customFormat="1" ht="9" customHeight="1" x14ac:dyDescent="0.25">
      <c r="A47" s="321">
        <v>1996</v>
      </c>
      <c r="B47" s="291"/>
      <c r="C47" s="291"/>
      <c r="D47" s="291"/>
      <c r="E47" s="291"/>
      <c r="F47" s="291"/>
      <c r="G47" s="159"/>
    </row>
    <row r="48" spans="1:7" s="154" customFormat="1" ht="9" customHeight="1" x14ac:dyDescent="0.25">
      <c r="A48" s="323" t="s">
        <v>33</v>
      </c>
      <c r="B48" s="291">
        <f>SUM(B50:B81)+2</f>
        <v>1530023</v>
      </c>
      <c r="C48" s="291"/>
      <c r="D48" s="291">
        <f>SUM(D50:D81)</f>
        <v>1157668</v>
      </c>
      <c r="E48" s="291">
        <f>SUM(E50:E81)</f>
        <v>337471</v>
      </c>
      <c r="F48" s="291">
        <f>SUM(F50:F81)-1</f>
        <v>34884</v>
      </c>
      <c r="G48" s="159"/>
    </row>
    <row r="49" spans="1:7" s="154" customFormat="1" ht="3.95" customHeight="1" x14ac:dyDescent="0.25">
      <c r="A49" s="323"/>
      <c r="B49" s="291"/>
      <c r="C49" s="291"/>
      <c r="D49" s="291"/>
      <c r="E49" s="291"/>
      <c r="F49" s="291"/>
      <c r="G49" s="159"/>
    </row>
    <row r="50" spans="1:7" s="53" customFormat="1" ht="9" customHeight="1" x14ac:dyDescent="0.25">
      <c r="A50" s="324" t="s">
        <v>34</v>
      </c>
      <c r="B50" s="298">
        <f>SUM(D50:F50)</f>
        <v>366</v>
      </c>
      <c r="C50" s="298"/>
      <c r="D50" s="298">
        <v>366</v>
      </c>
      <c r="E50" s="298">
        <v>0</v>
      </c>
      <c r="F50" s="298">
        <v>0</v>
      </c>
    </row>
    <row r="51" spans="1:7" s="53" customFormat="1" ht="9" customHeight="1" x14ac:dyDescent="0.25">
      <c r="A51" s="324" t="s">
        <v>35</v>
      </c>
      <c r="B51" s="298">
        <f>SUM(D51:F51)-1</f>
        <v>162077</v>
      </c>
      <c r="C51" s="298"/>
      <c r="D51" s="298">
        <v>85674</v>
      </c>
      <c r="E51" s="298">
        <v>44891</v>
      </c>
      <c r="F51" s="298">
        <v>31513</v>
      </c>
    </row>
    <row r="52" spans="1:7" s="53" customFormat="1" ht="9" customHeight="1" x14ac:dyDescent="0.25">
      <c r="A52" s="324" t="s">
        <v>87</v>
      </c>
      <c r="B52" s="298">
        <f>SUM(D52:F52)</f>
        <v>199509</v>
      </c>
      <c r="C52" s="298"/>
      <c r="D52" s="298">
        <v>176160</v>
      </c>
      <c r="E52" s="298">
        <v>20295</v>
      </c>
      <c r="F52" s="298">
        <v>3054</v>
      </c>
    </row>
    <row r="53" spans="1:7" s="53" customFormat="1" ht="9" customHeight="1" x14ac:dyDescent="0.25">
      <c r="A53" s="157" t="s">
        <v>37</v>
      </c>
      <c r="B53" s="58">
        <f>SUM(D53:F53)-1</f>
        <v>61887</v>
      </c>
      <c r="C53" s="58"/>
      <c r="D53" s="58">
        <v>61883</v>
      </c>
      <c r="E53" s="58">
        <v>5</v>
      </c>
      <c r="F53" s="58">
        <v>0</v>
      </c>
    </row>
    <row r="54" spans="1:7" s="53" customFormat="1" ht="9" customHeight="1" x14ac:dyDescent="0.25">
      <c r="A54" s="324" t="s">
        <v>38</v>
      </c>
      <c r="B54" s="298">
        <f>SUM(D54:F54)</f>
        <v>2214</v>
      </c>
      <c r="C54" s="298"/>
      <c r="D54" s="298">
        <v>2214</v>
      </c>
      <c r="E54" s="298">
        <v>0</v>
      </c>
      <c r="F54" s="298">
        <v>0</v>
      </c>
    </row>
    <row r="55" spans="1:7" s="53" customFormat="1" ht="9" customHeight="1" x14ac:dyDescent="0.25">
      <c r="A55" s="324" t="s">
        <v>39</v>
      </c>
      <c r="B55" s="298">
        <f>SUM(D55:F55)</f>
        <v>29142</v>
      </c>
      <c r="C55" s="298"/>
      <c r="D55" s="298">
        <v>29142</v>
      </c>
      <c r="E55" s="298">
        <v>0</v>
      </c>
      <c r="F55" s="298">
        <v>0</v>
      </c>
    </row>
    <row r="56" spans="1:7" s="53" customFormat="1" ht="9" customHeight="1" x14ac:dyDescent="0.25">
      <c r="A56" s="324" t="s">
        <v>40</v>
      </c>
      <c r="B56" s="298">
        <f>SUM(D56:F56)-1</f>
        <v>20959</v>
      </c>
      <c r="C56" s="298"/>
      <c r="D56" s="298">
        <v>20928</v>
      </c>
      <c r="E56" s="298">
        <v>32</v>
      </c>
      <c r="F56" s="298">
        <v>0</v>
      </c>
    </row>
    <row r="57" spans="1:7" s="53" customFormat="1" ht="9" customHeight="1" x14ac:dyDescent="0.25">
      <c r="A57" s="157" t="s">
        <v>41</v>
      </c>
      <c r="B57" s="58">
        <f>SUM(D57:F57)</f>
        <v>970</v>
      </c>
      <c r="C57" s="58"/>
      <c r="D57" s="58">
        <v>970</v>
      </c>
      <c r="E57" s="58">
        <v>0</v>
      </c>
      <c r="F57" s="58">
        <v>0</v>
      </c>
    </row>
    <row r="58" spans="1:7" s="53" customFormat="1" ht="9" customHeight="1" x14ac:dyDescent="0.25">
      <c r="A58" s="324" t="s">
        <v>88</v>
      </c>
      <c r="B58" s="293" t="s">
        <v>132</v>
      </c>
      <c r="C58" s="293"/>
      <c r="D58" s="293" t="s">
        <v>132</v>
      </c>
      <c r="E58" s="293" t="s">
        <v>132</v>
      </c>
      <c r="F58" s="293" t="s">
        <v>132</v>
      </c>
    </row>
    <row r="59" spans="1:7" s="53" customFormat="1" ht="9" customHeight="1" x14ac:dyDescent="0.25">
      <c r="A59" s="324" t="s">
        <v>42</v>
      </c>
      <c r="B59" s="298">
        <f t="shared" ref="B59:B81" si="3">SUM(D59:F59)</f>
        <v>3308</v>
      </c>
      <c r="C59" s="298"/>
      <c r="D59" s="298">
        <v>3308</v>
      </c>
      <c r="E59" s="298">
        <v>0</v>
      </c>
      <c r="F59" s="298">
        <v>0</v>
      </c>
    </row>
    <row r="60" spans="1:7" s="53" customFormat="1" ht="9" customHeight="1" x14ac:dyDescent="0.25">
      <c r="A60" s="324" t="s">
        <v>43</v>
      </c>
      <c r="B60" s="298">
        <f t="shared" si="3"/>
        <v>4681</v>
      </c>
      <c r="C60" s="298"/>
      <c r="D60" s="298">
        <v>4681</v>
      </c>
      <c r="E60" s="298">
        <v>0</v>
      </c>
      <c r="F60" s="298">
        <v>0</v>
      </c>
    </row>
    <row r="61" spans="1:7" s="53" customFormat="1" ht="9" customHeight="1" x14ac:dyDescent="0.25">
      <c r="A61" s="157" t="s">
        <v>44</v>
      </c>
      <c r="B61" s="58">
        <f t="shared" si="3"/>
        <v>18926</v>
      </c>
      <c r="C61" s="58"/>
      <c r="D61" s="58">
        <v>18926</v>
      </c>
      <c r="E61" s="58">
        <v>0</v>
      </c>
      <c r="F61" s="58">
        <v>0</v>
      </c>
    </row>
    <row r="62" spans="1:7" s="53" customFormat="1" ht="9" customHeight="1" x14ac:dyDescent="0.25">
      <c r="A62" s="324" t="s">
        <v>45</v>
      </c>
      <c r="B62" s="298">
        <f t="shared" si="3"/>
        <v>4287</v>
      </c>
      <c r="C62" s="298"/>
      <c r="D62" s="298">
        <v>4269</v>
      </c>
      <c r="E62" s="298">
        <v>0</v>
      </c>
      <c r="F62" s="298">
        <v>18</v>
      </c>
    </row>
    <row r="63" spans="1:7" s="53" customFormat="1" ht="9" customHeight="1" x14ac:dyDescent="0.25">
      <c r="A63" s="324" t="s">
        <v>46</v>
      </c>
      <c r="B63" s="298">
        <f t="shared" si="3"/>
        <v>15839</v>
      </c>
      <c r="C63" s="298"/>
      <c r="D63" s="298">
        <v>15839</v>
      </c>
      <c r="E63" s="298">
        <v>0</v>
      </c>
      <c r="F63" s="298">
        <v>0</v>
      </c>
    </row>
    <row r="64" spans="1:7" s="53" customFormat="1" ht="9" customHeight="1" x14ac:dyDescent="0.25">
      <c r="A64" s="324" t="s">
        <v>47</v>
      </c>
      <c r="B64" s="298">
        <f t="shared" si="3"/>
        <v>5334</v>
      </c>
      <c r="C64" s="298"/>
      <c r="D64" s="298">
        <v>5334</v>
      </c>
      <c r="E64" s="298">
        <v>0</v>
      </c>
      <c r="F64" s="298">
        <v>0</v>
      </c>
    </row>
    <row r="65" spans="1:6" s="53" customFormat="1" ht="9" customHeight="1" x14ac:dyDescent="0.25">
      <c r="A65" s="157" t="s">
        <v>48</v>
      </c>
      <c r="B65" s="58">
        <f t="shared" si="3"/>
        <v>32250</v>
      </c>
      <c r="C65" s="58"/>
      <c r="D65" s="58">
        <v>31993</v>
      </c>
      <c r="E65" s="58">
        <v>0</v>
      </c>
      <c r="F65" s="58">
        <v>257</v>
      </c>
    </row>
    <row r="66" spans="1:6" s="53" customFormat="1" ht="9" customHeight="1" x14ac:dyDescent="0.25">
      <c r="A66" s="324" t="s">
        <v>49</v>
      </c>
      <c r="B66" s="298">
        <f t="shared" si="3"/>
        <v>1158</v>
      </c>
      <c r="C66" s="298"/>
      <c r="D66" s="298">
        <v>1158</v>
      </c>
      <c r="E66" s="298">
        <v>0</v>
      </c>
      <c r="F66" s="298">
        <v>0</v>
      </c>
    </row>
    <row r="67" spans="1:6" s="53" customFormat="1" ht="9" customHeight="1" x14ac:dyDescent="0.25">
      <c r="A67" s="324" t="s">
        <v>50</v>
      </c>
      <c r="B67" s="298">
        <f t="shared" si="3"/>
        <v>14298</v>
      </c>
      <c r="C67" s="298"/>
      <c r="D67" s="298">
        <v>14295</v>
      </c>
      <c r="E67" s="298">
        <v>3</v>
      </c>
      <c r="F67" s="298">
        <v>0</v>
      </c>
    </row>
    <row r="68" spans="1:6" s="53" customFormat="1" ht="9" customHeight="1" x14ac:dyDescent="0.25">
      <c r="A68" s="324" t="s">
        <v>51</v>
      </c>
      <c r="B68" s="298">
        <f t="shared" si="3"/>
        <v>321</v>
      </c>
      <c r="C68" s="298"/>
      <c r="D68" s="298">
        <v>321</v>
      </c>
      <c r="E68" s="298">
        <v>0</v>
      </c>
      <c r="F68" s="298">
        <v>0</v>
      </c>
    </row>
    <row r="69" spans="1:6" s="53" customFormat="1" ht="9" customHeight="1" x14ac:dyDescent="0.25">
      <c r="A69" s="157" t="s">
        <v>52</v>
      </c>
      <c r="B69" s="58">
        <f t="shared" si="3"/>
        <v>13507</v>
      </c>
      <c r="C69" s="58"/>
      <c r="D69" s="58">
        <v>13507</v>
      </c>
      <c r="E69" s="58">
        <v>0</v>
      </c>
      <c r="F69" s="58">
        <v>0</v>
      </c>
    </row>
    <row r="70" spans="1:6" s="53" customFormat="1" ht="9" customHeight="1" x14ac:dyDescent="0.25">
      <c r="A70" s="324" t="s">
        <v>53</v>
      </c>
      <c r="B70" s="298">
        <f t="shared" si="3"/>
        <v>5562</v>
      </c>
      <c r="C70" s="298"/>
      <c r="D70" s="298">
        <v>5520</v>
      </c>
      <c r="E70" s="298">
        <v>0</v>
      </c>
      <c r="F70" s="298">
        <v>42</v>
      </c>
    </row>
    <row r="71" spans="1:6" s="53" customFormat="1" ht="9" customHeight="1" x14ac:dyDescent="0.25">
      <c r="A71" s="324" t="s">
        <v>54</v>
      </c>
      <c r="B71" s="298">
        <f t="shared" si="3"/>
        <v>611</v>
      </c>
      <c r="C71" s="298"/>
      <c r="D71" s="298">
        <v>611</v>
      </c>
      <c r="E71" s="298">
        <v>0</v>
      </c>
      <c r="F71" s="298">
        <v>0</v>
      </c>
    </row>
    <row r="72" spans="1:6" s="53" customFormat="1" ht="9" customHeight="1" x14ac:dyDescent="0.25">
      <c r="A72" s="324" t="s">
        <v>55</v>
      </c>
      <c r="B72" s="298">
        <f t="shared" si="3"/>
        <v>8308</v>
      </c>
      <c r="C72" s="298"/>
      <c r="D72" s="298">
        <v>8307</v>
      </c>
      <c r="E72" s="298">
        <v>0</v>
      </c>
      <c r="F72" s="298">
        <v>1</v>
      </c>
    </row>
    <row r="73" spans="1:6" s="53" customFormat="1" ht="9" customHeight="1" x14ac:dyDescent="0.25">
      <c r="A73" s="157" t="s">
        <v>56</v>
      </c>
      <c r="B73" s="58">
        <f t="shared" si="3"/>
        <v>1714</v>
      </c>
      <c r="C73" s="58"/>
      <c r="D73" s="58">
        <v>1714</v>
      </c>
      <c r="E73" s="58">
        <v>0</v>
      </c>
      <c r="F73" s="58">
        <v>0</v>
      </c>
    </row>
    <row r="74" spans="1:6" s="53" customFormat="1" ht="9" customHeight="1" x14ac:dyDescent="0.25">
      <c r="A74" s="324" t="s">
        <v>57</v>
      </c>
      <c r="B74" s="298">
        <f t="shared" si="3"/>
        <v>188709</v>
      </c>
      <c r="C74" s="298"/>
      <c r="D74" s="298">
        <v>153150</v>
      </c>
      <c r="E74" s="298">
        <v>35559</v>
      </c>
      <c r="F74" s="298">
        <v>0</v>
      </c>
    </row>
    <row r="75" spans="1:6" s="53" customFormat="1" ht="9" customHeight="1" x14ac:dyDescent="0.25">
      <c r="A75" s="324" t="s">
        <v>58</v>
      </c>
      <c r="B75" s="298">
        <f t="shared" si="3"/>
        <v>408756</v>
      </c>
      <c r="C75" s="298"/>
      <c r="D75" s="298">
        <v>176039</v>
      </c>
      <c r="E75" s="298">
        <v>232717</v>
      </c>
      <c r="F75" s="298">
        <v>0</v>
      </c>
    </row>
    <row r="76" spans="1:6" s="53" customFormat="1" ht="9" customHeight="1" x14ac:dyDescent="0.25">
      <c r="A76" s="324" t="s">
        <v>59</v>
      </c>
      <c r="B76" s="298">
        <f t="shared" si="3"/>
        <v>47909</v>
      </c>
      <c r="C76" s="298"/>
      <c r="D76" s="298">
        <v>47908</v>
      </c>
      <c r="E76" s="298">
        <v>1</v>
      </c>
      <c r="F76" s="298">
        <v>0</v>
      </c>
    </row>
    <row r="77" spans="1:6" s="53" customFormat="1" ht="9" customHeight="1" x14ac:dyDescent="0.25">
      <c r="A77" s="157" t="s">
        <v>60</v>
      </c>
      <c r="B77" s="58">
        <f t="shared" si="3"/>
        <v>55784</v>
      </c>
      <c r="C77" s="58"/>
      <c r="D77" s="58">
        <v>55593</v>
      </c>
      <c r="E77" s="58">
        <v>191</v>
      </c>
      <c r="F77" s="58">
        <v>0</v>
      </c>
    </row>
    <row r="78" spans="1:6" s="53" customFormat="1" ht="9" customHeight="1" x14ac:dyDescent="0.25">
      <c r="A78" s="324" t="s">
        <v>61</v>
      </c>
      <c r="B78" s="298">
        <f t="shared" si="3"/>
        <v>1000</v>
      </c>
      <c r="C78" s="298"/>
      <c r="D78" s="298">
        <v>1000</v>
      </c>
      <c r="E78" s="298">
        <v>0</v>
      </c>
      <c r="F78" s="298">
        <v>0</v>
      </c>
    </row>
    <row r="79" spans="1:6" s="53" customFormat="1" ht="9" customHeight="1" x14ac:dyDescent="0.25">
      <c r="A79" s="324" t="s">
        <v>62</v>
      </c>
      <c r="B79" s="298">
        <f t="shared" si="3"/>
        <v>157520</v>
      </c>
      <c r="C79" s="298"/>
      <c r="D79" s="298">
        <v>154551</v>
      </c>
      <c r="E79" s="298">
        <v>2969</v>
      </c>
      <c r="F79" s="298">
        <v>0</v>
      </c>
    </row>
    <row r="80" spans="1:6" s="53" customFormat="1" ht="9" customHeight="1" x14ac:dyDescent="0.25">
      <c r="A80" s="324" t="s">
        <v>63</v>
      </c>
      <c r="B80" s="298">
        <f t="shared" si="3"/>
        <v>52450</v>
      </c>
      <c r="C80" s="298"/>
      <c r="D80" s="298">
        <v>51642</v>
      </c>
      <c r="E80" s="298">
        <v>808</v>
      </c>
      <c r="F80" s="298">
        <v>0</v>
      </c>
    </row>
    <row r="81" spans="1:7" s="53" customFormat="1" ht="9" customHeight="1" x14ac:dyDescent="0.25">
      <c r="A81" s="157" t="s">
        <v>64</v>
      </c>
      <c r="B81" s="58">
        <f t="shared" si="3"/>
        <v>10665</v>
      </c>
      <c r="C81" s="58"/>
      <c r="D81" s="58">
        <v>10665</v>
      </c>
      <c r="E81" s="58">
        <v>0</v>
      </c>
      <c r="F81" s="58">
        <v>0</v>
      </c>
    </row>
    <row r="82" spans="1:7" s="154" customFormat="1" ht="9" customHeight="1" x14ac:dyDescent="0.25">
      <c r="A82" s="321"/>
      <c r="B82" s="291"/>
      <c r="C82" s="291"/>
      <c r="D82" s="291"/>
      <c r="E82" s="291"/>
      <c r="F82" s="291"/>
      <c r="G82" s="159"/>
    </row>
    <row r="83" spans="1:7" s="154" customFormat="1" ht="9" customHeight="1" x14ac:dyDescent="0.25">
      <c r="A83" s="321">
        <v>1997</v>
      </c>
      <c r="B83" s="291"/>
      <c r="C83" s="291"/>
      <c r="D83" s="291"/>
      <c r="E83" s="291"/>
      <c r="F83" s="291"/>
      <c r="G83" s="159"/>
    </row>
    <row r="84" spans="1:7" s="154" customFormat="1" ht="9" customHeight="1" x14ac:dyDescent="0.25">
      <c r="A84" s="323" t="s">
        <v>33</v>
      </c>
      <c r="B84" s="291">
        <f>SUM(B86:B117)</f>
        <v>1570586</v>
      </c>
      <c r="C84" s="291"/>
      <c r="D84" s="291">
        <f>SUM(D86:D117)</f>
        <v>1173334</v>
      </c>
      <c r="E84" s="291">
        <f>SUM(E86:E117)</f>
        <v>354934</v>
      </c>
      <c r="F84" s="291">
        <f>SUM(F86:F117)</f>
        <v>42318</v>
      </c>
      <c r="G84" s="159"/>
    </row>
    <row r="85" spans="1:7" s="154" customFormat="1" ht="3.95" customHeight="1" x14ac:dyDescent="0.25">
      <c r="A85" s="323"/>
      <c r="B85" s="291"/>
      <c r="C85" s="291"/>
      <c r="D85" s="291"/>
      <c r="E85" s="291"/>
      <c r="F85" s="291"/>
      <c r="G85" s="159"/>
    </row>
    <row r="86" spans="1:7" s="53" customFormat="1" ht="9" customHeight="1" x14ac:dyDescent="0.25">
      <c r="A86" s="324" t="s">
        <v>34</v>
      </c>
      <c r="B86" s="298">
        <f t="shared" ref="B86:B93" si="4">SUM(D86:F86)</f>
        <v>385</v>
      </c>
      <c r="C86" s="298"/>
      <c r="D86" s="298">
        <v>385</v>
      </c>
      <c r="E86" s="294">
        <v>0</v>
      </c>
      <c r="F86" s="294">
        <v>0</v>
      </c>
    </row>
    <row r="87" spans="1:7" s="53" customFormat="1" ht="9" customHeight="1" x14ac:dyDescent="0.25">
      <c r="A87" s="324" t="s">
        <v>35</v>
      </c>
      <c r="B87" s="298">
        <f t="shared" si="4"/>
        <v>201546</v>
      </c>
      <c r="C87" s="298"/>
      <c r="D87" s="298">
        <v>105709</v>
      </c>
      <c r="E87" s="298">
        <v>55635</v>
      </c>
      <c r="F87" s="298">
        <v>40202</v>
      </c>
    </row>
    <row r="88" spans="1:7" s="53" customFormat="1" ht="9" customHeight="1" x14ac:dyDescent="0.25">
      <c r="A88" s="324" t="s">
        <v>87</v>
      </c>
      <c r="B88" s="298">
        <f t="shared" si="4"/>
        <v>201846</v>
      </c>
      <c r="C88" s="298"/>
      <c r="D88" s="298">
        <v>171303</v>
      </c>
      <c r="E88" s="298">
        <v>28667</v>
      </c>
      <c r="F88" s="298">
        <v>1876</v>
      </c>
    </row>
    <row r="89" spans="1:7" s="53" customFormat="1" ht="9" customHeight="1" x14ac:dyDescent="0.25">
      <c r="A89" s="157" t="s">
        <v>37</v>
      </c>
      <c r="B89" s="58">
        <f t="shared" si="4"/>
        <v>51015</v>
      </c>
      <c r="C89" s="58"/>
      <c r="D89" s="58">
        <v>50519</v>
      </c>
      <c r="E89" s="58">
        <v>496</v>
      </c>
      <c r="F89" s="295">
        <v>0</v>
      </c>
    </row>
    <row r="90" spans="1:7" s="53" customFormat="1" ht="9" customHeight="1" x14ac:dyDescent="0.25">
      <c r="A90" s="324" t="s">
        <v>38</v>
      </c>
      <c r="B90" s="298">
        <f t="shared" si="4"/>
        <v>2433</v>
      </c>
      <c r="C90" s="298"/>
      <c r="D90" s="298">
        <v>2433</v>
      </c>
      <c r="E90" s="294">
        <v>0</v>
      </c>
      <c r="F90" s="294">
        <v>0</v>
      </c>
    </row>
    <row r="91" spans="1:7" s="53" customFormat="1" ht="9" customHeight="1" x14ac:dyDescent="0.25">
      <c r="A91" s="324" t="s">
        <v>39</v>
      </c>
      <c r="B91" s="298">
        <f t="shared" si="4"/>
        <v>41369</v>
      </c>
      <c r="C91" s="298"/>
      <c r="D91" s="298">
        <v>41369</v>
      </c>
      <c r="E91" s="294">
        <v>0</v>
      </c>
      <c r="F91" s="294">
        <v>0</v>
      </c>
    </row>
    <row r="92" spans="1:7" s="53" customFormat="1" ht="9" customHeight="1" x14ac:dyDescent="0.25">
      <c r="A92" s="324" t="s">
        <v>40</v>
      </c>
      <c r="B92" s="298">
        <f t="shared" si="4"/>
        <v>19463</v>
      </c>
      <c r="C92" s="298"/>
      <c r="D92" s="298">
        <v>16514</v>
      </c>
      <c r="E92" s="298">
        <v>2949</v>
      </c>
      <c r="F92" s="294">
        <v>0</v>
      </c>
    </row>
    <row r="93" spans="1:7" s="53" customFormat="1" ht="9" customHeight="1" x14ac:dyDescent="0.25">
      <c r="A93" s="157" t="s">
        <v>41</v>
      </c>
      <c r="B93" s="58">
        <f t="shared" si="4"/>
        <v>1254</v>
      </c>
      <c r="C93" s="58"/>
      <c r="D93" s="58">
        <v>1254</v>
      </c>
      <c r="E93" s="295">
        <v>0</v>
      </c>
      <c r="F93" s="295">
        <v>0</v>
      </c>
    </row>
    <row r="94" spans="1:7" s="53" customFormat="1" ht="9" customHeight="1" x14ac:dyDescent="0.25">
      <c r="A94" s="324" t="s">
        <v>88</v>
      </c>
      <c r="B94" s="293" t="s">
        <v>132</v>
      </c>
      <c r="C94" s="293"/>
      <c r="D94" s="293" t="s">
        <v>132</v>
      </c>
      <c r="E94" s="293" t="s">
        <v>132</v>
      </c>
      <c r="F94" s="293" t="s">
        <v>132</v>
      </c>
    </row>
    <row r="95" spans="1:7" s="53" customFormat="1" ht="9" customHeight="1" x14ac:dyDescent="0.25">
      <c r="A95" s="324" t="s">
        <v>42</v>
      </c>
      <c r="B95" s="298">
        <f t="shared" ref="B95:B117" si="5">SUM(D95:F95)</f>
        <v>3702</v>
      </c>
      <c r="C95" s="298"/>
      <c r="D95" s="298">
        <v>3702</v>
      </c>
      <c r="E95" s="294">
        <v>0</v>
      </c>
      <c r="F95" s="294">
        <v>0</v>
      </c>
    </row>
    <row r="96" spans="1:7" s="53" customFormat="1" ht="9" customHeight="1" x14ac:dyDescent="0.25">
      <c r="A96" s="324" t="s">
        <v>43</v>
      </c>
      <c r="B96" s="298">
        <f t="shared" si="5"/>
        <v>4063</v>
      </c>
      <c r="C96" s="298"/>
      <c r="D96" s="298">
        <v>4063</v>
      </c>
      <c r="E96" s="294">
        <v>0</v>
      </c>
      <c r="F96" s="294">
        <v>0</v>
      </c>
    </row>
    <row r="97" spans="1:6" s="53" customFormat="1" ht="9" customHeight="1" x14ac:dyDescent="0.25">
      <c r="A97" s="157" t="s">
        <v>44</v>
      </c>
      <c r="B97" s="58">
        <f t="shared" si="5"/>
        <v>18078</v>
      </c>
      <c r="C97" s="58"/>
      <c r="D97" s="58">
        <v>18078</v>
      </c>
      <c r="E97" s="295">
        <v>0</v>
      </c>
      <c r="F97" s="295">
        <v>0</v>
      </c>
    </row>
    <row r="98" spans="1:6" s="53" customFormat="1" ht="9" customHeight="1" x14ac:dyDescent="0.25">
      <c r="A98" s="324" t="s">
        <v>45</v>
      </c>
      <c r="B98" s="298">
        <f t="shared" si="5"/>
        <v>4008</v>
      </c>
      <c r="C98" s="298"/>
      <c r="D98" s="298">
        <v>3991</v>
      </c>
      <c r="E98" s="294">
        <v>0</v>
      </c>
      <c r="F98" s="298">
        <v>17</v>
      </c>
    </row>
    <row r="99" spans="1:6" s="53" customFormat="1" ht="9" customHeight="1" x14ac:dyDescent="0.25">
      <c r="A99" s="324" t="s">
        <v>46</v>
      </c>
      <c r="B99" s="298">
        <f t="shared" si="5"/>
        <v>15248</v>
      </c>
      <c r="C99" s="298"/>
      <c r="D99" s="298">
        <v>15248</v>
      </c>
      <c r="E99" s="294">
        <v>0</v>
      </c>
      <c r="F99" s="294">
        <v>0</v>
      </c>
    </row>
    <row r="100" spans="1:6" s="53" customFormat="1" ht="9" customHeight="1" x14ac:dyDescent="0.25">
      <c r="A100" s="324" t="s">
        <v>47</v>
      </c>
      <c r="B100" s="298">
        <f t="shared" si="5"/>
        <v>4463</v>
      </c>
      <c r="C100" s="298"/>
      <c r="D100" s="298">
        <v>4463</v>
      </c>
      <c r="E100" s="294">
        <v>0</v>
      </c>
      <c r="F100" s="294">
        <v>0</v>
      </c>
    </row>
    <row r="101" spans="1:6" s="53" customFormat="1" ht="9" customHeight="1" x14ac:dyDescent="0.25">
      <c r="A101" s="157" t="s">
        <v>48</v>
      </c>
      <c r="B101" s="58">
        <f t="shared" si="5"/>
        <v>25762</v>
      </c>
      <c r="C101" s="58"/>
      <c r="D101" s="58">
        <v>25584</v>
      </c>
      <c r="E101" s="295">
        <v>0</v>
      </c>
      <c r="F101" s="58">
        <v>178</v>
      </c>
    </row>
    <row r="102" spans="1:6" s="53" customFormat="1" ht="9" customHeight="1" x14ac:dyDescent="0.25">
      <c r="A102" s="324" t="s">
        <v>49</v>
      </c>
      <c r="B102" s="298">
        <f t="shared" si="5"/>
        <v>1170</v>
      </c>
      <c r="C102" s="298"/>
      <c r="D102" s="298">
        <v>1170</v>
      </c>
      <c r="E102" s="294">
        <v>0</v>
      </c>
      <c r="F102" s="294">
        <v>0</v>
      </c>
    </row>
    <row r="103" spans="1:6" s="53" customFormat="1" ht="9" customHeight="1" x14ac:dyDescent="0.25">
      <c r="A103" s="324" t="s">
        <v>50</v>
      </c>
      <c r="B103" s="298">
        <f t="shared" si="5"/>
        <v>17943</v>
      </c>
      <c r="C103" s="298"/>
      <c r="D103" s="298">
        <v>17943</v>
      </c>
      <c r="E103" s="294">
        <v>0</v>
      </c>
      <c r="F103" s="294">
        <v>0</v>
      </c>
    </row>
    <row r="104" spans="1:6" s="53" customFormat="1" ht="9" customHeight="1" x14ac:dyDescent="0.25">
      <c r="A104" s="324" t="s">
        <v>51</v>
      </c>
      <c r="B104" s="298">
        <f t="shared" si="5"/>
        <v>260</v>
      </c>
      <c r="C104" s="298"/>
      <c r="D104" s="298">
        <v>260</v>
      </c>
      <c r="E104" s="294">
        <v>0</v>
      </c>
      <c r="F104" s="294">
        <v>0</v>
      </c>
    </row>
    <row r="105" spans="1:6" s="53" customFormat="1" ht="9" customHeight="1" x14ac:dyDescent="0.25">
      <c r="A105" s="157" t="s">
        <v>52</v>
      </c>
      <c r="B105" s="58">
        <f t="shared" si="5"/>
        <v>9737</v>
      </c>
      <c r="C105" s="58"/>
      <c r="D105" s="58">
        <v>8735</v>
      </c>
      <c r="E105" s="58">
        <v>1002</v>
      </c>
      <c r="F105" s="295">
        <v>0</v>
      </c>
    </row>
    <row r="106" spans="1:6" s="53" customFormat="1" ht="9" customHeight="1" x14ac:dyDescent="0.25">
      <c r="A106" s="324" t="s">
        <v>53</v>
      </c>
      <c r="B106" s="298">
        <f t="shared" si="5"/>
        <v>5589</v>
      </c>
      <c r="C106" s="298"/>
      <c r="D106" s="298">
        <v>5545</v>
      </c>
      <c r="E106" s="294">
        <v>0</v>
      </c>
      <c r="F106" s="298">
        <v>44</v>
      </c>
    </row>
    <row r="107" spans="1:6" s="53" customFormat="1" ht="9" customHeight="1" x14ac:dyDescent="0.25">
      <c r="A107" s="324" t="s">
        <v>54</v>
      </c>
      <c r="B107" s="298">
        <f t="shared" si="5"/>
        <v>585</v>
      </c>
      <c r="C107" s="298"/>
      <c r="D107" s="298">
        <v>585</v>
      </c>
      <c r="E107" s="294">
        <v>0</v>
      </c>
      <c r="F107" s="294">
        <v>0</v>
      </c>
    </row>
    <row r="108" spans="1:6" s="53" customFormat="1" ht="9" customHeight="1" x14ac:dyDescent="0.25">
      <c r="A108" s="324" t="s">
        <v>55</v>
      </c>
      <c r="B108" s="298">
        <f t="shared" si="5"/>
        <v>5845</v>
      </c>
      <c r="C108" s="298"/>
      <c r="D108" s="298">
        <v>5726</v>
      </c>
      <c r="E108" s="298">
        <v>118</v>
      </c>
      <c r="F108" s="298">
        <v>1</v>
      </c>
    </row>
    <row r="109" spans="1:6" s="53" customFormat="1" ht="9" customHeight="1" x14ac:dyDescent="0.25">
      <c r="A109" s="157" t="s">
        <v>56</v>
      </c>
      <c r="B109" s="58">
        <f t="shared" si="5"/>
        <v>1332</v>
      </c>
      <c r="C109" s="58"/>
      <c r="D109" s="58">
        <v>1332</v>
      </c>
      <c r="E109" s="295">
        <v>0</v>
      </c>
      <c r="F109" s="295">
        <v>0</v>
      </c>
    </row>
    <row r="110" spans="1:6" s="53" customFormat="1" ht="9" customHeight="1" x14ac:dyDescent="0.25">
      <c r="A110" s="324" t="s">
        <v>57</v>
      </c>
      <c r="B110" s="298">
        <f t="shared" si="5"/>
        <v>237081</v>
      </c>
      <c r="C110" s="298"/>
      <c r="D110" s="298">
        <v>168428</v>
      </c>
      <c r="E110" s="298">
        <v>68653</v>
      </c>
      <c r="F110" s="294">
        <v>0</v>
      </c>
    </row>
    <row r="111" spans="1:6" s="53" customFormat="1" ht="9" customHeight="1" x14ac:dyDescent="0.25">
      <c r="A111" s="324" t="s">
        <v>58</v>
      </c>
      <c r="B111" s="298">
        <f t="shared" si="5"/>
        <v>371542</v>
      </c>
      <c r="C111" s="298"/>
      <c r="D111" s="298">
        <v>176970</v>
      </c>
      <c r="E111" s="298">
        <v>194572</v>
      </c>
      <c r="F111" s="294">
        <v>0</v>
      </c>
    </row>
    <row r="112" spans="1:6" s="53" customFormat="1" ht="9" customHeight="1" x14ac:dyDescent="0.25">
      <c r="A112" s="324" t="s">
        <v>59</v>
      </c>
      <c r="B112" s="298">
        <f t="shared" si="5"/>
        <v>59951</v>
      </c>
      <c r="C112" s="298"/>
      <c r="D112" s="298">
        <v>59782</v>
      </c>
      <c r="E112" s="298">
        <v>169</v>
      </c>
      <c r="F112" s="294">
        <v>0</v>
      </c>
    </row>
    <row r="113" spans="1:7" s="53" customFormat="1" ht="9" customHeight="1" x14ac:dyDescent="0.25">
      <c r="A113" s="157" t="s">
        <v>60</v>
      </c>
      <c r="B113" s="58">
        <f t="shared" si="5"/>
        <v>57933</v>
      </c>
      <c r="C113" s="58"/>
      <c r="D113" s="58">
        <v>56622</v>
      </c>
      <c r="E113" s="58">
        <v>1311</v>
      </c>
      <c r="F113" s="295">
        <v>0</v>
      </c>
    </row>
    <row r="114" spans="1:7" s="53" customFormat="1" ht="9" customHeight="1" x14ac:dyDescent="0.25">
      <c r="A114" s="324" t="s">
        <v>61</v>
      </c>
      <c r="B114" s="298">
        <f t="shared" si="5"/>
        <v>1031</v>
      </c>
      <c r="C114" s="298"/>
      <c r="D114" s="298">
        <v>1031</v>
      </c>
      <c r="E114" s="294">
        <v>0</v>
      </c>
      <c r="F114" s="294">
        <v>0</v>
      </c>
    </row>
    <row r="115" spans="1:7" s="53" customFormat="1" ht="9" customHeight="1" x14ac:dyDescent="0.25">
      <c r="A115" s="324" t="s">
        <v>62</v>
      </c>
      <c r="B115" s="298">
        <f t="shared" si="5"/>
        <v>154272</v>
      </c>
      <c r="C115" s="298"/>
      <c r="D115" s="298">
        <v>154195</v>
      </c>
      <c r="E115" s="298">
        <v>77</v>
      </c>
      <c r="F115" s="294">
        <v>0</v>
      </c>
    </row>
    <row r="116" spans="1:7" s="53" customFormat="1" ht="9" customHeight="1" x14ac:dyDescent="0.25">
      <c r="A116" s="324" t="s">
        <v>63</v>
      </c>
      <c r="B116" s="298">
        <f t="shared" si="5"/>
        <v>43764</v>
      </c>
      <c r="C116" s="298"/>
      <c r="D116" s="298">
        <v>42479</v>
      </c>
      <c r="E116" s="298">
        <v>1285</v>
      </c>
      <c r="F116" s="294">
        <v>0</v>
      </c>
    </row>
    <row r="117" spans="1:7" s="53" customFormat="1" ht="9" customHeight="1" x14ac:dyDescent="0.25">
      <c r="A117" s="157" t="s">
        <v>64</v>
      </c>
      <c r="B117" s="58">
        <f t="shared" si="5"/>
        <v>7916</v>
      </c>
      <c r="C117" s="58"/>
      <c r="D117" s="58">
        <v>7916</v>
      </c>
      <c r="E117" s="295">
        <v>0</v>
      </c>
      <c r="F117" s="295">
        <v>0</v>
      </c>
    </row>
    <row r="118" spans="1:7" s="154" customFormat="1" ht="9" customHeight="1" x14ac:dyDescent="0.25">
      <c r="A118" s="321"/>
      <c r="B118" s="291"/>
      <c r="C118" s="291"/>
      <c r="D118" s="291"/>
      <c r="E118" s="291"/>
      <c r="F118" s="291"/>
      <c r="G118" s="159"/>
    </row>
    <row r="119" spans="1:7" s="154" customFormat="1" ht="9" customHeight="1" x14ac:dyDescent="0.25">
      <c r="A119" s="321">
        <v>1998</v>
      </c>
      <c r="C119" s="291"/>
      <c r="D119" s="291"/>
      <c r="E119" s="291"/>
      <c r="F119" s="291"/>
      <c r="G119" s="159"/>
    </row>
    <row r="120" spans="1:7" s="154" customFormat="1" ht="9" customHeight="1" x14ac:dyDescent="0.25">
      <c r="A120" s="323" t="s">
        <v>33</v>
      </c>
      <c r="B120" s="291">
        <f>SUM(B122:B153)</f>
        <v>1233292</v>
      </c>
      <c r="C120" s="291"/>
      <c r="D120" s="291">
        <f>SUM(D122:D153)</f>
        <v>959727</v>
      </c>
      <c r="E120" s="291">
        <f>SUM(E122:E153)</f>
        <v>260902</v>
      </c>
      <c r="F120" s="291">
        <f>SUM(F122:F153)</f>
        <v>12662</v>
      </c>
      <c r="G120" s="159"/>
    </row>
    <row r="121" spans="1:7" s="154" customFormat="1" ht="3.95" customHeight="1" x14ac:dyDescent="0.25">
      <c r="A121" s="323"/>
      <c r="B121" s="291"/>
      <c r="C121" s="291"/>
      <c r="D121" s="291"/>
      <c r="E121" s="291"/>
      <c r="F121" s="291"/>
      <c r="G121" s="159"/>
    </row>
    <row r="122" spans="1:7" s="53" customFormat="1" ht="9" customHeight="1" x14ac:dyDescent="0.25">
      <c r="A122" s="324" t="s">
        <v>34</v>
      </c>
      <c r="B122" s="298">
        <f>SUM(D122:F122)</f>
        <v>449</v>
      </c>
      <c r="C122" s="298"/>
      <c r="D122" s="298">
        <v>449</v>
      </c>
      <c r="E122" s="294">
        <v>0</v>
      </c>
      <c r="F122" s="294">
        <v>0</v>
      </c>
    </row>
    <row r="123" spans="1:7" s="53" customFormat="1" ht="9" customHeight="1" x14ac:dyDescent="0.25">
      <c r="A123" s="324" t="s">
        <v>35</v>
      </c>
      <c r="B123" s="298">
        <f>SUM(D123:F123)</f>
        <v>185445</v>
      </c>
      <c r="C123" s="298"/>
      <c r="D123" s="298">
        <v>114919</v>
      </c>
      <c r="E123" s="298">
        <v>59622</v>
      </c>
      <c r="F123" s="298">
        <v>10904</v>
      </c>
    </row>
    <row r="124" spans="1:7" s="53" customFormat="1" ht="9" customHeight="1" x14ac:dyDescent="0.25">
      <c r="A124" s="324" t="s">
        <v>87</v>
      </c>
      <c r="B124" s="298">
        <f>SUM(D124:F124)+1</f>
        <v>105658</v>
      </c>
      <c r="C124" s="298"/>
      <c r="D124" s="298">
        <v>89104</v>
      </c>
      <c r="E124" s="298">
        <v>14941</v>
      </c>
      <c r="F124" s="298">
        <v>1612</v>
      </c>
    </row>
    <row r="125" spans="1:7" s="53" customFormat="1" ht="9" customHeight="1" x14ac:dyDescent="0.25">
      <c r="A125" s="157" t="s">
        <v>37</v>
      </c>
      <c r="B125" s="58">
        <f>SUM(D125:F125)</f>
        <v>50466</v>
      </c>
      <c r="C125" s="58"/>
      <c r="D125" s="58">
        <v>50088</v>
      </c>
      <c r="E125" s="58">
        <v>378</v>
      </c>
      <c r="F125" s="295">
        <v>0</v>
      </c>
    </row>
    <row r="126" spans="1:7" s="53" customFormat="1" ht="9" customHeight="1" x14ac:dyDescent="0.25">
      <c r="A126" s="324" t="s">
        <v>38</v>
      </c>
      <c r="B126" s="298">
        <f>SUM(D126:F126)</f>
        <v>1715</v>
      </c>
      <c r="C126" s="298"/>
      <c r="D126" s="298">
        <v>1715</v>
      </c>
      <c r="E126" s="294">
        <v>0</v>
      </c>
      <c r="F126" s="294">
        <v>0</v>
      </c>
    </row>
    <row r="127" spans="1:7" s="53" customFormat="1" ht="9" customHeight="1" x14ac:dyDescent="0.25">
      <c r="A127" s="324" t="s">
        <v>39</v>
      </c>
      <c r="B127" s="298">
        <f>SUM(D127:F127)</f>
        <v>39067</v>
      </c>
      <c r="C127" s="298"/>
      <c r="D127" s="298">
        <v>39067</v>
      </c>
      <c r="E127" s="294">
        <v>0</v>
      </c>
      <c r="F127" s="294">
        <v>0</v>
      </c>
    </row>
    <row r="128" spans="1:7" s="53" customFormat="1" ht="9" customHeight="1" x14ac:dyDescent="0.25">
      <c r="A128" s="324" t="s">
        <v>40</v>
      </c>
      <c r="B128" s="298">
        <f>SUM(D128:F128)</f>
        <v>24573</v>
      </c>
      <c r="C128" s="298"/>
      <c r="D128" s="298">
        <v>18052</v>
      </c>
      <c r="E128" s="298">
        <v>6521</v>
      </c>
      <c r="F128" s="294">
        <v>0</v>
      </c>
    </row>
    <row r="129" spans="1:6" s="53" customFormat="1" ht="9" customHeight="1" x14ac:dyDescent="0.25">
      <c r="A129" s="157" t="s">
        <v>41</v>
      </c>
      <c r="B129" s="58">
        <f>SUM(D129:F129)</f>
        <v>870</v>
      </c>
      <c r="C129" s="58"/>
      <c r="D129" s="58">
        <v>870</v>
      </c>
      <c r="E129" s="295">
        <v>0</v>
      </c>
      <c r="F129" s="295">
        <v>0</v>
      </c>
    </row>
    <row r="130" spans="1:6" s="53" customFormat="1" ht="9" customHeight="1" x14ac:dyDescent="0.25">
      <c r="A130" s="324" t="s">
        <v>88</v>
      </c>
      <c r="B130" s="293" t="s">
        <v>132</v>
      </c>
      <c r="C130" s="293"/>
      <c r="D130" s="293" t="s">
        <v>132</v>
      </c>
      <c r="E130" s="293" t="s">
        <v>132</v>
      </c>
      <c r="F130" s="293" t="s">
        <v>132</v>
      </c>
    </row>
    <row r="131" spans="1:6" s="53" customFormat="1" ht="9" customHeight="1" x14ac:dyDescent="0.25">
      <c r="A131" s="324" t="s">
        <v>42</v>
      </c>
      <c r="B131" s="298">
        <f t="shared" ref="B131:B140" si="6">SUM(D131:F131)</f>
        <v>2620</v>
      </c>
      <c r="C131" s="298"/>
      <c r="D131" s="298">
        <v>2620</v>
      </c>
      <c r="E131" s="294">
        <v>0</v>
      </c>
      <c r="F131" s="294">
        <v>0</v>
      </c>
    </row>
    <row r="132" spans="1:6" s="53" customFormat="1" ht="9" customHeight="1" x14ac:dyDescent="0.25">
      <c r="A132" s="324" t="s">
        <v>43</v>
      </c>
      <c r="B132" s="298">
        <f t="shared" si="6"/>
        <v>4483</v>
      </c>
      <c r="C132" s="298"/>
      <c r="D132" s="298">
        <v>4483</v>
      </c>
      <c r="E132" s="294">
        <v>0</v>
      </c>
      <c r="F132" s="294">
        <v>0</v>
      </c>
    </row>
    <row r="133" spans="1:6" s="53" customFormat="1" ht="9" customHeight="1" x14ac:dyDescent="0.25">
      <c r="A133" s="157" t="s">
        <v>44</v>
      </c>
      <c r="B133" s="58">
        <f t="shared" si="6"/>
        <v>8885</v>
      </c>
      <c r="C133" s="58"/>
      <c r="D133" s="58">
        <v>8885</v>
      </c>
      <c r="E133" s="295">
        <v>0</v>
      </c>
      <c r="F133" s="295">
        <v>0</v>
      </c>
    </row>
    <row r="134" spans="1:6" s="53" customFormat="1" ht="9" customHeight="1" x14ac:dyDescent="0.25">
      <c r="A134" s="324" t="s">
        <v>45</v>
      </c>
      <c r="B134" s="298">
        <f t="shared" si="6"/>
        <v>3790</v>
      </c>
      <c r="C134" s="298"/>
      <c r="D134" s="298">
        <v>3761</v>
      </c>
      <c r="E134" s="294">
        <v>0</v>
      </c>
      <c r="F134" s="298">
        <v>29</v>
      </c>
    </row>
    <row r="135" spans="1:6" s="53" customFormat="1" ht="9" customHeight="1" x14ac:dyDescent="0.25">
      <c r="A135" s="324" t="s">
        <v>46</v>
      </c>
      <c r="B135" s="298">
        <f t="shared" si="6"/>
        <v>15363</v>
      </c>
      <c r="C135" s="298"/>
      <c r="D135" s="298">
        <v>15362</v>
      </c>
      <c r="E135" s="294">
        <v>0</v>
      </c>
      <c r="F135" s="298">
        <v>1</v>
      </c>
    </row>
    <row r="136" spans="1:6" s="53" customFormat="1" ht="9" customHeight="1" x14ac:dyDescent="0.25">
      <c r="A136" s="324" t="s">
        <v>47</v>
      </c>
      <c r="B136" s="298">
        <f t="shared" si="6"/>
        <v>4897</v>
      </c>
      <c r="C136" s="298"/>
      <c r="D136" s="298">
        <v>4897</v>
      </c>
      <c r="E136" s="294">
        <v>0</v>
      </c>
      <c r="F136" s="294">
        <v>0</v>
      </c>
    </row>
    <row r="137" spans="1:6" s="53" customFormat="1" ht="9" customHeight="1" x14ac:dyDescent="0.25">
      <c r="A137" s="157" t="s">
        <v>48</v>
      </c>
      <c r="B137" s="58">
        <f t="shared" si="6"/>
        <v>19444</v>
      </c>
      <c r="C137" s="58"/>
      <c r="D137" s="58">
        <v>19372</v>
      </c>
      <c r="E137" s="295">
        <v>0</v>
      </c>
      <c r="F137" s="58">
        <v>72</v>
      </c>
    </row>
    <row r="138" spans="1:6" s="53" customFormat="1" ht="9" customHeight="1" x14ac:dyDescent="0.25">
      <c r="A138" s="324" t="s">
        <v>49</v>
      </c>
      <c r="B138" s="298">
        <f t="shared" si="6"/>
        <v>597</v>
      </c>
      <c r="C138" s="298"/>
      <c r="D138" s="298">
        <v>597</v>
      </c>
      <c r="E138" s="294">
        <v>0</v>
      </c>
      <c r="F138" s="294">
        <v>0</v>
      </c>
    </row>
    <row r="139" spans="1:6" s="53" customFormat="1" ht="9" customHeight="1" x14ac:dyDescent="0.25">
      <c r="A139" s="324" t="s">
        <v>50</v>
      </c>
      <c r="B139" s="298">
        <f t="shared" si="6"/>
        <v>17729</v>
      </c>
      <c r="C139" s="298"/>
      <c r="D139" s="298">
        <v>17729</v>
      </c>
      <c r="E139" s="294">
        <v>0</v>
      </c>
      <c r="F139" s="294">
        <v>0</v>
      </c>
    </row>
    <row r="140" spans="1:6" s="53" customFormat="1" ht="9" customHeight="1" x14ac:dyDescent="0.25">
      <c r="A140" s="324" t="s">
        <v>51</v>
      </c>
      <c r="B140" s="298">
        <f t="shared" si="6"/>
        <v>254</v>
      </c>
      <c r="C140" s="298"/>
      <c r="D140" s="298">
        <v>254</v>
      </c>
      <c r="E140" s="294">
        <v>0</v>
      </c>
      <c r="F140" s="294">
        <v>0</v>
      </c>
    </row>
    <row r="141" spans="1:6" s="53" customFormat="1" ht="9" customHeight="1" x14ac:dyDescent="0.25">
      <c r="A141" s="157" t="s">
        <v>52</v>
      </c>
      <c r="B141" s="58">
        <f>SUM(D141:F141)+1</f>
        <v>9852</v>
      </c>
      <c r="C141" s="58"/>
      <c r="D141" s="58">
        <v>8205</v>
      </c>
      <c r="E141" s="58">
        <v>1646</v>
      </c>
      <c r="F141" s="295">
        <v>0</v>
      </c>
    </row>
    <row r="142" spans="1:6" s="53" customFormat="1" ht="9" customHeight="1" x14ac:dyDescent="0.25">
      <c r="A142" s="324" t="s">
        <v>53</v>
      </c>
      <c r="B142" s="298">
        <f>SUM(D142:F142)</f>
        <v>5548</v>
      </c>
      <c r="C142" s="298"/>
      <c r="D142" s="298">
        <v>5504</v>
      </c>
      <c r="E142" s="294">
        <v>0</v>
      </c>
      <c r="F142" s="298">
        <v>44</v>
      </c>
    </row>
    <row r="143" spans="1:6" s="53" customFormat="1" ht="9" customHeight="1" x14ac:dyDescent="0.25">
      <c r="A143" s="324" t="s">
        <v>54</v>
      </c>
      <c r="B143" s="298">
        <f>SUM(D143:F143)</f>
        <v>458</v>
      </c>
      <c r="C143" s="298"/>
      <c r="D143" s="298">
        <v>458</v>
      </c>
      <c r="E143" s="294">
        <v>0</v>
      </c>
      <c r="F143" s="294">
        <v>0</v>
      </c>
    </row>
    <row r="144" spans="1:6" s="53" customFormat="1" ht="9" customHeight="1" x14ac:dyDescent="0.25">
      <c r="A144" s="324" t="s">
        <v>55</v>
      </c>
      <c r="B144" s="298">
        <f>SUM(D144:F144)</f>
        <v>5043</v>
      </c>
      <c r="C144" s="298"/>
      <c r="D144" s="298">
        <v>4931</v>
      </c>
      <c r="E144" s="298">
        <v>112</v>
      </c>
      <c r="F144" s="294">
        <v>0</v>
      </c>
    </row>
    <row r="145" spans="1:7" s="53" customFormat="1" ht="9" customHeight="1" x14ac:dyDescent="0.25">
      <c r="A145" s="157" t="s">
        <v>56</v>
      </c>
      <c r="B145" s="58">
        <f>SUM(D145:F145)</f>
        <v>645</v>
      </c>
      <c r="C145" s="58"/>
      <c r="D145" s="58">
        <v>645</v>
      </c>
      <c r="E145" s="295">
        <v>0</v>
      </c>
      <c r="F145" s="295">
        <v>0</v>
      </c>
    </row>
    <row r="146" spans="1:7" s="53" customFormat="1" ht="9" customHeight="1" x14ac:dyDescent="0.25">
      <c r="A146" s="324" t="s">
        <v>57</v>
      </c>
      <c r="B146" s="298">
        <f>SUM(D146:F146)-1</f>
        <v>184914</v>
      </c>
      <c r="C146" s="298"/>
      <c r="D146" s="298">
        <v>137062</v>
      </c>
      <c r="E146" s="298">
        <v>47853</v>
      </c>
      <c r="F146" s="294">
        <v>0</v>
      </c>
    </row>
    <row r="147" spans="1:7" s="53" customFormat="1" ht="9" customHeight="1" x14ac:dyDescent="0.25">
      <c r="A147" s="324" t="s">
        <v>58</v>
      </c>
      <c r="B147" s="298">
        <f t="shared" ref="B147:B153" si="7">SUM(D147:F147)</f>
        <v>239503</v>
      </c>
      <c r="C147" s="298"/>
      <c r="D147" s="298">
        <v>112030</v>
      </c>
      <c r="E147" s="298">
        <v>127473</v>
      </c>
      <c r="F147" s="294">
        <v>0</v>
      </c>
    </row>
    <row r="148" spans="1:7" s="53" customFormat="1" ht="9" customHeight="1" x14ac:dyDescent="0.25">
      <c r="A148" s="324" t="s">
        <v>59</v>
      </c>
      <c r="B148" s="298">
        <f t="shared" si="7"/>
        <v>51816</v>
      </c>
      <c r="C148" s="298"/>
      <c r="D148" s="298">
        <v>51645</v>
      </c>
      <c r="E148" s="298">
        <v>171</v>
      </c>
      <c r="F148" s="294">
        <v>0</v>
      </c>
    </row>
    <row r="149" spans="1:7" s="53" customFormat="1" ht="9" customHeight="1" x14ac:dyDescent="0.25">
      <c r="A149" s="157" t="s">
        <v>60</v>
      </c>
      <c r="B149" s="58">
        <f t="shared" si="7"/>
        <v>51699</v>
      </c>
      <c r="C149" s="58"/>
      <c r="D149" s="58">
        <v>50398</v>
      </c>
      <c r="E149" s="58">
        <v>1301</v>
      </c>
      <c r="F149" s="295">
        <v>0</v>
      </c>
    </row>
    <row r="150" spans="1:7" s="53" customFormat="1" ht="9" customHeight="1" x14ac:dyDescent="0.25">
      <c r="A150" s="324" t="s">
        <v>61</v>
      </c>
      <c r="B150" s="298">
        <f t="shared" si="7"/>
        <v>715</v>
      </c>
      <c r="C150" s="298"/>
      <c r="D150" s="298">
        <v>715</v>
      </c>
      <c r="E150" s="294">
        <v>0</v>
      </c>
      <c r="F150" s="294">
        <v>0</v>
      </c>
    </row>
    <row r="151" spans="1:7" s="53" customFormat="1" ht="9" customHeight="1" x14ac:dyDescent="0.25">
      <c r="A151" s="324" t="s">
        <v>62</v>
      </c>
      <c r="B151" s="298">
        <f t="shared" si="7"/>
        <v>144064</v>
      </c>
      <c r="C151" s="298"/>
      <c r="D151" s="298">
        <v>144064</v>
      </c>
      <c r="E151" s="294">
        <v>0</v>
      </c>
      <c r="F151" s="294">
        <v>0</v>
      </c>
    </row>
    <row r="152" spans="1:7" s="53" customFormat="1" ht="9" customHeight="1" x14ac:dyDescent="0.25">
      <c r="A152" s="324" t="s">
        <v>63</v>
      </c>
      <c r="B152" s="298">
        <f t="shared" si="7"/>
        <v>45881</v>
      </c>
      <c r="C152" s="298"/>
      <c r="D152" s="298">
        <v>44997</v>
      </c>
      <c r="E152" s="294">
        <v>884</v>
      </c>
      <c r="F152" s="294">
        <v>0</v>
      </c>
    </row>
    <row r="153" spans="1:7" s="53" customFormat="1" ht="9" customHeight="1" x14ac:dyDescent="0.25">
      <c r="A153" s="157" t="s">
        <v>64</v>
      </c>
      <c r="B153" s="58">
        <f t="shared" si="7"/>
        <v>6849</v>
      </c>
      <c r="C153" s="58"/>
      <c r="D153" s="58">
        <v>6849</v>
      </c>
      <c r="E153" s="295">
        <v>0</v>
      </c>
      <c r="F153" s="295">
        <v>0</v>
      </c>
    </row>
    <row r="154" spans="1:7" s="154" customFormat="1" ht="9" customHeight="1" x14ac:dyDescent="0.25">
      <c r="A154" s="321"/>
      <c r="B154" s="291"/>
      <c r="C154" s="291"/>
      <c r="D154" s="291"/>
      <c r="E154" s="291"/>
      <c r="F154" s="291"/>
      <c r="G154" s="159"/>
    </row>
    <row r="155" spans="1:7" s="154" customFormat="1" ht="9" customHeight="1" x14ac:dyDescent="0.25">
      <c r="A155" s="321">
        <v>1999</v>
      </c>
      <c r="B155" s="291"/>
      <c r="C155" s="291"/>
      <c r="D155" s="291"/>
      <c r="E155" s="291"/>
      <c r="F155" s="291"/>
      <c r="G155" s="159"/>
    </row>
    <row r="156" spans="1:7" s="154" customFormat="1" ht="9" customHeight="1" x14ac:dyDescent="0.25">
      <c r="A156" s="323" t="s">
        <v>33</v>
      </c>
      <c r="B156" s="291">
        <f>SUM(B158:B189)+1</f>
        <v>1286107</v>
      </c>
      <c r="C156" s="291"/>
      <c r="D156" s="291">
        <f>SUM(D158:D189)</f>
        <v>989194</v>
      </c>
      <c r="E156" s="291">
        <f>SUM(E158:E189)+1</f>
        <v>264250</v>
      </c>
      <c r="F156" s="291">
        <f>SUM(F158:F189)</f>
        <v>32663</v>
      </c>
      <c r="G156" s="159"/>
    </row>
    <row r="157" spans="1:7" s="154" customFormat="1" ht="3.95" customHeight="1" x14ac:dyDescent="0.25">
      <c r="A157" s="323"/>
      <c r="B157" s="291"/>
      <c r="C157" s="291"/>
      <c r="D157" s="291"/>
      <c r="E157" s="291"/>
      <c r="F157" s="291"/>
      <c r="G157" s="159"/>
    </row>
    <row r="158" spans="1:7" s="53" customFormat="1" ht="9" customHeight="1" x14ac:dyDescent="0.25">
      <c r="A158" s="324" t="s">
        <v>34</v>
      </c>
      <c r="B158" s="298">
        <f t="shared" ref="B158:B165" si="8">SUM(D158:F158)</f>
        <v>442</v>
      </c>
      <c r="C158" s="298"/>
      <c r="D158" s="298">
        <v>442</v>
      </c>
      <c r="E158" s="294">
        <v>0</v>
      </c>
      <c r="F158" s="294">
        <v>0</v>
      </c>
    </row>
    <row r="159" spans="1:7" s="53" customFormat="1" ht="9" customHeight="1" x14ac:dyDescent="0.25">
      <c r="A159" s="324" t="s">
        <v>35</v>
      </c>
      <c r="B159" s="298">
        <f t="shared" si="8"/>
        <v>173839</v>
      </c>
      <c r="C159" s="298"/>
      <c r="D159" s="298">
        <v>107694</v>
      </c>
      <c r="E159" s="298">
        <v>36395</v>
      </c>
      <c r="F159" s="298">
        <v>29750</v>
      </c>
    </row>
    <row r="160" spans="1:7" s="53" customFormat="1" ht="9" customHeight="1" x14ac:dyDescent="0.25">
      <c r="A160" s="324" t="s">
        <v>87</v>
      </c>
      <c r="B160" s="298">
        <f t="shared" si="8"/>
        <v>121517</v>
      </c>
      <c r="C160" s="298"/>
      <c r="D160" s="298">
        <v>103221</v>
      </c>
      <c r="E160" s="298">
        <v>15886</v>
      </c>
      <c r="F160" s="298">
        <v>2410</v>
      </c>
    </row>
    <row r="161" spans="1:6" s="53" customFormat="1" ht="9" customHeight="1" x14ac:dyDescent="0.25">
      <c r="A161" s="157" t="s">
        <v>37</v>
      </c>
      <c r="B161" s="58">
        <f t="shared" si="8"/>
        <v>50930</v>
      </c>
      <c r="C161" s="58"/>
      <c r="D161" s="58">
        <v>50353</v>
      </c>
      <c r="E161" s="58">
        <v>577</v>
      </c>
      <c r="F161" s="295">
        <v>0</v>
      </c>
    </row>
    <row r="162" spans="1:6" s="53" customFormat="1" ht="9" customHeight="1" x14ac:dyDescent="0.25">
      <c r="A162" s="324" t="s">
        <v>38</v>
      </c>
      <c r="B162" s="298">
        <f t="shared" si="8"/>
        <v>1458</v>
      </c>
      <c r="C162" s="298"/>
      <c r="D162" s="298">
        <v>1458</v>
      </c>
      <c r="E162" s="294">
        <v>0</v>
      </c>
      <c r="F162" s="294">
        <v>0</v>
      </c>
    </row>
    <row r="163" spans="1:6" s="53" customFormat="1" ht="9" customHeight="1" x14ac:dyDescent="0.25">
      <c r="A163" s="324" t="s">
        <v>39</v>
      </c>
      <c r="B163" s="298">
        <f t="shared" si="8"/>
        <v>35877</v>
      </c>
      <c r="C163" s="298"/>
      <c r="D163" s="298">
        <v>35877</v>
      </c>
      <c r="E163" s="294">
        <v>0</v>
      </c>
      <c r="F163" s="294">
        <v>0</v>
      </c>
    </row>
    <row r="164" spans="1:6" s="53" customFormat="1" ht="9" customHeight="1" x14ac:dyDescent="0.25">
      <c r="A164" s="324" t="s">
        <v>40</v>
      </c>
      <c r="B164" s="298">
        <f t="shared" si="8"/>
        <v>25019</v>
      </c>
      <c r="C164" s="298"/>
      <c r="D164" s="298">
        <v>21800</v>
      </c>
      <c r="E164" s="298">
        <v>3219</v>
      </c>
      <c r="F164" s="294">
        <v>0</v>
      </c>
    </row>
    <row r="165" spans="1:6" s="53" customFormat="1" ht="9" customHeight="1" x14ac:dyDescent="0.25">
      <c r="A165" s="157" t="s">
        <v>41</v>
      </c>
      <c r="B165" s="58">
        <f t="shared" si="8"/>
        <v>707</v>
      </c>
      <c r="C165" s="58"/>
      <c r="D165" s="58">
        <v>707</v>
      </c>
      <c r="E165" s="295">
        <v>0</v>
      </c>
      <c r="F165" s="295">
        <v>0</v>
      </c>
    </row>
    <row r="166" spans="1:6" s="53" customFormat="1" ht="9" customHeight="1" x14ac:dyDescent="0.25">
      <c r="A166" s="324" t="s">
        <v>88</v>
      </c>
      <c r="B166" s="293" t="s">
        <v>132</v>
      </c>
      <c r="C166" s="293"/>
      <c r="D166" s="293" t="s">
        <v>132</v>
      </c>
      <c r="E166" s="293" t="s">
        <v>132</v>
      </c>
      <c r="F166" s="293" t="s">
        <v>132</v>
      </c>
    </row>
    <row r="167" spans="1:6" s="53" customFormat="1" ht="9" customHeight="1" x14ac:dyDescent="0.25">
      <c r="A167" s="324" t="s">
        <v>42</v>
      </c>
      <c r="B167" s="298">
        <f t="shared" ref="B167:B189" si="9">SUM(D167:F167)</f>
        <v>2599</v>
      </c>
      <c r="C167" s="298"/>
      <c r="D167" s="298">
        <v>2599</v>
      </c>
      <c r="E167" s="294">
        <v>0</v>
      </c>
      <c r="F167" s="294">
        <v>0</v>
      </c>
    </row>
    <row r="168" spans="1:6" s="53" customFormat="1" ht="9" customHeight="1" x14ac:dyDescent="0.25">
      <c r="A168" s="324" t="s">
        <v>43</v>
      </c>
      <c r="B168" s="298">
        <f t="shared" si="9"/>
        <v>4613</v>
      </c>
      <c r="C168" s="298"/>
      <c r="D168" s="298">
        <v>4613</v>
      </c>
      <c r="E168" s="294">
        <v>0</v>
      </c>
      <c r="F168" s="294">
        <v>0</v>
      </c>
    </row>
    <row r="169" spans="1:6" s="53" customFormat="1" ht="9" customHeight="1" x14ac:dyDescent="0.25">
      <c r="A169" s="157" t="s">
        <v>44</v>
      </c>
      <c r="B169" s="58">
        <f t="shared" si="9"/>
        <v>6180</v>
      </c>
      <c r="C169" s="58"/>
      <c r="D169" s="58">
        <v>6180</v>
      </c>
      <c r="E169" s="295">
        <v>0</v>
      </c>
      <c r="F169" s="295">
        <v>0</v>
      </c>
    </row>
    <row r="170" spans="1:6" s="53" customFormat="1" ht="9" customHeight="1" x14ac:dyDescent="0.25">
      <c r="A170" s="324" t="s">
        <v>45</v>
      </c>
      <c r="B170" s="298">
        <f t="shared" si="9"/>
        <v>2975</v>
      </c>
      <c r="C170" s="298"/>
      <c r="D170" s="298">
        <v>2952</v>
      </c>
      <c r="E170" s="294">
        <v>0</v>
      </c>
      <c r="F170" s="298">
        <v>23</v>
      </c>
    </row>
    <row r="171" spans="1:6" s="53" customFormat="1" ht="9" customHeight="1" x14ac:dyDescent="0.25">
      <c r="A171" s="324" t="s">
        <v>46</v>
      </c>
      <c r="B171" s="298">
        <f t="shared" si="9"/>
        <v>11797</v>
      </c>
      <c r="C171" s="298"/>
      <c r="D171" s="298">
        <v>11796</v>
      </c>
      <c r="E171" s="294">
        <v>0</v>
      </c>
      <c r="F171" s="298">
        <v>1</v>
      </c>
    </row>
    <row r="172" spans="1:6" s="53" customFormat="1" ht="9" customHeight="1" x14ac:dyDescent="0.25">
      <c r="A172" s="324" t="s">
        <v>47</v>
      </c>
      <c r="B172" s="298">
        <f t="shared" si="9"/>
        <v>5918</v>
      </c>
      <c r="C172" s="298"/>
      <c r="D172" s="298">
        <v>5918</v>
      </c>
      <c r="E172" s="294">
        <v>0</v>
      </c>
      <c r="F172" s="294">
        <v>0</v>
      </c>
    </row>
    <row r="173" spans="1:6" s="53" customFormat="1" ht="9" customHeight="1" x14ac:dyDescent="0.25">
      <c r="A173" s="157" t="s">
        <v>48</v>
      </c>
      <c r="B173" s="58">
        <f t="shared" si="9"/>
        <v>18288</v>
      </c>
      <c r="C173" s="58"/>
      <c r="D173" s="58">
        <v>17845</v>
      </c>
      <c r="E173" s="295">
        <v>0</v>
      </c>
      <c r="F173" s="58">
        <v>443</v>
      </c>
    </row>
    <row r="174" spans="1:6" s="53" customFormat="1" ht="9" customHeight="1" x14ac:dyDescent="0.25">
      <c r="A174" s="324" t="s">
        <v>49</v>
      </c>
      <c r="B174" s="298">
        <f t="shared" si="9"/>
        <v>601</v>
      </c>
      <c r="C174" s="298"/>
      <c r="D174" s="298">
        <v>601</v>
      </c>
      <c r="E174" s="294">
        <v>0</v>
      </c>
      <c r="F174" s="294">
        <v>0</v>
      </c>
    </row>
    <row r="175" spans="1:6" s="53" customFormat="1" ht="9" customHeight="1" x14ac:dyDescent="0.25">
      <c r="A175" s="324" t="s">
        <v>50</v>
      </c>
      <c r="B175" s="298">
        <f t="shared" si="9"/>
        <v>17444</v>
      </c>
      <c r="C175" s="298"/>
      <c r="D175" s="298">
        <v>17444</v>
      </c>
      <c r="E175" s="294">
        <v>0</v>
      </c>
      <c r="F175" s="294">
        <v>0</v>
      </c>
    </row>
    <row r="176" spans="1:6" s="53" customFormat="1" ht="9" customHeight="1" x14ac:dyDescent="0.25">
      <c r="A176" s="324" t="s">
        <v>51</v>
      </c>
      <c r="B176" s="298">
        <f t="shared" si="9"/>
        <v>285</v>
      </c>
      <c r="C176" s="298"/>
      <c r="D176" s="298">
        <v>285</v>
      </c>
      <c r="E176" s="294">
        <v>0</v>
      </c>
      <c r="F176" s="294">
        <v>0</v>
      </c>
    </row>
    <row r="177" spans="1:7" s="53" customFormat="1" ht="9" customHeight="1" x14ac:dyDescent="0.25">
      <c r="A177" s="157" t="s">
        <v>52</v>
      </c>
      <c r="B177" s="58">
        <f t="shared" si="9"/>
        <v>8871</v>
      </c>
      <c r="C177" s="58"/>
      <c r="D177" s="58">
        <v>7977</v>
      </c>
      <c r="E177" s="58">
        <v>894</v>
      </c>
      <c r="F177" s="295">
        <v>0</v>
      </c>
    </row>
    <row r="178" spans="1:7" s="53" customFormat="1" ht="9" customHeight="1" x14ac:dyDescent="0.25">
      <c r="A178" s="324" t="s">
        <v>53</v>
      </c>
      <c r="B178" s="298">
        <f t="shared" si="9"/>
        <v>5131</v>
      </c>
      <c r="C178" s="298"/>
      <c r="D178" s="298">
        <v>5096</v>
      </c>
      <c r="E178" s="294">
        <v>0</v>
      </c>
      <c r="F178" s="298">
        <v>35</v>
      </c>
    </row>
    <row r="179" spans="1:7" s="53" customFormat="1" ht="9" customHeight="1" x14ac:dyDescent="0.25">
      <c r="A179" s="324" t="s">
        <v>54</v>
      </c>
      <c r="B179" s="298">
        <f t="shared" si="9"/>
        <v>855</v>
      </c>
      <c r="C179" s="298"/>
      <c r="D179" s="298">
        <v>855</v>
      </c>
      <c r="E179" s="294">
        <v>0</v>
      </c>
      <c r="F179" s="294">
        <v>0</v>
      </c>
    </row>
    <row r="180" spans="1:7" s="53" customFormat="1" ht="9" customHeight="1" x14ac:dyDescent="0.25">
      <c r="A180" s="324" t="s">
        <v>55</v>
      </c>
      <c r="B180" s="298">
        <f t="shared" si="9"/>
        <v>4802</v>
      </c>
      <c r="C180" s="298"/>
      <c r="D180" s="298">
        <v>4567</v>
      </c>
      <c r="E180" s="298">
        <v>234</v>
      </c>
      <c r="F180" s="294">
        <v>1</v>
      </c>
    </row>
    <row r="181" spans="1:7" s="53" customFormat="1" ht="9" customHeight="1" x14ac:dyDescent="0.25">
      <c r="A181" s="157" t="s">
        <v>56</v>
      </c>
      <c r="B181" s="58">
        <f t="shared" si="9"/>
        <v>1400</v>
      </c>
      <c r="C181" s="58"/>
      <c r="D181" s="58">
        <v>1400</v>
      </c>
      <c r="E181" s="295">
        <v>0</v>
      </c>
      <c r="F181" s="295">
        <v>0</v>
      </c>
    </row>
    <row r="182" spans="1:7" s="53" customFormat="1" ht="9" customHeight="1" x14ac:dyDescent="0.25">
      <c r="A182" s="324" t="s">
        <v>57</v>
      </c>
      <c r="B182" s="298">
        <f t="shared" si="9"/>
        <v>200368</v>
      </c>
      <c r="C182" s="298"/>
      <c r="D182" s="298">
        <v>141450</v>
      </c>
      <c r="E182" s="298">
        <v>58918</v>
      </c>
      <c r="F182" s="294">
        <v>0</v>
      </c>
    </row>
    <row r="183" spans="1:7" s="53" customFormat="1" ht="9" customHeight="1" x14ac:dyDescent="0.25">
      <c r="A183" s="324" t="s">
        <v>58</v>
      </c>
      <c r="B183" s="298">
        <f t="shared" si="9"/>
        <v>301033</v>
      </c>
      <c r="C183" s="298"/>
      <c r="D183" s="298">
        <v>155252</v>
      </c>
      <c r="E183" s="298">
        <v>145781</v>
      </c>
      <c r="F183" s="294">
        <v>0</v>
      </c>
    </row>
    <row r="184" spans="1:7" s="53" customFormat="1" ht="9" customHeight="1" x14ac:dyDescent="0.25">
      <c r="A184" s="324" t="s">
        <v>59</v>
      </c>
      <c r="B184" s="298">
        <f t="shared" si="9"/>
        <v>56078</v>
      </c>
      <c r="C184" s="298"/>
      <c r="D184" s="298">
        <v>55987</v>
      </c>
      <c r="E184" s="298">
        <v>91</v>
      </c>
      <c r="F184" s="294">
        <v>0</v>
      </c>
    </row>
    <row r="185" spans="1:7" s="53" customFormat="1" ht="9" customHeight="1" x14ac:dyDescent="0.25">
      <c r="A185" s="157" t="s">
        <v>60</v>
      </c>
      <c r="B185" s="58">
        <f t="shared" si="9"/>
        <v>46847</v>
      </c>
      <c r="C185" s="58"/>
      <c r="D185" s="58">
        <v>45650</v>
      </c>
      <c r="E185" s="58">
        <v>1197</v>
      </c>
      <c r="F185" s="295">
        <v>0</v>
      </c>
    </row>
    <row r="186" spans="1:7" s="53" customFormat="1" ht="9" customHeight="1" x14ac:dyDescent="0.25">
      <c r="A186" s="324" t="s">
        <v>61</v>
      </c>
      <c r="B186" s="298">
        <f t="shared" si="9"/>
        <v>699</v>
      </c>
      <c r="C186" s="298"/>
      <c r="D186" s="298">
        <v>699</v>
      </c>
      <c r="E186" s="294">
        <v>0</v>
      </c>
      <c r="F186" s="294">
        <v>0</v>
      </c>
    </row>
    <row r="187" spans="1:7" s="53" customFormat="1" ht="9" customHeight="1" x14ac:dyDescent="0.25">
      <c r="A187" s="324" t="s">
        <v>62</v>
      </c>
      <c r="B187" s="298">
        <f t="shared" si="9"/>
        <v>136328</v>
      </c>
      <c r="C187" s="298"/>
      <c r="D187" s="298">
        <v>136328</v>
      </c>
      <c r="E187" s="294">
        <v>0</v>
      </c>
      <c r="F187" s="294">
        <v>0</v>
      </c>
    </row>
    <row r="188" spans="1:7" s="53" customFormat="1" ht="9" customHeight="1" x14ac:dyDescent="0.25">
      <c r="A188" s="324" t="s">
        <v>63</v>
      </c>
      <c r="B188" s="298">
        <f t="shared" si="9"/>
        <v>38170</v>
      </c>
      <c r="C188" s="298"/>
      <c r="D188" s="298">
        <v>37113</v>
      </c>
      <c r="E188" s="294">
        <v>1057</v>
      </c>
      <c r="F188" s="294">
        <v>0</v>
      </c>
    </row>
    <row r="189" spans="1:7" s="53" customFormat="1" ht="9" customHeight="1" x14ac:dyDescent="0.25">
      <c r="A189" s="157" t="s">
        <v>64</v>
      </c>
      <c r="B189" s="58">
        <f t="shared" si="9"/>
        <v>5035</v>
      </c>
      <c r="C189" s="58"/>
      <c r="D189" s="58">
        <v>5035</v>
      </c>
      <c r="E189" s="295">
        <v>0</v>
      </c>
      <c r="F189" s="295">
        <v>0</v>
      </c>
    </row>
    <row r="190" spans="1:7" s="154" customFormat="1" ht="9" customHeight="1" x14ac:dyDescent="0.25">
      <c r="A190" s="321"/>
      <c r="B190" s="291"/>
      <c r="C190" s="291"/>
      <c r="D190" s="291"/>
      <c r="E190" s="291"/>
      <c r="F190" s="291"/>
      <c r="G190" s="159"/>
    </row>
    <row r="191" spans="1:7" s="154" customFormat="1" ht="9" customHeight="1" x14ac:dyDescent="0.25">
      <c r="A191" s="321">
        <v>2000</v>
      </c>
      <c r="B191" s="152"/>
      <c r="C191" s="152"/>
      <c r="D191" s="152"/>
      <c r="E191" s="152"/>
      <c r="F191" s="152"/>
      <c r="G191" s="159"/>
    </row>
    <row r="192" spans="1:7" s="154" customFormat="1" ht="9" customHeight="1" x14ac:dyDescent="0.25">
      <c r="A192" s="323" t="s">
        <v>33</v>
      </c>
      <c r="B192" s="291">
        <f>SUM(B194:B225)-3</f>
        <v>1402938</v>
      </c>
      <c r="C192" s="291"/>
      <c r="D192" s="291">
        <f>SUM(D194:D225)-3</f>
        <v>1000358</v>
      </c>
      <c r="E192" s="291">
        <f>SUM(E194:E225)+1</f>
        <v>367388</v>
      </c>
      <c r="F192" s="291">
        <f>SUM(F194:F225)+1</f>
        <v>35192</v>
      </c>
      <c r="G192" s="159"/>
    </row>
    <row r="193" spans="1:7" s="154" customFormat="1" ht="3.95" customHeight="1" x14ac:dyDescent="0.25">
      <c r="A193" s="323"/>
      <c r="B193" s="291"/>
      <c r="C193" s="291"/>
      <c r="D193" s="291"/>
      <c r="E193" s="291"/>
      <c r="F193" s="291"/>
      <c r="G193" s="159"/>
    </row>
    <row r="194" spans="1:7" s="53" customFormat="1" ht="9" customHeight="1" x14ac:dyDescent="0.25">
      <c r="A194" s="324" t="s">
        <v>34</v>
      </c>
      <c r="B194" s="298">
        <f>SUM(D194:F194)</f>
        <v>519</v>
      </c>
      <c r="C194" s="298"/>
      <c r="D194" s="298">
        <v>519</v>
      </c>
      <c r="E194" s="294">
        <v>0</v>
      </c>
      <c r="F194" s="294">
        <v>0</v>
      </c>
    </row>
    <row r="195" spans="1:7" s="53" customFormat="1" ht="9" customHeight="1" x14ac:dyDescent="0.25">
      <c r="A195" s="324" t="s">
        <v>35</v>
      </c>
      <c r="B195" s="298">
        <f>SUM(D195:F195)+1</f>
        <v>172591</v>
      </c>
      <c r="C195" s="298"/>
      <c r="D195" s="298">
        <v>118177</v>
      </c>
      <c r="E195" s="298">
        <v>22770</v>
      </c>
      <c r="F195" s="298">
        <v>31643</v>
      </c>
    </row>
    <row r="196" spans="1:7" s="53" customFormat="1" ht="9" customHeight="1" x14ac:dyDescent="0.25">
      <c r="A196" s="324" t="s">
        <v>87</v>
      </c>
      <c r="B196" s="298">
        <f>SUM(D196:F196)-1</f>
        <v>145228</v>
      </c>
      <c r="C196" s="298"/>
      <c r="D196" s="298">
        <v>99423</v>
      </c>
      <c r="E196" s="298">
        <v>43815</v>
      </c>
      <c r="F196" s="298">
        <v>1991</v>
      </c>
    </row>
    <row r="197" spans="1:7" s="53" customFormat="1" ht="9" customHeight="1" x14ac:dyDescent="0.25">
      <c r="A197" s="157" t="s">
        <v>37</v>
      </c>
      <c r="B197" s="58">
        <f>SUM(D197:F197)</f>
        <v>52805</v>
      </c>
      <c r="C197" s="58"/>
      <c r="D197" s="58">
        <v>52470</v>
      </c>
      <c r="E197" s="58">
        <v>335</v>
      </c>
      <c r="F197" s="295">
        <v>0</v>
      </c>
    </row>
    <row r="198" spans="1:7" s="53" customFormat="1" ht="9" customHeight="1" x14ac:dyDescent="0.25">
      <c r="A198" s="324" t="s">
        <v>38</v>
      </c>
      <c r="B198" s="298">
        <f>SUM(D198:F198)</f>
        <v>2421</v>
      </c>
      <c r="C198" s="298"/>
      <c r="D198" s="298">
        <v>2421</v>
      </c>
      <c r="E198" s="294">
        <v>0</v>
      </c>
      <c r="F198" s="294">
        <v>0</v>
      </c>
    </row>
    <row r="199" spans="1:7" s="53" customFormat="1" ht="9" customHeight="1" x14ac:dyDescent="0.25">
      <c r="A199" s="324" t="s">
        <v>39</v>
      </c>
      <c r="B199" s="298">
        <f>SUM(D199:F199)</f>
        <v>30059</v>
      </c>
      <c r="C199" s="298"/>
      <c r="D199" s="298">
        <v>30059</v>
      </c>
      <c r="E199" s="294">
        <v>0</v>
      </c>
      <c r="F199" s="294">
        <v>0</v>
      </c>
    </row>
    <row r="200" spans="1:7" s="53" customFormat="1" ht="9" customHeight="1" x14ac:dyDescent="0.25">
      <c r="A200" s="324" t="s">
        <v>40</v>
      </c>
      <c r="B200" s="298">
        <f>SUM(D200:F200)</f>
        <v>26350</v>
      </c>
      <c r="C200" s="298"/>
      <c r="D200" s="298">
        <v>24256</v>
      </c>
      <c r="E200" s="298">
        <v>2094</v>
      </c>
      <c r="F200" s="294">
        <v>0</v>
      </c>
    </row>
    <row r="201" spans="1:7" s="53" customFormat="1" ht="9" customHeight="1" x14ac:dyDescent="0.25">
      <c r="A201" s="157" t="s">
        <v>41</v>
      </c>
      <c r="B201" s="58">
        <f>SUM(D201:F201)</f>
        <v>637</v>
      </c>
      <c r="C201" s="58"/>
      <c r="D201" s="58">
        <v>637</v>
      </c>
      <c r="E201" s="295">
        <v>0</v>
      </c>
      <c r="F201" s="295">
        <v>0</v>
      </c>
    </row>
    <row r="202" spans="1:7" s="53" customFormat="1" ht="9" customHeight="1" x14ac:dyDescent="0.25">
      <c r="A202" s="324" t="s">
        <v>88</v>
      </c>
      <c r="B202" s="293" t="s">
        <v>132</v>
      </c>
      <c r="C202" s="293"/>
      <c r="D202" s="293" t="s">
        <v>132</v>
      </c>
      <c r="E202" s="293" t="s">
        <v>132</v>
      </c>
      <c r="F202" s="293" t="s">
        <v>132</v>
      </c>
    </row>
    <row r="203" spans="1:7" s="53" customFormat="1" ht="9" customHeight="1" x14ac:dyDescent="0.25">
      <c r="A203" s="324" t="s">
        <v>42</v>
      </c>
      <c r="B203" s="298">
        <f t="shared" ref="B203:B208" si="10">SUM(D203:F203)</f>
        <v>3138</v>
      </c>
      <c r="C203" s="298"/>
      <c r="D203" s="298">
        <v>3138</v>
      </c>
      <c r="E203" s="294">
        <v>0</v>
      </c>
      <c r="F203" s="294">
        <v>0</v>
      </c>
    </row>
    <row r="204" spans="1:7" s="53" customFormat="1" ht="9" customHeight="1" x14ac:dyDescent="0.25">
      <c r="A204" s="324" t="s">
        <v>43</v>
      </c>
      <c r="B204" s="298">
        <f t="shared" si="10"/>
        <v>4491</v>
      </c>
      <c r="C204" s="298"/>
      <c r="D204" s="298">
        <v>4491</v>
      </c>
      <c r="E204" s="294">
        <v>0</v>
      </c>
      <c r="F204" s="294">
        <v>0</v>
      </c>
    </row>
    <row r="205" spans="1:7" s="53" customFormat="1" ht="9" customHeight="1" x14ac:dyDescent="0.25">
      <c r="A205" s="157" t="s">
        <v>44</v>
      </c>
      <c r="B205" s="58">
        <f t="shared" si="10"/>
        <v>3962</v>
      </c>
      <c r="C205" s="58"/>
      <c r="D205" s="58">
        <v>3962</v>
      </c>
      <c r="E205" s="295">
        <v>0</v>
      </c>
      <c r="F205" s="295">
        <v>0</v>
      </c>
    </row>
    <row r="206" spans="1:7" s="53" customFormat="1" ht="9" customHeight="1" x14ac:dyDescent="0.25">
      <c r="A206" s="324" t="s">
        <v>45</v>
      </c>
      <c r="B206" s="298">
        <f t="shared" si="10"/>
        <v>4008</v>
      </c>
      <c r="C206" s="298"/>
      <c r="D206" s="298">
        <v>3982</v>
      </c>
      <c r="E206" s="294">
        <v>0</v>
      </c>
      <c r="F206" s="298">
        <v>26</v>
      </c>
    </row>
    <row r="207" spans="1:7" s="53" customFormat="1" ht="9" customHeight="1" x14ac:dyDescent="0.25">
      <c r="A207" s="324" t="s">
        <v>46</v>
      </c>
      <c r="B207" s="298">
        <f t="shared" si="10"/>
        <v>11263</v>
      </c>
      <c r="C207" s="298"/>
      <c r="D207" s="298">
        <v>11263</v>
      </c>
      <c r="E207" s="294">
        <v>0</v>
      </c>
      <c r="F207" s="298">
        <v>0</v>
      </c>
    </row>
    <row r="208" spans="1:7" s="53" customFormat="1" ht="9" customHeight="1" x14ac:dyDescent="0.25">
      <c r="A208" s="324" t="s">
        <v>47</v>
      </c>
      <c r="B208" s="298">
        <f t="shared" si="10"/>
        <v>6120</v>
      </c>
      <c r="C208" s="298"/>
      <c r="D208" s="298">
        <v>6120</v>
      </c>
      <c r="E208" s="294">
        <v>0</v>
      </c>
      <c r="F208" s="294">
        <v>0</v>
      </c>
    </row>
    <row r="209" spans="1:6" s="53" customFormat="1" ht="9" customHeight="1" x14ac:dyDescent="0.25">
      <c r="A209" s="157" t="s">
        <v>48</v>
      </c>
      <c r="B209" s="58">
        <f>SUM(D209:F209)+1</f>
        <v>20665</v>
      </c>
      <c r="C209" s="58"/>
      <c r="D209" s="58">
        <v>20529</v>
      </c>
      <c r="E209" s="295">
        <v>0</v>
      </c>
      <c r="F209" s="58">
        <v>135</v>
      </c>
    </row>
    <row r="210" spans="1:6" s="53" customFormat="1" ht="9" customHeight="1" x14ac:dyDescent="0.25">
      <c r="A210" s="324" t="s">
        <v>49</v>
      </c>
      <c r="B210" s="298">
        <f>SUM(D210:F210)</f>
        <v>636</v>
      </c>
      <c r="C210" s="298"/>
      <c r="D210" s="298">
        <v>636</v>
      </c>
      <c r="E210" s="294">
        <v>0</v>
      </c>
      <c r="F210" s="294">
        <v>0</v>
      </c>
    </row>
    <row r="211" spans="1:6" s="53" customFormat="1" ht="9" customHeight="1" x14ac:dyDescent="0.25">
      <c r="A211" s="324" t="s">
        <v>50</v>
      </c>
      <c r="B211" s="298">
        <f>SUM(D211:F211)</f>
        <v>17288</v>
      </c>
      <c r="C211" s="298"/>
      <c r="D211" s="298">
        <v>17288</v>
      </c>
      <c r="E211" s="294">
        <v>0</v>
      </c>
      <c r="F211" s="294">
        <v>0</v>
      </c>
    </row>
    <row r="212" spans="1:6" s="53" customFormat="1" ht="9" customHeight="1" x14ac:dyDescent="0.25">
      <c r="A212" s="324" t="s">
        <v>51</v>
      </c>
      <c r="B212" s="298">
        <f>SUM(D212:F212)</f>
        <v>267</v>
      </c>
      <c r="C212" s="298"/>
      <c r="D212" s="298">
        <v>267</v>
      </c>
      <c r="E212" s="294">
        <v>0</v>
      </c>
      <c r="F212" s="294">
        <v>0</v>
      </c>
    </row>
    <row r="213" spans="1:6" s="53" customFormat="1" ht="9" customHeight="1" x14ac:dyDescent="0.25">
      <c r="A213" s="157" t="s">
        <v>52</v>
      </c>
      <c r="B213" s="58">
        <f>SUM(D213:F213)+1</f>
        <v>9988</v>
      </c>
      <c r="C213" s="58"/>
      <c r="D213" s="58">
        <v>9438</v>
      </c>
      <c r="E213" s="58">
        <v>549</v>
      </c>
      <c r="F213" s="295">
        <v>0</v>
      </c>
    </row>
    <row r="214" spans="1:6" s="53" customFormat="1" ht="9" customHeight="1" x14ac:dyDescent="0.25">
      <c r="A214" s="324" t="s">
        <v>53</v>
      </c>
      <c r="B214" s="298">
        <f>SUM(D214:F214)</f>
        <v>4986</v>
      </c>
      <c r="C214" s="298"/>
      <c r="D214" s="298">
        <v>4970</v>
      </c>
      <c r="E214" s="294">
        <v>0</v>
      </c>
      <c r="F214" s="298">
        <v>16</v>
      </c>
    </row>
    <row r="215" spans="1:6" s="53" customFormat="1" ht="9" customHeight="1" x14ac:dyDescent="0.25">
      <c r="A215" s="324" t="s">
        <v>54</v>
      </c>
      <c r="B215" s="298">
        <f>SUM(D215:F215)</f>
        <v>650</v>
      </c>
      <c r="C215" s="298"/>
      <c r="D215" s="298">
        <v>650</v>
      </c>
      <c r="E215" s="294">
        <v>0</v>
      </c>
      <c r="F215" s="294">
        <v>0</v>
      </c>
    </row>
    <row r="216" spans="1:6" s="53" customFormat="1" ht="9" customHeight="1" x14ac:dyDescent="0.25">
      <c r="A216" s="324" t="s">
        <v>55</v>
      </c>
      <c r="B216" s="298">
        <f>SUM(D216:F216)-1</f>
        <v>4239</v>
      </c>
      <c r="C216" s="298"/>
      <c r="D216" s="298">
        <v>4079</v>
      </c>
      <c r="E216" s="298">
        <v>160</v>
      </c>
      <c r="F216" s="294">
        <v>1</v>
      </c>
    </row>
    <row r="217" spans="1:6" s="53" customFormat="1" ht="9" customHeight="1" x14ac:dyDescent="0.25">
      <c r="A217" s="157" t="s">
        <v>56</v>
      </c>
      <c r="B217" s="58">
        <f>SUM(D217:F217)</f>
        <v>1109</v>
      </c>
      <c r="C217" s="337"/>
      <c r="D217" s="58">
        <v>1109</v>
      </c>
      <c r="E217" s="295">
        <v>0</v>
      </c>
      <c r="F217" s="295">
        <v>0</v>
      </c>
    </row>
    <row r="218" spans="1:6" s="53" customFormat="1" ht="9" customHeight="1" x14ac:dyDescent="0.25">
      <c r="A218" s="324" t="s">
        <v>57</v>
      </c>
      <c r="B218" s="298">
        <f>SUM(D218:F218)</f>
        <v>233642</v>
      </c>
      <c r="C218" s="298"/>
      <c r="D218" s="298">
        <v>151587</v>
      </c>
      <c r="E218" s="298">
        <v>82055</v>
      </c>
      <c r="F218" s="294">
        <v>0</v>
      </c>
    </row>
    <row r="219" spans="1:6" s="53" customFormat="1" ht="9" customHeight="1" x14ac:dyDescent="0.25">
      <c r="A219" s="324" t="s">
        <v>58</v>
      </c>
      <c r="B219" s="298">
        <f>SUM(D219:F219)+1</f>
        <v>369110</v>
      </c>
      <c r="C219" s="298"/>
      <c r="D219" s="298">
        <v>156642</v>
      </c>
      <c r="E219" s="298">
        <v>212467</v>
      </c>
      <c r="F219" s="294">
        <v>0</v>
      </c>
    </row>
    <row r="220" spans="1:6" s="53" customFormat="1" ht="9" customHeight="1" x14ac:dyDescent="0.25">
      <c r="A220" s="324" t="s">
        <v>59</v>
      </c>
      <c r="B220" s="298">
        <f t="shared" ref="B220:B225" si="11">SUM(D220:F220)</f>
        <v>64384</v>
      </c>
      <c r="C220" s="298"/>
      <c r="D220" s="298">
        <v>64333</v>
      </c>
      <c r="E220" s="298">
        <v>51</v>
      </c>
      <c r="F220" s="294">
        <v>0</v>
      </c>
    </row>
    <row r="221" spans="1:6" s="53" customFormat="1" ht="9" customHeight="1" x14ac:dyDescent="0.25">
      <c r="A221" s="157" t="s">
        <v>60</v>
      </c>
      <c r="B221" s="58">
        <f t="shared" si="11"/>
        <v>44960</v>
      </c>
      <c r="C221" s="58"/>
      <c r="D221" s="58">
        <v>43660</v>
      </c>
      <c r="E221" s="58">
        <v>1300</v>
      </c>
      <c r="F221" s="295">
        <v>0</v>
      </c>
    </row>
    <row r="222" spans="1:6" s="53" customFormat="1" ht="9" customHeight="1" x14ac:dyDescent="0.25">
      <c r="A222" s="324" t="s">
        <v>61</v>
      </c>
      <c r="B222" s="298">
        <f t="shared" si="11"/>
        <v>698</v>
      </c>
      <c r="C222" s="298"/>
      <c r="D222" s="298">
        <v>698</v>
      </c>
      <c r="E222" s="294">
        <v>0</v>
      </c>
      <c r="F222" s="294">
        <v>0</v>
      </c>
    </row>
    <row r="223" spans="1:6" s="53" customFormat="1" ht="9" customHeight="1" x14ac:dyDescent="0.25">
      <c r="A223" s="324" t="s">
        <v>62</v>
      </c>
      <c r="B223" s="298">
        <f t="shared" si="11"/>
        <v>120946</v>
      </c>
      <c r="C223" s="298"/>
      <c r="D223" s="298">
        <v>120946</v>
      </c>
      <c r="E223" s="294">
        <v>0</v>
      </c>
      <c r="F223" s="294">
        <v>0</v>
      </c>
    </row>
    <row r="224" spans="1:6" s="53" customFormat="1" ht="9" customHeight="1" x14ac:dyDescent="0.25">
      <c r="A224" s="324" t="s">
        <v>63</v>
      </c>
      <c r="B224" s="298">
        <f t="shared" si="11"/>
        <v>40686</v>
      </c>
      <c r="C224" s="298"/>
      <c r="D224" s="298">
        <v>37516</v>
      </c>
      <c r="E224" s="294">
        <v>1791</v>
      </c>
      <c r="F224" s="294">
        <v>1379</v>
      </c>
    </row>
    <row r="225" spans="1:7" s="53" customFormat="1" ht="9" customHeight="1" x14ac:dyDescent="0.25">
      <c r="A225" s="157" t="s">
        <v>64</v>
      </c>
      <c r="B225" s="58">
        <f t="shared" si="11"/>
        <v>5095</v>
      </c>
      <c r="C225" s="58"/>
      <c r="D225" s="58">
        <v>5095</v>
      </c>
      <c r="E225" s="295">
        <v>0</v>
      </c>
      <c r="F225" s="295">
        <v>0</v>
      </c>
    </row>
    <row r="226" spans="1:7" s="154" customFormat="1" ht="9" customHeight="1" x14ac:dyDescent="0.25">
      <c r="A226" s="321"/>
      <c r="B226" s="291"/>
      <c r="C226" s="291"/>
      <c r="D226" s="291"/>
      <c r="E226" s="291"/>
      <c r="F226" s="291"/>
      <c r="G226" s="159"/>
    </row>
    <row r="227" spans="1:7" s="154" customFormat="1" ht="9" customHeight="1" x14ac:dyDescent="0.25">
      <c r="A227" s="321">
        <v>2001</v>
      </c>
      <c r="B227" s="291"/>
      <c r="C227" s="291"/>
      <c r="D227" s="291"/>
      <c r="E227" s="291"/>
      <c r="F227" s="291"/>
      <c r="G227" s="159"/>
    </row>
    <row r="228" spans="1:7" s="154" customFormat="1" ht="9" customHeight="1" x14ac:dyDescent="0.25">
      <c r="A228" s="323" t="s">
        <v>33</v>
      </c>
      <c r="B228" s="291">
        <f>SUM(B230:B261)+1</f>
        <v>1520938</v>
      </c>
      <c r="C228" s="291"/>
      <c r="D228" s="291">
        <f>SUM(D230:D261)+1</f>
        <v>989879</v>
      </c>
      <c r="E228" s="291">
        <f>SUM(E230:E261)</f>
        <v>482435</v>
      </c>
      <c r="F228" s="291">
        <f>SUM(F230:F261)</f>
        <v>48624</v>
      </c>
      <c r="G228" s="159"/>
    </row>
    <row r="229" spans="1:7" s="154" customFormat="1" ht="3.95" customHeight="1" x14ac:dyDescent="0.25">
      <c r="A229" s="323"/>
      <c r="B229" s="291"/>
      <c r="C229" s="291"/>
      <c r="D229" s="291"/>
      <c r="E229" s="291"/>
      <c r="F229" s="291"/>
      <c r="G229" s="159"/>
    </row>
    <row r="230" spans="1:7" s="53" customFormat="1" ht="9" customHeight="1" x14ac:dyDescent="0.25">
      <c r="A230" s="324" t="s">
        <v>34</v>
      </c>
      <c r="B230" s="298">
        <f>SUM(D230:F230)</f>
        <v>370</v>
      </c>
      <c r="C230" s="298"/>
      <c r="D230" s="298">
        <v>370</v>
      </c>
      <c r="E230" s="294">
        <v>0</v>
      </c>
      <c r="F230" s="294">
        <v>0</v>
      </c>
    </row>
    <row r="231" spans="1:7" s="53" customFormat="1" ht="9" customHeight="1" x14ac:dyDescent="0.25">
      <c r="A231" s="324" t="s">
        <v>35</v>
      </c>
      <c r="B231" s="298">
        <f>SUM(D231:F231)+1</f>
        <v>135877</v>
      </c>
      <c r="C231" s="298"/>
      <c r="D231" s="298">
        <v>89617</v>
      </c>
      <c r="E231" s="298">
        <v>1515</v>
      </c>
      <c r="F231" s="298">
        <v>44744</v>
      </c>
    </row>
    <row r="232" spans="1:7" s="53" customFormat="1" ht="9" customHeight="1" x14ac:dyDescent="0.25">
      <c r="A232" s="324" t="s">
        <v>87</v>
      </c>
      <c r="B232" s="298">
        <f>SUM(D232:F232)+1</f>
        <v>168166</v>
      </c>
      <c r="C232" s="298"/>
      <c r="D232" s="298">
        <v>125391</v>
      </c>
      <c r="E232" s="298">
        <v>40515</v>
      </c>
      <c r="F232" s="298">
        <v>2259</v>
      </c>
    </row>
    <row r="233" spans="1:7" s="53" customFormat="1" ht="9" customHeight="1" x14ac:dyDescent="0.25">
      <c r="A233" s="157" t="s">
        <v>37</v>
      </c>
      <c r="B233" s="58">
        <f>SUM(D233:F233)-1</f>
        <v>55224</v>
      </c>
      <c r="C233" s="58"/>
      <c r="D233" s="58">
        <v>54943</v>
      </c>
      <c r="E233" s="58">
        <v>282</v>
      </c>
      <c r="F233" s="158" t="s">
        <v>123</v>
      </c>
    </row>
    <row r="234" spans="1:7" s="53" customFormat="1" ht="9" customHeight="1" x14ac:dyDescent="0.25">
      <c r="A234" s="324" t="s">
        <v>38</v>
      </c>
      <c r="B234" s="298">
        <f>SUM(D234:F234)</f>
        <v>996</v>
      </c>
      <c r="C234" s="298"/>
      <c r="D234" s="298">
        <v>996</v>
      </c>
      <c r="E234" s="294">
        <v>0</v>
      </c>
      <c r="F234" s="294">
        <v>0</v>
      </c>
    </row>
    <row r="235" spans="1:7" s="53" customFormat="1" ht="9" customHeight="1" x14ac:dyDescent="0.25">
      <c r="A235" s="324" t="s">
        <v>39</v>
      </c>
      <c r="B235" s="298">
        <f>SUM(D235:F235)</f>
        <v>30785</v>
      </c>
      <c r="C235" s="298"/>
      <c r="D235" s="298">
        <v>30785</v>
      </c>
      <c r="E235" s="294">
        <v>0</v>
      </c>
      <c r="F235" s="294">
        <v>0</v>
      </c>
    </row>
    <row r="236" spans="1:7" s="53" customFormat="1" ht="9" customHeight="1" x14ac:dyDescent="0.25">
      <c r="A236" s="324" t="s">
        <v>40</v>
      </c>
      <c r="B236" s="298">
        <f>SUM(D236:F236)</f>
        <v>28642</v>
      </c>
      <c r="C236" s="298"/>
      <c r="D236" s="298">
        <v>25752</v>
      </c>
      <c r="E236" s="298">
        <v>2890</v>
      </c>
      <c r="F236" s="294">
        <v>0</v>
      </c>
    </row>
    <row r="237" spans="1:7" s="53" customFormat="1" ht="9" customHeight="1" x14ac:dyDescent="0.25">
      <c r="A237" s="157" t="s">
        <v>41</v>
      </c>
      <c r="B237" s="58">
        <f>SUM(D237:F237)</f>
        <v>854</v>
      </c>
      <c r="C237" s="58"/>
      <c r="D237" s="58">
        <v>854</v>
      </c>
      <c r="E237" s="295">
        <v>0</v>
      </c>
      <c r="F237" s="295">
        <v>0</v>
      </c>
    </row>
    <row r="238" spans="1:7" s="53" customFormat="1" ht="9" customHeight="1" x14ac:dyDescent="0.25">
      <c r="A238" s="324" t="s">
        <v>88</v>
      </c>
      <c r="B238" s="293" t="s">
        <v>132</v>
      </c>
      <c r="C238" s="293"/>
      <c r="D238" s="293" t="s">
        <v>132</v>
      </c>
      <c r="E238" s="293" t="s">
        <v>132</v>
      </c>
      <c r="F238" s="293" t="s">
        <v>132</v>
      </c>
    </row>
    <row r="239" spans="1:7" s="53" customFormat="1" ht="9" customHeight="1" x14ac:dyDescent="0.25">
      <c r="A239" s="324" t="s">
        <v>42</v>
      </c>
      <c r="B239" s="298">
        <f t="shared" ref="B239:B249" si="12">SUM(D239:F239)</f>
        <v>2685</v>
      </c>
      <c r="C239" s="298"/>
      <c r="D239" s="298">
        <v>2685</v>
      </c>
      <c r="E239" s="294">
        <v>0</v>
      </c>
      <c r="F239" s="294">
        <v>0</v>
      </c>
    </row>
    <row r="240" spans="1:7" s="53" customFormat="1" ht="9" customHeight="1" x14ac:dyDescent="0.25">
      <c r="A240" s="324" t="s">
        <v>43</v>
      </c>
      <c r="B240" s="298">
        <f t="shared" si="12"/>
        <v>3766</v>
      </c>
      <c r="C240" s="298"/>
      <c r="D240" s="298">
        <v>3766</v>
      </c>
      <c r="E240" s="294">
        <v>0</v>
      </c>
      <c r="F240" s="294">
        <v>0</v>
      </c>
    </row>
    <row r="241" spans="1:6" s="53" customFormat="1" ht="9" customHeight="1" x14ac:dyDescent="0.25">
      <c r="A241" s="157" t="s">
        <v>44</v>
      </c>
      <c r="B241" s="58">
        <f t="shared" si="12"/>
        <v>4194</v>
      </c>
      <c r="C241" s="58"/>
      <c r="D241" s="58">
        <v>4194</v>
      </c>
      <c r="E241" s="295">
        <v>0</v>
      </c>
      <c r="F241" s="295">
        <v>0</v>
      </c>
    </row>
    <row r="242" spans="1:6" s="53" customFormat="1" ht="9" customHeight="1" x14ac:dyDescent="0.25">
      <c r="A242" s="324" t="s">
        <v>45</v>
      </c>
      <c r="B242" s="298">
        <f t="shared" si="12"/>
        <v>4250</v>
      </c>
      <c r="C242" s="298"/>
      <c r="D242" s="298">
        <v>4230</v>
      </c>
      <c r="E242" s="294">
        <v>0</v>
      </c>
      <c r="F242" s="298">
        <v>20</v>
      </c>
    </row>
    <row r="243" spans="1:6" s="53" customFormat="1" ht="9" customHeight="1" x14ac:dyDescent="0.25">
      <c r="A243" s="324" t="s">
        <v>46</v>
      </c>
      <c r="B243" s="298">
        <f t="shared" si="12"/>
        <v>11884</v>
      </c>
      <c r="C243" s="298"/>
      <c r="D243" s="298">
        <v>11884</v>
      </c>
      <c r="E243" s="294">
        <v>0</v>
      </c>
      <c r="F243" s="298">
        <v>0</v>
      </c>
    </row>
    <row r="244" spans="1:6" s="53" customFormat="1" ht="9" customHeight="1" x14ac:dyDescent="0.25">
      <c r="A244" s="324" t="s">
        <v>47</v>
      </c>
      <c r="B244" s="298">
        <f t="shared" si="12"/>
        <v>6787</v>
      </c>
      <c r="C244" s="298"/>
      <c r="D244" s="298">
        <v>6787</v>
      </c>
      <c r="E244" s="294">
        <v>0</v>
      </c>
      <c r="F244" s="294">
        <v>0</v>
      </c>
    </row>
    <row r="245" spans="1:6" s="53" customFormat="1" ht="9" customHeight="1" x14ac:dyDescent="0.25">
      <c r="A245" s="157" t="s">
        <v>48</v>
      </c>
      <c r="B245" s="58">
        <f t="shared" si="12"/>
        <v>21154</v>
      </c>
      <c r="C245" s="58"/>
      <c r="D245" s="58">
        <v>21111</v>
      </c>
      <c r="E245" s="295">
        <v>0</v>
      </c>
      <c r="F245" s="58">
        <v>43</v>
      </c>
    </row>
    <row r="246" spans="1:6" s="53" customFormat="1" ht="9" customHeight="1" x14ac:dyDescent="0.25">
      <c r="A246" s="324" t="s">
        <v>49</v>
      </c>
      <c r="B246" s="298">
        <f t="shared" si="12"/>
        <v>456</v>
      </c>
      <c r="C246" s="298"/>
      <c r="D246" s="298">
        <v>456</v>
      </c>
      <c r="E246" s="294">
        <v>0</v>
      </c>
      <c r="F246" s="294">
        <v>0</v>
      </c>
    </row>
    <row r="247" spans="1:6" s="53" customFormat="1" ht="9" customHeight="1" x14ac:dyDescent="0.25">
      <c r="A247" s="324" t="s">
        <v>50</v>
      </c>
      <c r="B247" s="298">
        <f t="shared" si="12"/>
        <v>17886</v>
      </c>
      <c r="C247" s="298"/>
      <c r="D247" s="298">
        <v>17886</v>
      </c>
      <c r="E247" s="294">
        <v>0</v>
      </c>
      <c r="F247" s="294">
        <v>0</v>
      </c>
    </row>
    <row r="248" spans="1:6" s="53" customFormat="1" ht="9" customHeight="1" x14ac:dyDescent="0.25">
      <c r="A248" s="324" t="s">
        <v>51</v>
      </c>
      <c r="B248" s="298">
        <f t="shared" si="12"/>
        <v>187</v>
      </c>
      <c r="C248" s="298"/>
      <c r="D248" s="298">
        <v>187</v>
      </c>
      <c r="E248" s="294">
        <v>0</v>
      </c>
      <c r="F248" s="294">
        <v>0</v>
      </c>
    </row>
    <row r="249" spans="1:6" s="53" customFormat="1" ht="9" customHeight="1" x14ac:dyDescent="0.25">
      <c r="A249" s="157" t="s">
        <v>52</v>
      </c>
      <c r="B249" s="157">
        <f t="shared" si="12"/>
        <v>9675</v>
      </c>
      <c r="C249" s="58"/>
      <c r="D249" s="58">
        <v>9019</v>
      </c>
      <c r="E249" s="58">
        <v>656</v>
      </c>
      <c r="F249" s="158" t="s">
        <v>123</v>
      </c>
    </row>
    <row r="250" spans="1:6" s="53" customFormat="1" ht="9" customHeight="1" x14ac:dyDescent="0.25">
      <c r="A250" s="324" t="s">
        <v>53</v>
      </c>
      <c r="B250" s="298">
        <f>SUM(D250:F250)-1</f>
        <v>5115</v>
      </c>
      <c r="C250" s="298"/>
      <c r="D250" s="298">
        <v>5098</v>
      </c>
      <c r="E250" s="294">
        <v>0</v>
      </c>
      <c r="F250" s="298">
        <v>18</v>
      </c>
    </row>
    <row r="251" spans="1:6" s="53" customFormat="1" ht="9" customHeight="1" x14ac:dyDescent="0.25">
      <c r="A251" s="324" t="s">
        <v>54</v>
      </c>
      <c r="B251" s="298">
        <f t="shared" ref="B251:B261" si="13">SUM(D251:F251)</f>
        <v>662</v>
      </c>
      <c r="C251" s="298"/>
      <c r="D251" s="298">
        <v>662</v>
      </c>
      <c r="E251" s="294">
        <v>0</v>
      </c>
      <c r="F251" s="294">
        <v>0</v>
      </c>
    </row>
    <row r="252" spans="1:6" s="53" customFormat="1" ht="9" customHeight="1" x14ac:dyDescent="0.25">
      <c r="A252" s="324" t="s">
        <v>55</v>
      </c>
      <c r="B252" s="298">
        <f t="shared" si="13"/>
        <v>3781</v>
      </c>
      <c r="C252" s="298"/>
      <c r="D252" s="298">
        <v>3597</v>
      </c>
      <c r="E252" s="298">
        <v>184</v>
      </c>
      <c r="F252" s="293" t="s">
        <v>123</v>
      </c>
    </row>
    <row r="253" spans="1:6" s="53" customFormat="1" ht="9" customHeight="1" x14ac:dyDescent="0.25">
      <c r="A253" s="157" t="s">
        <v>56</v>
      </c>
      <c r="B253" s="58">
        <f t="shared" si="13"/>
        <v>327</v>
      </c>
      <c r="C253" s="338"/>
      <c r="D253" s="58">
        <v>327</v>
      </c>
      <c r="E253" s="295">
        <v>0</v>
      </c>
      <c r="F253" s="295">
        <v>0</v>
      </c>
    </row>
    <row r="254" spans="1:6" s="53" customFormat="1" ht="9" customHeight="1" x14ac:dyDescent="0.25">
      <c r="A254" s="324" t="s">
        <v>57</v>
      </c>
      <c r="B254" s="298">
        <f t="shared" si="13"/>
        <v>235874</v>
      </c>
      <c r="C254" s="298"/>
      <c r="D254" s="298">
        <v>159887</v>
      </c>
      <c r="E254" s="298">
        <v>75987</v>
      </c>
      <c r="F254" s="294">
        <v>0</v>
      </c>
    </row>
    <row r="255" spans="1:6" s="53" customFormat="1" ht="9" customHeight="1" x14ac:dyDescent="0.25">
      <c r="A255" s="324" t="s">
        <v>58</v>
      </c>
      <c r="B255" s="298">
        <f t="shared" si="13"/>
        <v>514098</v>
      </c>
      <c r="C255" s="298"/>
      <c r="D255" s="298">
        <v>155177</v>
      </c>
      <c r="E255" s="298">
        <v>358921</v>
      </c>
      <c r="F255" s="294">
        <v>0</v>
      </c>
    </row>
    <row r="256" spans="1:6" s="53" customFormat="1" ht="9" customHeight="1" x14ac:dyDescent="0.25">
      <c r="A256" s="324" t="s">
        <v>59</v>
      </c>
      <c r="B256" s="298">
        <f t="shared" si="13"/>
        <v>61101</v>
      </c>
      <c r="C256" s="298"/>
      <c r="D256" s="298">
        <v>61043</v>
      </c>
      <c r="E256" s="298">
        <v>58</v>
      </c>
      <c r="F256" s="294">
        <v>0</v>
      </c>
    </row>
    <row r="257" spans="1:7" s="53" customFormat="1" ht="9" customHeight="1" x14ac:dyDescent="0.25">
      <c r="A257" s="157" t="s">
        <v>60</v>
      </c>
      <c r="B257" s="58">
        <f t="shared" si="13"/>
        <v>41152</v>
      </c>
      <c r="C257" s="58"/>
      <c r="D257" s="58">
        <v>39731</v>
      </c>
      <c r="E257" s="58">
        <v>1421</v>
      </c>
      <c r="F257" s="295">
        <v>0</v>
      </c>
    </row>
    <row r="258" spans="1:7" s="53" customFormat="1" ht="9" customHeight="1" x14ac:dyDescent="0.25">
      <c r="A258" s="324" t="s">
        <v>61</v>
      </c>
      <c r="B258" s="298">
        <f t="shared" si="13"/>
        <v>386</v>
      </c>
      <c r="C258" s="298"/>
      <c r="D258" s="298">
        <v>386</v>
      </c>
      <c r="E258" s="294">
        <v>0</v>
      </c>
      <c r="F258" s="294">
        <v>0</v>
      </c>
    </row>
    <row r="259" spans="1:7" s="53" customFormat="1" ht="9" customHeight="1" x14ac:dyDescent="0.25">
      <c r="A259" s="324" t="s">
        <v>62</v>
      </c>
      <c r="B259" s="298">
        <f t="shared" si="13"/>
        <v>119304</v>
      </c>
      <c r="C259" s="298"/>
      <c r="D259" s="298">
        <v>119304</v>
      </c>
      <c r="E259" s="294">
        <v>0</v>
      </c>
      <c r="F259" s="294">
        <v>0</v>
      </c>
    </row>
    <row r="260" spans="1:7" s="53" customFormat="1" ht="9" customHeight="1" x14ac:dyDescent="0.25">
      <c r="A260" s="324" t="s">
        <v>63</v>
      </c>
      <c r="B260" s="298">
        <f t="shared" si="13"/>
        <v>33123</v>
      </c>
      <c r="C260" s="298"/>
      <c r="D260" s="298">
        <v>31577</v>
      </c>
      <c r="E260" s="294">
        <v>6</v>
      </c>
      <c r="F260" s="294">
        <v>1540</v>
      </c>
    </row>
    <row r="261" spans="1:7" s="53" customFormat="1" ht="9" customHeight="1" x14ac:dyDescent="0.25">
      <c r="A261" s="157" t="s">
        <v>64</v>
      </c>
      <c r="B261" s="157">
        <f t="shared" si="13"/>
        <v>2176</v>
      </c>
      <c r="C261" s="58"/>
      <c r="D261" s="58">
        <v>2176</v>
      </c>
      <c r="E261" s="295">
        <v>0</v>
      </c>
      <c r="F261" s="295">
        <v>0</v>
      </c>
    </row>
    <row r="262" spans="1:7" s="154" customFormat="1" ht="9" customHeight="1" x14ac:dyDescent="0.25">
      <c r="A262" s="321"/>
      <c r="B262" s="291"/>
      <c r="C262" s="291"/>
      <c r="D262" s="291"/>
      <c r="E262" s="291"/>
      <c r="F262" s="291"/>
      <c r="G262" s="159"/>
    </row>
    <row r="263" spans="1:7" s="154" customFormat="1" ht="9" customHeight="1" x14ac:dyDescent="0.25">
      <c r="A263" s="321">
        <v>2002</v>
      </c>
      <c r="B263" s="291"/>
      <c r="C263" s="291"/>
      <c r="D263" s="152"/>
      <c r="E263" s="291"/>
      <c r="F263" s="291"/>
      <c r="G263" s="159"/>
    </row>
    <row r="264" spans="1:7" s="154" customFormat="1" ht="9" customHeight="1" x14ac:dyDescent="0.25">
      <c r="A264" s="323" t="s">
        <v>33</v>
      </c>
      <c r="B264" s="291">
        <f>SUM(B266:B297)</f>
        <v>1554452</v>
      </c>
      <c r="C264" s="291"/>
      <c r="D264" s="291">
        <f>SUM(D266:D297)-4</f>
        <v>1070841</v>
      </c>
      <c r="E264" s="291">
        <f>SUM(E266:E297)+1</f>
        <v>453229</v>
      </c>
      <c r="F264" s="291">
        <f>SUM(F266:F297)+1</f>
        <v>30382</v>
      </c>
      <c r="G264" s="159"/>
    </row>
    <row r="265" spans="1:7" s="154" customFormat="1" ht="3.95" customHeight="1" x14ac:dyDescent="0.25">
      <c r="A265" s="323"/>
      <c r="B265" s="291"/>
      <c r="C265" s="291"/>
      <c r="D265" s="291"/>
      <c r="E265" s="291"/>
      <c r="F265" s="291"/>
      <c r="G265" s="159"/>
    </row>
    <row r="266" spans="1:7" s="53" customFormat="1" ht="9" customHeight="1" x14ac:dyDescent="0.25">
      <c r="A266" s="324" t="s">
        <v>34</v>
      </c>
      <c r="B266" s="298">
        <f>SUM(D266:F266)</f>
        <v>425</v>
      </c>
      <c r="C266" s="298"/>
      <c r="D266" s="298">
        <v>425</v>
      </c>
      <c r="E266" s="294">
        <v>0</v>
      </c>
      <c r="F266" s="294">
        <v>0</v>
      </c>
    </row>
    <row r="267" spans="1:7" s="53" customFormat="1" ht="9" customHeight="1" x14ac:dyDescent="0.25">
      <c r="A267" s="324" t="s">
        <v>35</v>
      </c>
      <c r="B267" s="298">
        <f>SUM(D267:F267)</f>
        <v>122293</v>
      </c>
      <c r="C267" s="298"/>
      <c r="D267" s="298">
        <v>80394</v>
      </c>
      <c r="E267" s="298">
        <v>14554</v>
      </c>
      <c r="F267" s="298">
        <v>27345</v>
      </c>
    </row>
    <row r="268" spans="1:7" s="53" customFormat="1" ht="9" customHeight="1" x14ac:dyDescent="0.25">
      <c r="A268" s="324" t="s">
        <v>87</v>
      </c>
      <c r="B268" s="298">
        <f>SUM(D268:F268)-1</f>
        <v>190943</v>
      </c>
      <c r="C268" s="298"/>
      <c r="D268" s="298">
        <v>149216</v>
      </c>
      <c r="E268" s="298">
        <v>38893</v>
      </c>
      <c r="F268" s="298">
        <v>2835</v>
      </c>
    </row>
    <row r="269" spans="1:7" s="53" customFormat="1" ht="9" customHeight="1" x14ac:dyDescent="0.25">
      <c r="A269" s="157" t="s">
        <v>37</v>
      </c>
      <c r="B269" s="58">
        <f>SUM(D269:F269)</f>
        <v>51726</v>
      </c>
      <c r="C269" s="58"/>
      <c r="D269" s="58">
        <v>51231</v>
      </c>
      <c r="E269" s="58">
        <v>495</v>
      </c>
      <c r="F269" s="158" t="s">
        <v>123</v>
      </c>
    </row>
    <row r="270" spans="1:7" s="53" customFormat="1" ht="9" customHeight="1" x14ac:dyDescent="0.25">
      <c r="A270" s="324" t="s">
        <v>38</v>
      </c>
      <c r="B270" s="298">
        <f>SUM(D270:F270)</f>
        <v>1089</v>
      </c>
      <c r="C270" s="298"/>
      <c r="D270" s="298">
        <v>1089</v>
      </c>
      <c r="E270" s="294">
        <v>0</v>
      </c>
      <c r="F270" s="294">
        <v>0</v>
      </c>
    </row>
    <row r="271" spans="1:7" s="53" customFormat="1" ht="9" customHeight="1" x14ac:dyDescent="0.25">
      <c r="A271" s="324" t="s">
        <v>39</v>
      </c>
      <c r="B271" s="298">
        <f>SUM(D271:F271)</f>
        <v>37515</v>
      </c>
      <c r="C271" s="298"/>
      <c r="D271" s="298">
        <v>37515</v>
      </c>
      <c r="E271" s="294">
        <v>0</v>
      </c>
      <c r="F271" s="294">
        <v>0</v>
      </c>
    </row>
    <row r="272" spans="1:7" s="53" customFormat="1" ht="9" customHeight="1" x14ac:dyDescent="0.25">
      <c r="A272" s="324" t="s">
        <v>40</v>
      </c>
      <c r="B272" s="298">
        <f>SUM(D272:F272)-1</f>
        <v>28663</v>
      </c>
      <c r="C272" s="298"/>
      <c r="D272" s="298">
        <v>26489</v>
      </c>
      <c r="E272" s="298">
        <v>2175</v>
      </c>
      <c r="F272" s="294">
        <v>0</v>
      </c>
    </row>
    <row r="273" spans="1:6" s="53" customFormat="1" ht="9" customHeight="1" x14ac:dyDescent="0.25">
      <c r="A273" s="157" t="s">
        <v>41</v>
      </c>
      <c r="B273" s="58">
        <f>SUM(D273:F273)</f>
        <v>673</v>
      </c>
      <c r="C273" s="58"/>
      <c r="D273" s="58">
        <v>673</v>
      </c>
      <c r="E273" s="295">
        <v>0</v>
      </c>
      <c r="F273" s="295">
        <v>0</v>
      </c>
    </row>
    <row r="274" spans="1:6" s="53" customFormat="1" ht="9" customHeight="1" x14ac:dyDescent="0.25">
      <c r="A274" s="324" t="s">
        <v>88</v>
      </c>
      <c r="B274" s="293" t="s">
        <v>132</v>
      </c>
      <c r="C274" s="293"/>
      <c r="D274" s="293" t="s">
        <v>132</v>
      </c>
      <c r="E274" s="293" t="s">
        <v>132</v>
      </c>
      <c r="F274" s="293" t="s">
        <v>132</v>
      </c>
    </row>
    <row r="275" spans="1:6" s="53" customFormat="1" ht="9" customHeight="1" x14ac:dyDescent="0.25">
      <c r="A275" s="324" t="s">
        <v>42</v>
      </c>
      <c r="B275" s="298">
        <f t="shared" ref="B275:B280" si="14">SUM(D275:F275)</f>
        <v>2748</v>
      </c>
      <c r="C275" s="298"/>
      <c r="D275" s="298">
        <v>2748</v>
      </c>
      <c r="E275" s="294">
        <v>0</v>
      </c>
      <c r="F275" s="294">
        <v>0</v>
      </c>
    </row>
    <row r="276" spans="1:6" s="53" customFormat="1" ht="9" customHeight="1" x14ac:dyDescent="0.25">
      <c r="A276" s="324" t="s">
        <v>43</v>
      </c>
      <c r="B276" s="298">
        <f t="shared" si="14"/>
        <v>3891</v>
      </c>
      <c r="C276" s="298"/>
      <c r="D276" s="298">
        <v>3891</v>
      </c>
      <c r="E276" s="294">
        <v>0</v>
      </c>
      <c r="F276" s="294">
        <v>0</v>
      </c>
    </row>
    <row r="277" spans="1:6" s="53" customFormat="1" ht="9" customHeight="1" x14ac:dyDescent="0.25">
      <c r="A277" s="157" t="s">
        <v>44</v>
      </c>
      <c r="B277" s="58">
        <f t="shared" si="14"/>
        <v>4183</v>
      </c>
      <c r="C277" s="58"/>
      <c r="D277" s="58">
        <v>4183</v>
      </c>
      <c r="E277" s="295">
        <v>0</v>
      </c>
      <c r="F277" s="295">
        <v>0</v>
      </c>
    </row>
    <row r="278" spans="1:6" s="53" customFormat="1" ht="9" customHeight="1" x14ac:dyDescent="0.25">
      <c r="A278" s="324" t="s">
        <v>45</v>
      </c>
      <c r="B278" s="298">
        <f t="shared" si="14"/>
        <v>4543</v>
      </c>
      <c r="C278" s="298"/>
      <c r="D278" s="298">
        <v>4531</v>
      </c>
      <c r="E278" s="294">
        <v>0</v>
      </c>
      <c r="F278" s="298">
        <v>12</v>
      </c>
    </row>
    <row r="279" spans="1:6" s="53" customFormat="1" ht="9" customHeight="1" x14ac:dyDescent="0.25">
      <c r="A279" s="324" t="s">
        <v>46</v>
      </c>
      <c r="B279" s="298">
        <f t="shared" si="14"/>
        <v>11050</v>
      </c>
      <c r="C279" s="298"/>
      <c r="D279" s="298">
        <v>11050</v>
      </c>
      <c r="E279" s="294">
        <v>0</v>
      </c>
      <c r="F279" s="298">
        <v>0</v>
      </c>
    </row>
    <row r="280" spans="1:6" s="53" customFormat="1" ht="9" customHeight="1" x14ac:dyDescent="0.25">
      <c r="A280" s="324" t="s">
        <v>47</v>
      </c>
      <c r="B280" s="298">
        <f t="shared" si="14"/>
        <v>6740</v>
      </c>
      <c r="C280" s="298"/>
      <c r="D280" s="298">
        <v>6740</v>
      </c>
      <c r="E280" s="294">
        <v>0</v>
      </c>
      <c r="F280" s="294">
        <v>0</v>
      </c>
    </row>
    <row r="281" spans="1:6" s="53" customFormat="1" ht="9" customHeight="1" x14ac:dyDescent="0.25">
      <c r="A281" s="157" t="s">
        <v>48</v>
      </c>
      <c r="B281" s="58">
        <f>SUM(D281:F281)-1</f>
        <v>21871</v>
      </c>
      <c r="C281" s="58"/>
      <c r="D281" s="58">
        <v>21861</v>
      </c>
      <c r="E281" s="295">
        <v>0</v>
      </c>
      <c r="F281" s="58">
        <v>11</v>
      </c>
    </row>
    <row r="282" spans="1:6" s="53" customFormat="1" ht="9" customHeight="1" x14ac:dyDescent="0.25">
      <c r="A282" s="324" t="s">
        <v>49</v>
      </c>
      <c r="B282" s="298">
        <f t="shared" ref="B282:B287" si="15">SUM(D282:F282)</f>
        <v>516</v>
      </c>
      <c r="C282" s="298"/>
      <c r="D282" s="298">
        <v>516</v>
      </c>
      <c r="E282" s="294">
        <v>0</v>
      </c>
      <c r="F282" s="294">
        <v>0</v>
      </c>
    </row>
    <row r="283" spans="1:6" s="53" customFormat="1" ht="9" customHeight="1" x14ac:dyDescent="0.25">
      <c r="A283" s="324" t="s">
        <v>50</v>
      </c>
      <c r="B283" s="298">
        <f t="shared" si="15"/>
        <v>19353</v>
      </c>
      <c r="C283" s="298"/>
      <c r="D283" s="298">
        <v>19353</v>
      </c>
      <c r="E283" s="294">
        <v>0</v>
      </c>
      <c r="F283" s="294">
        <v>0</v>
      </c>
    </row>
    <row r="284" spans="1:6" s="53" customFormat="1" ht="9" customHeight="1" x14ac:dyDescent="0.25">
      <c r="A284" s="324" t="s">
        <v>51</v>
      </c>
      <c r="B284" s="298">
        <f t="shared" si="15"/>
        <v>167</v>
      </c>
      <c r="C284" s="298"/>
      <c r="D284" s="298">
        <v>167</v>
      </c>
      <c r="E284" s="294">
        <v>0</v>
      </c>
      <c r="F284" s="294">
        <v>0</v>
      </c>
    </row>
    <row r="285" spans="1:6" s="53" customFormat="1" ht="9" customHeight="1" x14ac:dyDescent="0.25">
      <c r="A285" s="157" t="s">
        <v>52</v>
      </c>
      <c r="B285" s="58">
        <f t="shared" si="15"/>
        <v>11012</v>
      </c>
      <c r="C285" s="58"/>
      <c r="D285" s="58">
        <v>10241</v>
      </c>
      <c r="E285" s="58">
        <v>771</v>
      </c>
      <c r="F285" s="158" t="s">
        <v>123</v>
      </c>
    </row>
    <row r="286" spans="1:6" s="53" customFormat="1" ht="9" customHeight="1" x14ac:dyDescent="0.25">
      <c r="A286" s="324" t="s">
        <v>53</v>
      </c>
      <c r="B286" s="298">
        <f t="shared" si="15"/>
        <v>5236</v>
      </c>
      <c r="C286" s="298"/>
      <c r="D286" s="298">
        <v>5217</v>
      </c>
      <c r="E286" s="294">
        <v>0</v>
      </c>
      <c r="F286" s="298">
        <v>19</v>
      </c>
    </row>
    <row r="287" spans="1:6" s="53" customFormat="1" ht="9" customHeight="1" x14ac:dyDescent="0.25">
      <c r="A287" s="324" t="s">
        <v>54</v>
      </c>
      <c r="B287" s="298">
        <f t="shared" si="15"/>
        <v>779</v>
      </c>
      <c r="C287" s="298"/>
      <c r="D287" s="298">
        <v>779</v>
      </c>
      <c r="E287" s="294">
        <v>0</v>
      </c>
      <c r="F287" s="294">
        <v>0</v>
      </c>
    </row>
    <row r="288" spans="1:6" s="53" customFormat="1" ht="9" customHeight="1" x14ac:dyDescent="0.25">
      <c r="A288" s="324" t="s">
        <v>55</v>
      </c>
      <c r="B288" s="298">
        <f>SUM(D288:F288)+1</f>
        <v>3376</v>
      </c>
      <c r="C288" s="298"/>
      <c r="D288" s="298">
        <v>3320</v>
      </c>
      <c r="E288" s="298">
        <v>55</v>
      </c>
      <c r="F288" s="293" t="s">
        <v>123</v>
      </c>
    </row>
    <row r="289" spans="1:7" s="53" customFormat="1" ht="9" customHeight="1" x14ac:dyDescent="0.25">
      <c r="A289" s="157" t="s">
        <v>56</v>
      </c>
      <c r="B289" s="58">
        <f t="shared" ref="B289:B297" si="16">SUM(D289:F289)</f>
        <v>375</v>
      </c>
      <c r="C289" s="338"/>
      <c r="D289" s="58">
        <v>375</v>
      </c>
      <c r="E289" s="295">
        <v>0</v>
      </c>
      <c r="F289" s="295">
        <v>0</v>
      </c>
    </row>
    <row r="290" spans="1:7" s="53" customFormat="1" ht="9" customHeight="1" x14ac:dyDescent="0.25">
      <c r="A290" s="324" t="s">
        <v>57</v>
      </c>
      <c r="B290" s="298">
        <f t="shared" si="16"/>
        <v>258252</v>
      </c>
      <c r="C290" s="298"/>
      <c r="D290" s="298">
        <v>176562</v>
      </c>
      <c r="E290" s="298">
        <v>81690</v>
      </c>
      <c r="F290" s="294">
        <v>0</v>
      </c>
    </row>
    <row r="291" spans="1:7" s="53" customFormat="1" ht="9" customHeight="1" x14ac:dyDescent="0.25">
      <c r="A291" s="324" t="s">
        <v>58</v>
      </c>
      <c r="B291" s="298">
        <f t="shared" si="16"/>
        <v>538878</v>
      </c>
      <c r="C291" s="298"/>
      <c r="D291" s="298">
        <v>225603</v>
      </c>
      <c r="E291" s="298">
        <v>313275</v>
      </c>
      <c r="F291" s="294">
        <v>0</v>
      </c>
    </row>
    <row r="292" spans="1:7" s="53" customFormat="1" ht="9" customHeight="1" x14ac:dyDescent="0.25">
      <c r="A292" s="324" t="s">
        <v>59</v>
      </c>
      <c r="B292" s="298">
        <f t="shared" si="16"/>
        <v>54100</v>
      </c>
      <c r="C292" s="298"/>
      <c r="D292" s="298">
        <v>54030</v>
      </c>
      <c r="E292" s="298">
        <v>70</v>
      </c>
      <c r="F292" s="294">
        <v>0</v>
      </c>
    </row>
    <row r="293" spans="1:7" s="53" customFormat="1" ht="9" customHeight="1" x14ac:dyDescent="0.25">
      <c r="A293" s="157" t="s">
        <v>60</v>
      </c>
      <c r="B293" s="58">
        <f t="shared" si="16"/>
        <v>38011</v>
      </c>
      <c r="C293" s="58"/>
      <c r="D293" s="58">
        <v>36761</v>
      </c>
      <c r="E293" s="58">
        <v>1250</v>
      </c>
      <c r="F293" s="295">
        <v>0</v>
      </c>
    </row>
    <row r="294" spans="1:7" s="53" customFormat="1" ht="9" customHeight="1" x14ac:dyDescent="0.25">
      <c r="A294" s="324" t="s">
        <v>61</v>
      </c>
      <c r="B294" s="298">
        <f t="shared" si="16"/>
        <v>364</v>
      </c>
      <c r="C294" s="298"/>
      <c r="D294" s="298">
        <v>364</v>
      </c>
      <c r="E294" s="294">
        <v>0</v>
      </c>
      <c r="F294" s="294">
        <v>0</v>
      </c>
    </row>
    <row r="295" spans="1:7" s="53" customFormat="1" ht="9" customHeight="1" x14ac:dyDescent="0.25">
      <c r="A295" s="324" t="s">
        <v>62</v>
      </c>
      <c r="B295" s="298">
        <f t="shared" si="16"/>
        <v>105691</v>
      </c>
      <c r="C295" s="298"/>
      <c r="D295" s="298">
        <v>105691</v>
      </c>
      <c r="E295" s="294">
        <v>0</v>
      </c>
      <c r="F295" s="294">
        <v>0</v>
      </c>
    </row>
    <row r="296" spans="1:7" s="53" customFormat="1" ht="9" customHeight="1" x14ac:dyDescent="0.25">
      <c r="A296" s="324" t="s">
        <v>63</v>
      </c>
      <c r="B296" s="298">
        <f t="shared" si="16"/>
        <v>28406</v>
      </c>
      <c r="C296" s="298"/>
      <c r="D296" s="298">
        <v>28247</v>
      </c>
      <c r="E296" s="294">
        <v>0</v>
      </c>
      <c r="F296" s="294">
        <v>159</v>
      </c>
    </row>
    <row r="297" spans="1:7" s="53" customFormat="1" ht="9" customHeight="1" x14ac:dyDescent="0.25">
      <c r="A297" s="157" t="s">
        <v>64</v>
      </c>
      <c r="B297" s="58">
        <f t="shared" si="16"/>
        <v>1583</v>
      </c>
      <c r="C297" s="58"/>
      <c r="D297" s="58">
        <v>1583</v>
      </c>
      <c r="E297" s="295">
        <v>0</v>
      </c>
      <c r="F297" s="295">
        <v>0</v>
      </c>
    </row>
    <row r="298" spans="1:7" s="154" customFormat="1" ht="9" customHeight="1" x14ac:dyDescent="0.25">
      <c r="A298" s="321"/>
      <c r="B298" s="291"/>
      <c r="C298" s="291"/>
      <c r="D298" s="291"/>
      <c r="E298" s="291"/>
      <c r="F298" s="291"/>
      <c r="G298" s="159"/>
    </row>
    <row r="299" spans="1:7" s="154" customFormat="1" ht="9" customHeight="1" x14ac:dyDescent="0.25">
      <c r="A299" s="321">
        <v>2003</v>
      </c>
      <c r="B299" s="291"/>
      <c r="C299" s="291"/>
      <c r="D299" s="291"/>
      <c r="E299" s="152"/>
      <c r="F299" s="291"/>
      <c r="G299" s="159"/>
    </row>
    <row r="300" spans="1:7" s="154" customFormat="1" ht="9" customHeight="1" x14ac:dyDescent="0.25">
      <c r="A300" s="323" t="s">
        <v>33</v>
      </c>
      <c r="B300" s="291">
        <f>SUM(B302:B333)</f>
        <v>1564966</v>
      </c>
      <c r="C300" s="291"/>
      <c r="D300" s="291">
        <f>SUM(D302:D333)+1</f>
        <v>1137927</v>
      </c>
      <c r="E300" s="291">
        <f>SUM(E302:E333)-2</f>
        <v>397390</v>
      </c>
      <c r="F300" s="291">
        <f>SUM(F302:F333)-1</f>
        <v>29648</v>
      </c>
      <c r="G300" s="159"/>
    </row>
    <row r="301" spans="1:7" s="154" customFormat="1" ht="3.95" customHeight="1" x14ac:dyDescent="0.25">
      <c r="A301" s="323"/>
      <c r="B301" s="291"/>
      <c r="C301" s="291"/>
      <c r="D301" s="291"/>
      <c r="E301" s="291"/>
      <c r="F301" s="291"/>
      <c r="G301" s="159"/>
    </row>
    <row r="302" spans="1:7" s="53" customFormat="1" ht="9" customHeight="1" x14ac:dyDescent="0.25">
      <c r="A302" s="324" t="s">
        <v>34</v>
      </c>
      <c r="B302" s="297">
        <f t="shared" ref="B302:B309" si="17">SUM(D302:F302)</f>
        <v>507</v>
      </c>
      <c r="C302" s="297"/>
      <c r="D302" s="297">
        <v>507</v>
      </c>
      <c r="E302" s="294">
        <v>0</v>
      </c>
      <c r="F302" s="294">
        <v>0</v>
      </c>
    </row>
    <row r="303" spans="1:7" s="53" customFormat="1" ht="9" customHeight="1" x14ac:dyDescent="0.25">
      <c r="A303" s="324" t="s">
        <v>35</v>
      </c>
      <c r="B303" s="297">
        <f t="shared" si="17"/>
        <v>118503</v>
      </c>
      <c r="C303" s="297"/>
      <c r="D303" s="297">
        <v>86617</v>
      </c>
      <c r="E303" s="297">
        <v>5959</v>
      </c>
      <c r="F303" s="297">
        <v>25927</v>
      </c>
    </row>
    <row r="304" spans="1:7" s="53" customFormat="1" ht="9" customHeight="1" x14ac:dyDescent="0.25">
      <c r="A304" s="324" t="s">
        <v>87</v>
      </c>
      <c r="B304" s="297">
        <f t="shared" si="17"/>
        <v>184679</v>
      </c>
      <c r="C304" s="297"/>
      <c r="D304" s="297">
        <v>149991</v>
      </c>
      <c r="E304" s="297">
        <v>31474</v>
      </c>
      <c r="F304" s="297">
        <v>3214</v>
      </c>
    </row>
    <row r="305" spans="1:6" s="53" customFormat="1" ht="9" customHeight="1" x14ac:dyDescent="0.25">
      <c r="A305" s="157" t="s">
        <v>37</v>
      </c>
      <c r="B305" s="299">
        <f t="shared" si="17"/>
        <v>56888</v>
      </c>
      <c r="C305" s="299"/>
      <c r="D305" s="299">
        <v>56606</v>
      </c>
      <c r="E305" s="299">
        <v>282</v>
      </c>
      <c r="F305" s="158">
        <v>0</v>
      </c>
    </row>
    <row r="306" spans="1:6" s="53" customFormat="1" ht="9" customHeight="1" x14ac:dyDescent="0.25">
      <c r="A306" s="324" t="s">
        <v>38</v>
      </c>
      <c r="B306" s="297">
        <f t="shared" si="17"/>
        <v>1624</v>
      </c>
      <c r="C306" s="297"/>
      <c r="D306" s="297">
        <v>1624</v>
      </c>
      <c r="E306" s="294">
        <v>0</v>
      </c>
      <c r="F306" s="294">
        <v>0</v>
      </c>
    </row>
    <row r="307" spans="1:6" s="53" customFormat="1" ht="9" customHeight="1" x14ac:dyDescent="0.25">
      <c r="A307" s="324" t="s">
        <v>39</v>
      </c>
      <c r="B307" s="297">
        <f t="shared" si="17"/>
        <v>38292</v>
      </c>
      <c r="C307" s="297"/>
      <c r="D307" s="297">
        <v>38292</v>
      </c>
      <c r="E307" s="294">
        <v>0</v>
      </c>
      <c r="F307" s="294">
        <v>0</v>
      </c>
    </row>
    <row r="308" spans="1:6" s="53" customFormat="1" ht="9" customHeight="1" x14ac:dyDescent="0.25">
      <c r="A308" s="324" t="s">
        <v>40</v>
      </c>
      <c r="B308" s="297">
        <f t="shared" si="17"/>
        <v>30500</v>
      </c>
      <c r="C308" s="297"/>
      <c r="D308" s="297">
        <v>27774</v>
      </c>
      <c r="E308" s="297">
        <v>2726</v>
      </c>
      <c r="F308" s="294">
        <v>0</v>
      </c>
    </row>
    <row r="309" spans="1:6" s="53" customFormat="1" ht="9" customHeight="1" x14ac:dyDescent="0.25">
      <c r="A309" s="157" t="s">
        <v>41</v>
      </c>
      <c r="B309" s="299">
        <f t="shared" si="17"/>
        <v>681</v>
      </c>
      <c r="C309" s="299"/>
      <c r="D309" s="299">
        <v>681</v>
      </c>
      <c r="E309" s="295">
        <v>0</v>
      </c>
      <c r="F309" s="295">
        <v>0</v>
      </c>
    </row>
    <row r="310" spans="1:6" s="53" customFormat="1" ht="9" customHeight="1" x14ac:dyDescent="0.25">
      <c r="A310" s="324" t="s">
        <v>88</v>
      </c>
      <c r="B310" s="293" t="s">
        <v>132</v>
      </c>
      <c r="C310" s="293"/>
      <c r="D310" s="293" t="s">
        <v>132</v>
      </c>
      <c r="E310" s="293" t="s">
        <v>132</v>
      </c>
      <c r="F310" s="293" t="s">
        <v>132</v>
      </c>
    </row>
    <row r="311" spans="1:6" s="53" customFormat="1" ht="9" customHeight="1" x14ac:dyDescent="0.25">
      <c r="A311" s="324" t="s">
        <v>42</v>
      </c>
      <c r="B311" s="297">
        <f t="shared" ref="B311:B321" si="18">SUM(D311:F311)</f>
        <v>3943</v>
      </c>
      <c r="C311" s="297"/>
      <c r="D311" s="297">
        <v>3943</v>
      </c>
      <c r="E311" s="294">
        <v>0</v>
      </c>
      <c r="F311" s="294">
        <v>0</v>
      </c>
    </row>
    <row r="312" spans="1:6" s="53" customFormat="1" ht="9" customHeight="1" x14ac:dyDescent="0.25">
      <c r="A312" s="324" t="s">
        <v>43</v>
      </c>
      <c r="B312" s="297">
        <f t="shared" si="18"/>
        <v>2888</v>
      </c>
      <c r="C312" s="297"/>
      <c r="D312" s="297">
        <v>2888</v>
      </c>
      <c r="E312" s="294">
        <v>0</v>
      </c>
      <c r="F312" s="294">
        <v>0</v>
      </c>
    </row>
    <row r="313" spans="1:6" s="53" customFormat="1" ht="9" customHeight="1" x14ac:dyDescent="0.25">
      <c r="A313" s="157" t="s">
        <v>44</v>
      </c>
      <c r="B313" s="299">
        <f t="shared" si="18"/>
        <v>6153</v>
      </c>
      <c r="C313" s="299"/>
      <c r="D313" s="299">
        <v>6153</v>
      </c>
      <c r="E313" s="295">
        <v>0</v>
      </c>
      <c r="F313" s="295">
        <v>0</v>
      </c>
    </row>
    <row r="314" spans="1:6" s="53" customFormat="1" ht="9" customHeight="1" x14ac:dyDescent="0.25">
      <c r="A314" s="324" t="s">
        <v>45</v>
      </c>
      <c r="B314" s="297">
        <f t="shared" si="18"/>
        <v>5401</v>
      </c>
      <c r="C314" s="297"/>
      <c r="D314" s="297">
        <v>5374</v>
      </c>
      <c r="E314" s="294">
        <v>0</v>
      </c>
      <c r="F314" s="297">
        <v>27</v>
      </c>
    </row>
    <row r="315" spans="1:6" s="53" customFormat="1" ht="9" customHeight="1" x14ac:dyDescent="0.25">
      <c r="A315" s="324" t="s">
        <v>46</v>
      </c>
      <c r="B315" s="297">
        <f t="shared" si="18"/>
        <v>11291</v>
      </c>
      <c r="C315" s="297"/>
      <c r="D315" s="297">
        <v>11280</v>
      </c>
      <c r="E315" s="294">
        <v>0</v>
      </c>
      <c r="F315" s="297">
        <v>11</v>
      </c>
    </row>
    <row r="316" spans="1:6" s="53" customFormat="1" ht="9" customHeight="1" x14ac:dyDescent="0.25">
      <c r="A316" s="324" t="s">
        <v>47</v>
      </c>
      <c r="B316" s="297">
        <f t="shared" si="18"/>
        <v>7347</v>
      </c>
      <c r="C316" s="297"/>
      <c r="D316" s="297">
        <v>7347</v>
      </c>
      <c r="E316" s="294">
        <v>0</v>
      </c>
      <c r="F316" s="294">
        <v>0</v>
      </c>
    </row>
    <row r="317" spans="1:6" s="53" customFormat="1" ht="9" customHeight="1" x14ac:dyDescent="0.25">
      <c r="A317" s="157" t="s">
        <v>48</v>
      </c>
      <c r="B317" s="299">
        <f t="shared" si="18"/>
        <v>22824</v>
      </c>
      <c r="C317" s="299"/>
      <c r="D317" s="299">
        <v>22824</v>
      </c>
      <c r="E317" s="295">
        <v>0</v>
      </c>
      <c r="F317" s="299">
        <v>0</v>
      </c>
    </row>
    <row r="318" spans="1:6" s="53" customFormat="1" ht="9" customHeight="1" x14ac:dyDescent="0.25">
      <c r="A318" s="324" t="s">
        <v>49</v>
      </c>
      <c r="B318" s="297">
        <f t="shared" si="18"/>
        <v>540</v>
      </c>
      <c r="C318" s="297"/>
      <c r="D318" s="297">
        <v>540</v>
      </c>
      <c r="E318" s="294">
        <v>0</v>
      </c>
      <c r="F318" s="294">
        <v>0</v>
      </c>
    </row>
    <row r="319" spans="1:6" s="53" customFormat="1" ht="9" customHeight="1" x14ac:dyDescent="0.25">
      <c r="A319" s="324" t="s">
        <v>50</v>
      </c>
      <c r="B319" s="297">
        <f t="shared" si="18"/>
        <v>30276</v>
      </c>
      <c r="C319" s="297"/>
      <c r="D319" s="297">
        <v>30276</v>
      </c>
      <c r="E319" s="294">
        <v>0</v>
      </c>
      <c r="F319" s="294">
        <v>0</v>
      </c>
    </row>
    <row r="320" spans="1:6" s="53" customFormat="1" ht="9" customHeight="1" x14ac:dyDescent="0.25">
      <c r="A320" s="324" t="s">
        <v>51</v>
      </c>
      <c r="B320" s="297">
        <f t="shared" si="18"/>
        <v>216</v>
      </c>
      <c r="C320" s="297"/>
      <c r="D320" s="297">
        <v>216</v>
      </c>
      <c r="E320" s="294">
        <v>0</v>
      </c>
      <c r="F320" s="294">
        <v>0</v>
      </c>
    </row>
    <row r="321" spans="1:7" s="53" customFormat="1" ht="9" customHeight="1" x14ac:dyDescent="0.25">
      <c r="A321" s="157" t="s">
        <v>52</v>
      </c>
      <c r="B321" s="299">
        <f t="shared" si="18"/>
        <v>14957</v>
      </c>
      <c r="C321" s="299"/>
      <c r="D321" s="299">
        <v>13920</v>
      </c>
      <c r="E321" s="299">
        <v>1037</v>
      </c>
      <c r="F321" s="158">
        <v>0</v>
      </c>
    </row>
    <row r="322" spans="1:7" s="53" customFormat="1" ht="9" customHeight="1" x14ac:dyDescent="0.25">
      <c r="A322" s="324" t="s">
        <v>53</v>
      </c>
      <c r="B322" s="297">
        <f>SUM(D322:F322)-1</f>
        <v>5300</v>
      </c>
      <c r="C322" s="297"/>
      <c r="D322" s="297">
        <v>5286</v>
      </c>
      <c r="E322" s="294">
        <v>0</v>
      </c>
      <c r="F322" s="297">
        <v>15</v>
      </c>
    </row>
    <row r="323" spans="1:7" s="53" customFormat="1" ht="9" customHeight="1" x14ac:dyDescent="0.25">
      <c r="A323" s="324" t="s">
        <v>54</v>
      </c>
      <c r="B323" s="297">
        <f t="shared" ref="B323:B333" si="19">SUM(D323:F323)</f>
        <v>700</v>
      </c>
      <c r="C323" s="297"/>
      <c r="D323" s="297">
        <v>700</v>
      </c>
      <c r="E323" s="294">
        <v>0</v>
      </c>
      <c r="F323" s="294">
        <v>0</v>
      </c>
    </row>
    <row r="324" spans="1:7" s="53" customFormat="1" ht="9" customHeight="1" x14ac:dyDescent="0.25">
      <c r="A324" s="324" t="s">
        <v>55</v>
      </c>
      <c r="B324" s="297">
        <f t="shared" si="19"/>
        <v>4107</v>
      </c>
      <c r="C324" s="297"/>
      <c r="D324" s="297">
        <v>3939</v>
      </c>
      <c r="E324" s="297">
        <v>168</v>
      </c>
      <c r="F324" s="293">
        <v>0</v>
      </c>
    </row>
    <row r="325" spans="1:7" s="53" customFormat="1" ht="9" customHeight="1" x14ac:dyDescent="0.25">
      <c r="A325" s="157" t="s">
        <v>56</v>
      </c>
      <c r="B325" s="299">
        <f t="shared" si="19"/>
        <v>177</v>
      </c>
      <c r="C325" s="339"/>
      <c r="D325" s="299">
        <v>177</v>
      </c>
      <c r="E325" s="295">
        <v>0</v>
      </c>
      <c r="F325" s="295">
        <v>0</v>
      </c>
    </row>
    <row r="326" spans="1:7" s="53" customFormat="1" ht="9" customHeight="1" x14ac:dyDescent="0.25">
      <c r="A326" s="324" t="s">
        <v>57</v>
      </c>
      <c r="B326" s="297">
        <f t="shared" si="19"/>
        <v>233256</v>
      </c>
      <c r="C326" s="297"/>
      <c r="D326" s="297">
        <v>179075</v>
      </c>
      <c r="E326" s="297">
        <v>54181</v>
      </c>
      <c r="F326" s="294">
        <v>0</v>
      </c>
    </row>
    <row r="327" spans="1:7" s="53" customFormat="1" ht="9" customHeight="1" x14ac:dyDescent="0.25">
      <c r="A327" s="324" t="s">
        <v>58</v>
      </c>
      <c r="B327" s="297">
        <f t="shared" si="19"/>
        <v>546964</v>
      </c>
      <c r="C327" s="297"/>
      <c r="D327" s="297">
        <v>247131</v>
      </c>
      <c r="E327" s="297">
        <v>299833</v>
      </c>
      <c r="F327" s="294">
        <v>0</v>
      </c>
    </row>
    <row r="328" spans="1:7" s="53" customFormat="1" ht="9" customHeight="1" x14ac:dyDescent="0.25">
      <c r="A328" s="324" t="s">
        <v>59</v>
      </c>
      <c r="B328" s="297">
        <f t="shared" si="19"/>
        <v>56135</v>
      </c>
      <c r="C328" s="297"/>
      <c r="D328" s="297">
        <v>56074</v>
      </c>
      <c r="E328" s="297">
        <v>61</v>
      </c>
      <c r="F328" s="294">
        <v>0</v>
      </c>
    </row>
    <row r="329" spans="1:7" s="53" customFormat="1" ht="9" customHeight="1" x14ac:dyDescent="0.25">
      <c r="A329" s="157" t="s">
        <v>60</v>
      </c>
      <c r="B329" s="299">
        <f t="shared" si="19"/>
        <v>47620</v>
      </c>
      <c r="C329" s="299"/>
      <c r="D329" s="299">
        <v>45949</v>
      </c>
      <c r="E329" s="299">
        <v>1671</v>
      </c>
      <c r="F329" s="295">
        <v>0</v>
      </c>
    </row>
    <row r="330" spans="1:7" s="53" customFormat="1" ht="9" customHeight="1" x14ac:dyDescent="0.25">
      <c r="A330" s="324" t="s">
        <v>61</v>
      </c>
      <c r="B330" s="297">
        <f t="shared" si="19"/>
        <v>416</v>
      </c>
      <c r="C330" s="297"/>
      <c r="D330" s="297">
        <v>416</v>
      </c>
      <c r="E330" s="294">
        <v>0</v>
      </c>
      <c r="F330" s="294">
        <v>0</v>
      </c>
    </row>
    <row r="331" spans="1:7" s="53" customFormat="1" ht="9" customHeight="1" x14ac:dyDescent="0.25">
      <c r="A331" s="324" t="s">
        <v>62</v>
      </c>
      <c r="B331" s="297">
        <f t="shared" si="19"/>
        <v>102807</v>
      </c>
      <c r="C331" s="297"/>
      <c r="D331" s="297">
        <v>102807</v>
      </c>
      <c r="E331" s="294">
        <v>0</v>
      </c>
      <c r="F331" s="294">
        <v>0</v>
      </c>
    </row>
    <row r="332" spans="1:7" s="53" customFormat="1" ht="9" customHeight="1" x14ac:dyDescent="0.25">
      <c r="A332" s="324" t="s">
        <v>63</v>
      </c>
      <c r="B332" s="297">
        <f t="shared" si="19"/>
        <v>28067</v>
      </c>
      <c r="C332" s="297"/>
      <c r="D332" s="297">
        <v>27612</v>
      </c>
      <c r="E332" s="294">
        <v>0</v>
      </c>
      <c r="F332" s="294">
        <v>455</v>
      </c>
    </row>
    <row r="333" spans="1:7" s="53" customFormat="1" ht="9" customHeight="1" x14ac:dyDescent="0.25">
      <c r="A333" s="157" t="s">
        <v>64</v>
      </c>
      <c r="B333" s="299">
        <f t="shared" si="19"/>
        <v>1907</v>
      </c>
      <c r="C333" s="299"/>
      <c r="D333" s="299">
        <v>1907</v>
      </c>
      <c r="E333" s="295">
        <v>0</v>
      </c>
      <c r="F333" s="295">
        <v>0</v>
      </c>
    </row>
    <row r="334" spans="1:7" s="154" customFormat="1" ht="9" customHeight="1" x14ac:dyDescent="0.25">
      <c r="A334" s="321"/>
      <c r="B334" s="291"/>
      <c r="C334" s="291"/>
      <c r="D334" s="291"/>
      <c r="E334" s="291"/>
      <c r="F334" s="291"/>
      <c r="G334" s="159"/>
    </row>
    <row r="335" spans="1:7" s="154" customFormat="1" ht="9" customHeight="1" x14ac:dyDescent="0.25">
      <c r="A335" s="321">
        <v>2004</v>
      </c>
      <c r="B335" s="291"/>
      <c r="C335" s="291"/>
      <c r="D335" s="291"/>
      <c r="E335" s="152"/>
      <c r="F335" s="291"/>
      <c r="G335" s="159"/>
    </row>
    <row r="336" spans="1:7" s="154" customFormat="1" ht="9" customHeight="1" x14ac:dyDescent="0.25">
      <c r="A336" s="323" t="s">
        <v>33</v>
      </c>
      <c r="B336" s="291">
        <f>SUM(B338:B369)+4</f>
        <v>1483219.89</v>
      </c>
      <c r="C336" s="291"/>
      <c r="D336" s="291">
        <f>SUM(D338:D369)+2</f>
        <v>1193391</v>
      </c>
      <c r="E336" s="291">
        <f>SUM(E338:E369)-1</f>
        <v>252432</v>
      </c>
      <c r="F336" s="291">
        <f>SUM(F338:F369)-1</f>
        <v>37396.89</v>
      </c>
      <c r="G336" s="159"/>
    </row>
    <row r="337" spans="1:7" s="154" customFormat="1" ht="3.95" customHeight="1" x14ac:dyDescent="0.25">
      <c r="A337" s="323"/>
      <c r="B337" s="291"/>
      <c r="C337" s="291"/>
      <c r="D337" s="291"/>
      <c r="E337" s="291"/>
      <c r="F337" s="291"/>
      <c r="G337" s="159"/>
    </row>
    <row r="338" spans="1:7" s="53" customFormat="1" ht="9" customHeight="1" x14ac:dyDescent="0.25">
      <c r="A338" s="324" t="s">
        <v>34</v>
      </c>
      <c r="B338" s="297">
        <f>SUM(D338:F338)</f>
        <v>509</v>
      </c>
      <c r="C338" s="297"/>
      <c r="D338" s="297">
        <v>509</v>
      </c>
      <c r="E338" s="294">
        <v>0</v>
      </c>
      <c r="F338" s="294">
        <v>0</v>
      </c>
    </row>
    <row r="339" spans="1:7" s="53" customFormat="1" ht="9" customHeight="1" x14ac:dyDescent="0.25">
      <c r="A339" s="324" t="s">
        <v>35</v>
      </c>
      <c r="B339" s="297">
        <f>SUM(D339:F339)</f>
        <v>120358</v>
      </c>
      <c r="C339" s="297"/>
      <c r="D339" s="297">
        <v>78943</v>
      </c>
      <c r="E339" s="297">
        <v>7382</v>
      </c>
      <c r="F339" s="297">
        <v>34033</v>
      </c>
    </row>
    <row r="340" spans="1:7" s="53" customFormat="1" ht="9" customHeight="1" x14ac:dyDescent="0.25">
      <c r="A340" s="324" t="s">
        <v>87</v>
      </c>
      <c r="B340" s="297">
        <f>SUM(D340:F340)</f>
        <v>173430</v>
      </c>
      <c r="C340" s="297"/>
      <c r="D340" s="297">
        <v>158426</v>
      </c>
      <c r="E340" s="297">
        <v>12062</v>
      </c>
      <c r="F340" s="297">
        <v>2942</v>
      </c>
    </row>
    <row r="341" spans="1:7" s="53" customFormat="1" ht="9" customHeight="1" x14ac:dyDescent="0.25">
      <c r="A341" s="157" t="s">
        <v>37</v>
      </c>
      <c r="B341" s="299">
        <f>SUM(D341:F341)</f>
        <v>52745</v>
      </c>
      <c r="C341" s="299"/>
      <c r="D341" s="299">
        <v>52334</v>
      </c>
      <c r="E341" s="299">
        <v>411</v>
      </c>
      <c r="F341" s="158" t="s">
        <v>123</v>
      </c>
    </row>
    <row r="342" spans="1:7" s="53" customFormat="1" ht="9" customHeight="1" x14ac:dyDescent="0.25">
      <c r="A342" s="324" t="s">
        <v>38</v>
      </c>
      <c r="B342" s="297">
        <f>SUM(D342:F342)-1</f>
        <v>1111.56</v>
      </c>
      <c r="C342" s="297"/>
      <c r="D342" s="297">
        <v>1112</v>
      </c>
      <c r="E342" s="294">
        <v>0</v>
      </c>
      <c r="F342" s="294">
        <v>0.56000000000000005</v>
      </c>
    </row>
    <row r="343" spans="1:7" s="53" customFormat="1" ht="9" customHeight="1" x14ac:dyDescent="0.25">
      <c r="A343" s="324" t="s">
        <v>39</v>
      </c>
      <c r="B343" s="297">
        <f>SUM(D343:F343)</f>
        <v>33775</v>
      </c>
      <c r="C343" s="297"/>
      <c r="D343" s="297">
        <v>33775</v>
      </c>
      <c r="E343" s="293" t="s">
        <v>123</v>
      </c>
      <c r="F343" s="293" t="s">
        <v>123</v>
      </c>
    </row>
    <row r="344" spans="1:7" s="53" customFormat="1" ht="9" customHeight="1" x14ac:dyDescent="0.25">
      <c r="A344" s="324" t="s">
        <v>40</v>
      </c>
      <c r="B344" s="297">
        <f>SUM(D344:F344)</f>
        <v>27977</v>
      </c>
      <c r="C344" s="297"/>
      <c r="D344" s="297">
        <v>25334</v>
      </c>
      <c r="E344" s="297">
        <v>2643</v>
      </c>
      <c r="F344" s="293" t="s">
        <v>123</v>
      </c>
    </row>
    <row r="345" spans="1:7" s="53" customFormat="1" ht="9" customHeight="1" x14ac:dyDescent="0.25">
      <c r="A345" s="157" t="s">
        <v>41</v>
      </c>
      <c r="B345" s="299">
        <f>SUM(D345:F345)</f>
        <v>650</v>
      </c>
      <c r="C345" s="299"/>
      <c r="D345" s="299">
        <v>650</v>
      </c>
      <c r="E345" s="295">
        <v>0</v>
      </c>
      <c r="F345" s="295">
        <v>0</v>
      </c>
    </row>
    <row r="346" spans="1:7" s="53" customFormat="1" ht="9" customHeight="1" x14ac:dyDescent="0.25">
      <c r="A346" s="324" t="s">
        <v>88</v>
      </c>
      <c r="B346" s="293" t="s">
        <v>132</v>
      </c>
      <c r="C346" s="293"/>
      <c r="D346" s="293" t="s">
        <v>132</v>
      </c>
      <c r="E346" s="293" t="s">
        <v>132</v>
      </c>
      <c r="F346" s="293" t="s">
        <v>132</v>
      </c>
    </row>
    <row r="347" spans="1:7" s="53" customFormat="1" ht="9" customHeight="1" x14ac:dyDescent="0.25">
      <c r="A347" s="324" t="s">
        <v>42</v>
      </c>
      <c r="B347" s="297">
        <f t="shared" ref="B347:B352" si="20">SUM(D347:F347)</f>
        <v>3765</v>
      </c>
      <c r="C347" s="297"/>
      <c r="D347" s="297">
        <v>3765</v>
      </c>
      <c r="E347" s="294">
        <v>0</v>
      </c>
      <c r="F347" s="294">
        <v>0</v>
      </c>
    </row>
    <row r="348" spans="1:7" s="53" customFormat="1" ht="9" customHeight="1" x14ac:dyDescent="0.25">
      <c r="A348" s="324" t="s">
        <v>43</v>
      </c>
      <c r="B348" s="297">
        <f t="shared" si="20"/>
        <v>2939</v>
      </c>
      <c r="C348" s="297"/>
      <c r="D348" s="297">
        <v>2939</v>
      </c>
      <c r="E348" s="294">
        <v>0</v>
      </c>
      <c r="F348" s="294">
        <v>0</v>
      </c>
    </row>
    <row r="349" spans="1:7" s="53" customFormat="1" ht="9" customHeight="1" x14ac:dyDescent="0.25">
      <c r="A349" s="157" t="s">
        <v>44</v>
      </c>
      <c r="B349" s="299">
        <f t="shared" si="20"/>
        <v>5590</v>
      </c>
      <c r="C349" s="299"/>
      <c r="D349" s="299">
        <v>5589</v>
      </c>
      <c r="E349" s="295">
        <v>1</v>
      </c>
      <c r="F349" s="158" t="s">
        <v>123</v>
      </c>
    </row>
    <row r="350" spans="1:7" s="53" customFormat="1" ht="9" customHeight="1" x14ac:dyDescent="0.25">
      <c r="A350" s="324" t="s">
        <v>45</v>
      </c>
      <c r="B350" s="297">
        <f t="shared" si="20"/>
        <v>5660.29</v>
      </c>
      <c r="C350" s="297"/>
      <c r="D350" s="297">
        <v>5644</v>
      </c>
      <c r="E350" s="294">
        <v>0</v>
      </c>
      <c r="F350" s="297">
        <v>16.29</v>
      </c>
    </row>
    <row r="351" spans="1:7" s="53" customFormat="1" ht="9" customHeight="1" x14ac:dyDescent="0.25">
      <c r="A351" s="324" t="s">
        <v>46</v>
      </c>
      <c r="B351" s="297">
        <f t="shared" si="20"/>
        <v>14553</v>
      </c>
      <c r="C351" s="297"/>
      <c r="D351" s="297">
        <v>14548</v>
      </c>
      <c r="E351" s="294">
        <v>0</v>
      </c>
      <c r="F351" s="297">
        <v>5</v>
      </c>
    </row>
    <row r="352" spans="1:7" s="53" customFormat="1" ht="9" customHeight="1" x14ac:dyDescent="0.25">
      <c r="A352" s="324" t="s">
        <v>47</v>
      </c>
      <c r="B352" s="297">
        <f t="shared" si="20"/>
        <v>10242</v>
      </c>
      <c r="C352" s="297"/>
      <c r="D352" s="297">
        <v>10242</v>
      </c>
      <c r="E352" s="294">
        <v>0</v>
      </c>
      <c r="F352" s="294">
        <v>0</v>
      </c>
    </row>
    <row r="353" spans="1:6" s="53" customFormat="1" ht="9" customHeight="1" x14ac:dyDescent="0.25">
      <c r="A353" s="157" t="s">
        <v>48</v>
      </c>
      <c r="B353" s="299">
        <f>SUM(D353:F353)-2</f>
        <v>26508</v>
      </c>
      <c r="C353" s="299"/>
      <c r="D353" s="299">
        <v>26508</v>
      </c>
      <c r="E353" s="158" t="s">
        <v>123</v>
      </c>
      <c r="F353" s="299">
        <v>2</v>
      </c>
    </row>
    <row r="354" spans="1:6" s="53" customFormat="1" ht="9" customHeight="1" x14ac:dyDescent="0.25">
      <c r="A354" s="324" t="s">
        <v>49</v>
      </c>
      <c r="B354" s="297">
        <f>SUM(D354:F354)-1</f>
        <v>551.66</v>
      </c>
      <c r="C354" s="297"/>
      <c r="D354" s="297">
        <v>548</v>
      </c>
      <c r="E354" s="294">
        <v>0</v>
      </c>
      <c r="F354" s="294">
        <v>4.66</v>
      </c>
    </row>
    <row r="355" spans="1:6" s="53" customFormat="1" ht="9" customHeight="1" x14ac:dyDescent="0.25">
      <c r="A355" s="324" t="s">
        <v>50</v>
      </c>
      <c r="B355" s="297">
        <f>SUM(D355:F355)</f>
        <v>27262</v>
      </c>
      <c r="C355" s="297"/>
      <c r="D355" s="297">
        <v>27262</v>
      </c>
      <c r="E355" s="294">
        <v>0</v>
      </c>
      <c r="F355" s="293" t="s">
        <v>123</v>
      </c>
    </row>
    <row r="356" spans="1:6" s="53" customFormat="1" ht="9" customHeight="1" x14ac:dyDescent="0.25">
      <c r="A356" s="324" t="s">
        <v>51</v>
      </c>
      <c r="B356" s="297">
        <f>SUM(D356:F356)</f>
        <v>174</v>
      </c>
      <c r="C356" s="297"/>
      <c r="D356" s="297">
        <v>174</v>
      </c>
      <c r="E356" s="294">
        <v>0</v>
      </c>
      <c r="F356" s="294">
        <v>0</v>
      </c>
    </row>
    <row r="357" spans="1:6" s="53" customFormat="1" ht="9" customHeight="1" x14ac:dyDescent="0.25">
      <c r="A357" s="157" t="s">
        <v>52</v>
      </c>
      <c r="B357" s="299">
        <f>SUM(D357:F357)</f>
        <v>15909</v>
      </c>
      <c r="C357" s="299"/>
      <c r="D357" s="299">
        <v>14634</v>
      </c>
      <c r="E357" s="299">
        <v>1275</v>
      </c>
      <c r="F357" s="158">
        <v>0</v>
      </c>
    </row>
    <row r="358" spans="1:6" s="53" customFormat="1" ht="9" customHeight="1" x14ac:dyDescent="0.25">
      <c r="A358" s="324" t="s">
        <v>53</v>
      </c>
      <c r="B358" s="297">
        <f>SUM(D358:F358)</f>
        <v>5104.38</v>
      </c>
      <c r="C358" s="297"/>
      <c r="D358" s="297">
        <v>5078</v>
      </c>
      <c r="E358" s="294">
        <v>0</v>
      </c>
      <c r="F358" s="297">
        <v>26.38</v>
      </c>
    </row>
    <row r="359" spans="1:6" s="53" customFormat="1" ht="9" customHeight="1" x14ac:dyDescent="0.25">
      <c r="A359" s="324" t="s">
        <v>54</v>
      </c>
      <c r="B359" s="297">
        <f>SUM(D359:F359)</f>
        <v>879</v>
      </c>
      <c r="C359" s="297"/>
      <c r="D359" s="297">
        <v>879</v>
      </c>
      <c r="E359" s="294">
        <v>0</v>
      </c>
      <c r="F359" s="294">
        <v>0</v>
      </c>
    </row>
    <row r="360" spans="1:6" s="53" customFormat="1" ht="9" customHeight="1" x14ac:dyDescent="0.25">
      <c r="A360" s="324" t="s">
        <v>55</v>
      </c>
      <c r="B360" s="297">
        <f>SUM(D360:F360)+1</f>
        <v>4294</v>
      </c>
      <c r="C360" s="297"/>
      <c r="D360" s="297">
        <v>4172</v>
      </c>
      <c r="E360" s="297">
        <v>121</v>
      </c>
      <c r="F360" s="293">
        <v>0</v>
      </c>
    </row>
    <row r="361" spans="1:6" s="53" customFormat="1" ht="9" customHeight="1" x14ac:dyDescent="0.25">
      <c r="A361" s="157" t="s">
        <v>56</v>
      </c>
      <c r="B361" s="299">
        <f>SUM(D361:F361)</f>
        <v>378</v>
      </c>
      <c r="C361" s="339"/>
      <c r="D361" s="299">
        <v>378</v>
      </c>
      <c r="E361" s="295">
        <v>0</v>
      </c>
      <c r="F361" s="295">
        <v>0</v>
      </c>
    </row>
    <row r="362" spans="1:6" s="53" customFormat="1" ht="9" customHeight="1" x14ac:dyDescent="0.25">
      <c r="A362" s="324" t="s">
        <v>57</v>
      </c>
      <c r="B362" s="297">
        <f>SUM(D362:F362)-1</f>
        <v>231123</v>
      </c>
      <c r="C362" s="297"/>
      <c r="D362" s="297">
        <v>170258</v>
      </c>
      <c r="E362" s="297">
        <v>60866</v>
      </c>
      <c r="F362" s="293" t="s">
        <v>123</v>
      </c>
    </row>
    <row r="363" spans="1:6" s="53" customFormat="1" ht="9" customHeight="1" x14ac:dyDescent="0.25">
      <c r="A363" s="324" t="s">
        <v>58</v>
      </c>
      <c r="B363" s="297">
        <f t="shared" ref="B363:B369" si="21">SUM(D363:F363)</f>
        <v>472361</v>
      </c>
      <c r="C363" s="297"/>
      <c r="D363" s="297">
        <v>306279</v>
      </c>
      <c r="E363" s="297">
        <v>166082</v>
      </c>
      <c r="F363" s="293" t="s">
        <v>123</v>
      </c>
    </row>
    <row r="364" spans="1:6" s="53" customFormat="1" ht="9" customHeight="1" x14ac:dyDescent="0.25">
      <c r="A364" s="324" t="s">
        <v>59</v>
      </c>
      <c r="B364" s="297">
        <f t="shared" si="21"/>
        <v>56025</v>
      </c>
      <c r="C364" s="297"/>
      <c r="D364" s="297">
        <v>55922</v>
      </c>
      <c r="E364" s="297">
        <v>103</v>
      </c>
      <c r="F364" s="294">
        <v>0</v>
      </c>
    </row>
    <row r="365" spans="1:6" s="53" customFormat="1" ht="9" customHeight="1" x14ac:dyDescent="0.25">
      <c r="A365" s="157" t="s">
        <v>60</v>
      </c>
      <c r="B365" s="299">
        <f t="shared" si="21"/>
        <v>51943</v>
      </c>
      <c r="C365" s="299"/>
      <c r="D365" s="299">
        <v>50456</v>
      </c>
      <c r="E365" s="299">
        <v>1487</v>
      </c>
      <c r="F365" s="295">
        <v>0</v>
      </c>
    </row>
    <row r="366" spans="1:6" s="53" customFormat="1" ht="9" customHeight="1" x14ac:dyDescent="0.25">
      <c r="A366" s="324" t="s">
        <v>61</v>
      </c>
      <c r="B366" s="297">
        <f t="shared" si="21"/>
        <v>447</v>
      </c>
      <c r="C366" s="297"/>
      <c r="D366" s="297">
        <v>447</v>
      </c>
      <c r="E366" s="294">
        <v>0</v>
      </c>
      <c r="F366" s="294">
        <v>0</v>
      </c>
    </row>
    <row r="367" spans="1:6" s="53" customFormat="1" ht="9" customHeight="1" x14ac:dyDescent="0.25">
      <c r="A367" s="324" t="s">
        <v>62</v>
      </c>
      <c r="B367" s="297">
        <f t="shared" si="21"/>
        <v>100443</v>
      </c>
      <c r="C367" s="297"/>
      <c r="D367" s="297">
        <v>100443</v>
      </c>
      <c r="E367" s="294">
        <v>0</v>
      </c>
      <c r="F367" s="294">
        <v>0</v>
      </c>
    </row>
    <row r="368" spans="1:6" s="53" customFormat="1" ht="9" customHeight="1" x14ac:dyDescent="0.25">
      <c r="A368" s="324" t="s">
        <v>63</v>
      </c>
      <c r="B368" s="297">
        <f t="shared" si="21"/>
        <v>34799</v>
      </c>
      <c r="C368" s="297"/>
      <c r="D368" s="297">
        <v>34431</v>
      </c>
      <c r="E368" s="294">
        <v>0</v>
      </c>
      <c r="F368" s="294">
        <v>368</v>
      </c>
    </row>
    <row r="369" spans="1:7" s="53" customFormat="1" ht="9" customHeight="1" x14ac:dyDescent="0.25">
      <c r="A369" s="157" t="s">
        <v>64</v>
      </c>
      <c r="B369" s="299">
        <f t="shared" si="21"/>
        <v>1710</v>
      </c>
      <c r="C369" s="299"/>
      <c r="D369" s="299">
        <v>1710</v>
      </c>
      <c r="E369" s="295">
        <v>0</v>
      </c>
      <c r="F369" s="295">
        <v>0</v>
      </c>
    </row>
    <row r="370" spans="1:7" s="154" customFormat="1" ht="9" customHeight="1" x14ac:dyDescent="0.25">
      <c r="A370" s="321"/>
      <c r="B370" s="291"/>
      <c r="C370" s="291"/>
      <c r="D370" s="291"/>
      <c r="E370" s="291"/>
      <c r="F370" s="291"/>
      <c r="G370" s="159"/>
    </row>
    <row r="371" spans="1:7" s="154" customFormat="1" ht="9" customHeight="1" x14ac:dyDescent="0.25">
      <c r="A371" s="321">
        <v>2005</v>
      </c>
      <c r="B371" s="291"/>
      <c r="C371" s="291"/>
      <c r="D371" s="291"/>
      <c r="E371" s="152"/>
      <c r="F371" s="291"/>
      <c r="G371" s="159"/>
    </row>
    <row r="372" spans="1:7" s="154" customFormat="1" ht="9" customHeight="1" x14ac:dyDescent="0.25">
      <c r="A372" s="323" t="s">
        <v>33</v>
      </c>
      <c r="B372" s="291">
        <f>SUM(B374:B405)+6</f>
        <v>1458197</v>
      </c>
      <c r="C372" s="291"/>
      <c r="D372" s="291">
        <f>SUM(D374:D405)+3</f>
        <v>1142990</v>
      </c>
      <c r="E372" s="291">
        <f>SUM(E374:E405)</f>
        <v>309251</v>
      </c>
      <c r="F372" s="152">
        <f>SUM(F374:F405)+4</f>
        <v>5956</v>
      </c>
      <c r="G372" s="159"/>
    </row>
    <row r="373" spans="1:7" s="154" customFormat="1" ht="3.95" customHeight="1" x14ac:dyDescent="0.25">
      <c r="A373" s="323"/>
      <c r="B373" s="291"/>
      <c r="C373" s="291"/>
      <c r="D373" s="291"/>
      <c r="E373" s="291"/>
      <c r="F373" s="291"/>
      <c r="G373" s="159"/>
    </row>
    <row r="374" spans="1:7" s="53" customFormat="1" ht="9" customHeight="1" x14ac:dyDescent="0.25">
      <c r="A374" s="324" t="s">
        <v>34</v>
      </c>
      <c r="B374" s="297">
        <f>SUM(D374:F374)</f>
        <v>587</v>
      </c>
      <c r="C374" s="297"/>
      <c r="D374" s="297">
        <v>587</v>
      </c>
      <c r="E374" s="294">
        <v>0</v>
      </c>
      <c r="F374" s="294">
        <v>0</v>
      </c>
    </row>
    <row r="375" spans="1:7" s="53" customFormat="1" ht="9" customHeight="1" x14ac:dyDescent="0.25">
      <c r="A375" s="324" t="s">
        <v>35</v>
      </c>
      <c r="B375" s="297">
        <f>SUM(D375:F375)-1</f>
        <v>108090</v>
      </c>
      <c r="C375" s="297"/>
      <c r="D375" s="297">
        <v>103521</v>
      </c>
      <c r="E375" s="297">
        <v>1883</v>
      </c>
      <c r="F375" s="297">
        <v>2687</v>
      </c>
    </row>
    <row r="376" spans="1:7" s="53" customFormat="1" ht="9" customHeight="1" x14ac:dyDescent="0.25">
      <c r="A376" s="324" t="s">
        <v>87</v>
      </c>
      <c r="B376" s="297">
        <f>SUM(D376:F376)+1</f>
        <v>179589</v>
      </c>
      <c r="C376" s="297"/>
      <c r="D376" s="297">
        <v>165350</v>
      </c>
      <c r="E376" s="297">
        <v>11464</v>
      </c>
      <c r="F376" s="297">
        <v>2774</v>
      </c>
    </row>
    <row r="377" spans="1:7" s="53" customFormat="1" ht="9" customHeight="1" x14ac:dyDescent="0.25">
      <c r="A377" s="157" t="s">
        <v>37</v>
      </c>
      <c r="B377" s="299">
        <f>SUM(D377:F377)</f>
        <v>45532</v>
      </c>
      <c r="C377" s="299"/>
      <c r="D377" s="299">
        <v>45302</v>
      </c>
      <c r="E377" s="299">
        <v>230</v>
      </c>
      <c r="F377" s="158">
        <v>0</v>
      </c>
    </row>
    <row r="378" spans="1:7" s="53" customFormat="1" ht="9" customHeight="1" x14ac:dyDescent="0.25">
      <c r="A378" s="324" t="s">
        <v>38</v>
      </c>
      <c r="B378" s="297">
        <f>SUM(D378:F378)</f>
        <v>1011</v>
      </c>
      <c r="C378" s="297"/>
      <c r="D378" s="297">
        <v>1011</v>
      </c>
      <c r="E378" s="294">
        <v>0</v>
      </c>
      <c r="F378" s="294">
        <v>0</v>
      </c>
    </row>
    <row r="379" spans="1:7" s="53" customFormat="1" ht="9" customHeight="1" x14ac:dyDescent="0.25">
      <c r="A379" s="324" t="s">
        <v>39</v>
      </c>
      <c r="B379" s="297">
        <f>SUM(D379:F379)</f>
        <v>39118</v>
      </c>
      <c r="C379" s="297"/>
      <c r="D379" s="297">
        <v>39118</v>
      </c>
      <c r="E379" s="293">
        <v>0</v>
      </c>
      <c r="F379" s="293">
        <v>0</v>
      </c>
    </row>
    <row r="380" spans="1:7" s="53" customFormat="1" ht="9" customHeight="1" x14ac:dyDescent="0.25">
      <c r="A380" s="324" t="s">
        <v>40</v>
      </c>
      <c r="B380" s="297">
        <f>SUM(D380:F380)</f>
        <v>26306</v>
      </c>
      <c r="C380" s="297"/>
      <c r="D380" s="297">
        <v>23407</v>
      </c>
      <c r="E380" s="297">
        <v>2899</v>
      </c>
      <c r="F380" s="293">
        <v>0</v>
      </c>
    </row>
    <row r="381" spans="1:7" s="53" customFormat="1" ht="9" customHeight="1" x14ac:dyDescent="0.25">
      <c r="A381" s="157" t="s">
        <v>41</v>
      </c>
      <c r="B381" s="299">
        <f>SUM(D381:F381)</f>
        <v>708</v>
      </c>
      <c r="C381" s="299"/>
      <c r="D381" s="299">
        <v>708</v>
      </c>
      <c r="E381" s="295">
        <v>0</v>
      </c>
      <c r="F381" s="295">
        <v>0</v>
      </c>
    </row>
    <row r="382" spans="1:7" s="53" customFormat="1" ht="9" customHeight="1" x14ac:dyDescent="0.25">
      <c r="A382" s="324" t="s">
        <v>88</v>
      </c>
      <c r="B382" s="293" t="s">
        <v>132</v>
      </c>
      <c r="C382" s="293"/>
      <c r="D382" s="293" t="s">
        <v>132</v>
      </c>
      <c r="E382" s="293" t="s">
        <v>132</v>
      </c>
      <c r="F382" s="293" t="s">
        <v>132</v>
      </c>
    </row>
    <row r="383" spans="1:7" s="53" customFormat="1" ht="9" customHeight="1" x14ac:dyDescent="0.25">
      <c r="A383" s="324" t="s">
        <v>42</v>
      </c>
      <c r="B383" s="297">
        <f t="shared" ref="B383:B399" si="22">SUM(D383:F383)</f>
        <v>3440</v>
      </c>
      <c r="C383" s="297"/>
      <c r="D383" s="297">
        <v>3440</v>
      </c>
      <c r="E383" s="294">
        <v>0</v>
      </c>
      <c r="F383" s="294">
        <v>0</v>
      </c>
    </row>
    <row r="384" spans="1:7" s="53" customFormat="1" ht="9" customHeight="1" x14ac:dyDescent="0.25">
      <c r="A384" s="324" t="s">
        <v>43</v>
      </c>
      <c r="B384" s="297">
        <f t="shared" si="22"/>
        <v>2604</v>
      </c>
      <c r="C384" s="297"/>
      <c r="D384" s="297">
        <v>2604</v>
      </c>
      <c r="E384" s="294">
        <v>0</v>
      </c>
      <c r="F384" s="294">
        <v>0</v>
      </c>
    </row>
    <row r="385" spans="1:6" s="53" customFormat="1" ht="9" customHeight="1" x14ac:dyDescent="0.25">
      <c r="A385" s="157" t="s">
        <v>44</v>
      </c>
      <c r="B385" s="299">
        <f t="shared" si="22"/>
        <v>7644</v>
      </c>
      <c r="C385" s="299"/>
      <c r="D385" s="299">
        <v>7644</v>
      </c>
      <c r="E385" s="295">
        <v>0</v>
      </c>
      <c r="F385" s="158">
        <v>0</v>
      </c>
    </row>
    <row r="386" spans="1:6" s="53" customFormat="1" ht="9" customHeight="1" x14ac:dyDescent="0.25">
      <c r="A386" s="324" t="s">
        <v>45</v>
      </c>
      <c r="B386" s="297">
        <f t="shared" si="22"/>
        <v>5408</v>
      </c>
      <c r="C386" s="297"/>
      <c r="D386" s="297">
        <v>5400</v>
      </c>
      <c r="E386" s="294">
        <v>0</v>
      </c>
      <c r="F386" s="297">
        <v>8</v>
      </c>
    </row>
    <row r="387" spans="1:6" s="53" customFormat="1" ht="9" customHeight="1" x14ac:dyDescent="0.25">
      <c r="A387" s="324" t="s">
        <v>46</v>
      </c>
      <c r="B387" s="297">
        <f t="shared" si="22"/>
        <v>16562</v>
      </c>
      <c r="C387" s="297"/>
      <c r="D387" s="297">
        <v>16562</v>
      </c>
      <c r="E387" s="294">
        <v>0</v>
      </c>
      <c r="F387" s="297">
        <v>0</v>
      </c>
    </row>
    <row r="388" spans="1:6" s="53" customFormat="1" ht="9" customHeight="1" x14ac:dyDescent="0.25">
      <c r="A388" s="324" t="s">
        <v>47</v>
      </c>
      <c r="B388" s="297">
        <f t="shared" si="22"/>
        <v>7493</v>
      </c>
      <c r="C388" s="297"/>
      <c r="D388" s="297">
        <v>7493</v>
      </c>
      <c r="E388" s="294">
        <v>0</v>
      </c>
      <c r="F388" s="294">
        <v>0</v>
      </c>
    </row>
    <row r="389" spans="1:6" s="53" customFormat="1" ht="9" customHeight="1" x14ac:dyDescent="0.25">
      <c r="A389" s="157" t="s">
        <v>48</v>
      </c>
      <c r="B389" s="299">
        <f t="shared" si="22"/>
        <v>23010</v>
      </c>
      <c r="C389" s="299"/>
      <c r="D389" s="299">
        <v>23010</v>
      </c>
      <c r="E389" s="158">
        <v>0</v>
      </c>
      <c r="F389" s="299">
        <v>0</v>
      </c>
    </row>
    <row r="390" spans="1:6" s="53" customFormat="1" ht="9" customHeight="1" x14ac:dyDescent="0.25">
      <c r="A390" s="324" t="s">
        <v>49</v>
      </c>
      <c r="B390" s="297">
        <f t="shared" si="22"/>
        <v>613</v>
      </c>
      <c r="C390" s="297"/>
      <c r="D390" s="297">
        <v>602</v>
      </c>
      <c r="E390" s="294">
        <v>0</v>
      </c>
      <c r="F390" s="294">
        <v>11</v>
      </c>
    </row>
    <row r="391" spans="1:6" s="53" customFormat="1" ht="9" customHeight="1" x14ac:dyDescent="0.25">
      <c r="A391" s="324" t="s">
        <v>50</v>
      </c>
      <c r="B391" s="297">
        <f t="shared" si="22"/>
        <v>24596</v>
      </c>
      <c r="C391" s="297"/>
      <c r="D391" s="297">
        <v>24596</v>
      </c>
      <c r="E391" s="294">
        <v>0</v>
      </c>
      <c r="F391" s="293">
        <v>0</v>
      </c>
    </row>
    <row r="392" spans="1:6" s="53" customFormat="1" ht="9" customHeight="1" x14ac:dyDescent="0.25">
      <c r="A392" s="324" t="s">
        <v>51</v>
      </c>
      <c r="B392" s="297">
        <f t="shared" si="22"/>
        <v>116</v>
      </c>
      <c r="C392" s="297"/>
      <c r="D392" s="297">
        <v>116</v>
      </c>
      <c r="E392" s="294">
        <v>0</v>
      </c>
      <c r="F392" s="294">
        <v>0</v>
      </c>
    </row>
    <row r="393" spans="1:6" s="53" customFormat="1" ht="9" customHeight="1" x14ac:dyDescent="0.25">
      <c r="A393" s="157" t="s">
        <v>52</v>
      </c>
      <c r="B393" s="299">
        <f t="shared" si="22"/>
        <v>14168</v>
      </c>
      <c r="C393" s="299"/>
      <c r="D393" s="299">
        <v>12696</v>
      </c>
      <c r="E393" s="299">
        <v>1472</v>
      </c>
      <c r="F393" s="158">
        <v>0</v>
      </c>
    </row>
    <row r="394" spans="1:6" s="53" customFormat="1" ht="9" customHeight="1" x14ac:dyDescent="0.25">
      <c r="A394" s="324" t="s">
        <v>53</v>
      </c>
      <c r="B394" s="297">
        <f t="shared" si="22"/>
        <v>5290</v>
      </c>
      <c r="C394" s="297"/>
      <c r="D394" s="297">
        <v>5276</v>
      </c>
      <c r="E394" s="294">
        <v>0</v>
      </c>
      <c r="F394" s="297">
        <v>14</v>
      </c>
    </row>
    <row r="395" spans="1:6" s="53" customFormat="1" ht="9" customHeight="1" x14ac:dyDescent="0.25">
      <c r="A395" s="324" t="s">
        <v>54</v>
      </c>
      <c r="B395" s="297">
        <f t="shared" si="22"/>
        <v>642</v>
      </c>
      <c r="C395" s="297"/>
      <c r="D395" s="297">
        <v>642</v>
      </c>
      <c r="E395" s="294">
        <v>0</v>
      </c>
      <c r="F395" s="294">
        <v>0</v>
      </c>
    </row>
    <row r="396" spans="1:6" s="53" customFormat="1" ht="9" customHeight="1" x14ac:dyDescent="0.25">
      <c r="A396" s="324" t="s">
        <v>55</v>
      </c>
      <c r="B396" s="297">
        <f t="shared" si="22"/>
        <v>3569</v>
      </c>
      <c r="C396" s="297"/>
      <c r="D396" s="297">
        <v>3499</v>
      </c>
      <c r="E396" s="297">
        <v>70</v>
      </c>
      <c r="F396" s="293">
        <v>0</v>
      </c>
    </row>
    <row r="397" spans="1:6" s="53" customFormat="1" ht="9" customHeight="1" x14ac:dyDescent="0.25">
      <c r="A397" s="157" t="s">
        <v>56</v>
      </c>
      <c r="B397" s="299">
        <f t="shared" si="22"/>
        <v>323</v>
      </c>
      <c r="C397" s="339"/>
      <c r="D397" s="299">
        <v>323</v>
      </c>
      <c r="E397" s="295">
        <v>0</v>
      </c>
      <c r="F397" s="295">
        <v>0</v>
      </c>
    </row>
    <row r="398" spans="1:6" s="53" customFormat="1" ht="9" customHeight="1" x14ac:dyDescent="0.25">
      <c r="A398" s="324" t="s">
        <v>57</v>
      </c>
      <c r="B398" s="297">
        <f t="shared" si="22"/>
        <v>249164</v>
      </c>
      <c r="C398" s="297"/>
      <c r="D398" s="297">
        <v>223338</v>
      </c>
      <c r="E398" s="297">
        <v>25826</v>
      </c>
      <c r="F398" s="293">
        <v>0</v>
      </c>
    </row>
    <row r="399" spans="1:6" s="53" customFormat="1" ht="9" customHeight="1" x14ac:dyDescent="0.25">
      <c r="A399" s="324" t="s">
        <v>58</v>
      </c>
      <c r="B399" s="297">
        <f t="shared" si="22"/>
        <v>467418</v>
      </c>
      <c r="C399" s="297"/>
      <c r="D399" s="297">
        <v>203776</v>
      </c>
      <c r="E399" s="297">
        <v>263642</v>
      </c>
      <c r="F399" s="293">
        <v>0</v>
      </c>
    </row>
    <row r="400" spans="1:6" s="53" customFormat="1" ht="9" customHeight="1" x14ac:dyDescent="0.25">
      <c r="A400" s="324" t="s">
        <v>59</v>
      </c>
      <c r="B400" s="297">
        <f>SUM(D400:F400)+1</f>
        <v>47307</v>
      </c>
      <c r="C400" s="297"/>
      <c r="D400" s="297">
        <v>47203</v>
      </c>
      <c r="E400" s="297">
        <v>103</v>
      </c>
      <c r="F400" s="294">
        <v>0</v>
      </c>
    </row>
    <row r="401" spans="1:7" s="53" customFormat="1" ht="9" customHeight="1" x14ac:dyDescent="0.25">
      <c r="A401" s="157" t="s">
        <v>60</v>
      </c>
      <c r="B401" s="299">
        <f>SUM(D401:F401)</f>
        <v>56988</v>
      </c>
      <c r="C401" s="299"/>
      <c r="D401" s="299">
        <v>55326</v>
      </c>
      <c r="E401" s="299">
        <v>1662</v>
      </c>
      <c r="F401" s="295">
        <v>0</v>
      </c>
    </row>
    <row r="402" spans="1:7" s="53" customFormat="1" ht="9" customHeight="1" x14ac:dyDescent="0.25">
      <c r="A402" s="324" t="s">
        <v>61</v>
      </c>
      <c r="B402" s="297">
        <f>SUM(D402:F402)</f>
        <v>430</v>
      </c>
      <c r="C402" s="297"/>
      <c r="D402" s="297">
        <v>430</v>
      </c>
      <c r="E402" s="294">
        <v>0</v>
      </c>
      <c r="F402" s="294">
        <v>0</v>
      </c>
    </row>
    <row r="403" spans="1:7" s="53" customFormat="1" ht="9" customHeight="1" x14ac:dyDescent="0.25">
      <c r="A403" s="324" t="s">
        <v>62</v>
      </c>
      <c r="B403" s="297">
        <f>SUM(D403:F403)</f>
        <v>95033</v>
      </c>
      <c r="C403" s="297"/>
      <c r="D403" s="297">
        <v>95033</v>
      </c>
      <c r="E403" s="294">
        <v>0</v>
      </c>
      <c r="F403" s="294">
        <v>0</v>
      </c>
    </row>
    <row r="404" spans="1:7" s="53" customFormat="1" ht="9" customHeight="1" x14ac:dyDescent="0.25">
      <c r="A404" s="324" t="s">
        <v>63</v>
      </c>
      <c r="B404" s="297">
        <f>SUM(D404:F404)</f>
        <v>23685</v>
      </c>
      <c r="C404" s="297"/>
      <c r="D404" s="297">
        <v>23227</v>
      </c>
      <c r="E404" s="294">
        <v>0</v>
      </c>
      <c r="F404" s="294">
        <v>458</v>
      </c>
    </row>
    <row r="405" spans="1:7" s="53" customFormat="1" ht="9" customHeight="1" x14ac:dyDescent="0.25">
      <c r="A405" s="157" t="s">
        <v>64</v>
      </c>
      <c r="B405" s="299">
        <f>SUM(D405:F405)</f>
        <v>1747</v>
      </c>
      <c r="C405" s="299"/>
      <c r="D405" s="299">
        <v>1747</v>
      </c>
      <c r="E405" s="295">
        <v>0</v>
      </c>
      <c r="F405" s="295">
        <v>0</v>
      </c>
    </row>
    <row r="406" spans="1:7" s="154" customFormat="1" ht="9" customHeight="1" x14ac:dyDescent="0.25">
      <c r="A406" s="321"/>
      <c r="B406" s="291"/>
      <c r="C406" s="291"/>
      <c r="D406" s="291"/>
      <c r="E406" s="291"/>
      <c r="F406" s="291"/>
      <c r="G406" s="159"/>
    </row>
    <row r="407" spans="1:7" s="154" customFormat="1" ht="9" customHeight="1" x14ac:dyDescent="0.25">
      <c r="A407" s="321">
        <v>2006</v>
      </c>
      <c r="B407" s="291"/>
      <c r="C407" s="291"/>
      <c r="D407" s="291"/>
      <c r="E407" s="152"/>
      <c r="F407" s="291"/>
      <c r="G407" s="159"/>
    </row>
    <row r="408" spans="1:7" s="154" customFormat="1" ht="9" customHeight="1" x14ac:dyDescent="0.25">
      <c r="A408" s="323" t="s">
        <v>33</v>
      </c>
      <c r="B408" s="291">
        <f>SUM(B410:B441)-4</f>
        <v>1531524</v>
      </c>
      <c r="C408" s="291"/>
      <c r="D408" s="291">
        <f>SUM(D410:D441)-2</f>
        <v>1044188</v>
      </c>
      <c r="E408" s="291">
        <f>SUM(E410:E441)</f>
        <v>481171</v>
      </c>
      <c r="F408" s="291">
        <f>SUM(F410:F441)-1</f>
        <v>6166</v>
      </c>
      <c r="G408" s="159"/>
    </row>
    <row r="409" spans="1:7" s="154" customFormat="1" ht="3.95" customHeight="1" x14ac:dyDescent="0.25">
      <c r="A409" s="323"/>
      <c r="B409" s="291"/>
      <c r="C409" s="291"/>
      <c r="D409" s="291"/>
      <c r="E409" s="291"/>
      <c r="F409" s="291"/>
      <c r="G409" s="159"/>
    </row>
    <row r="410" spans="1:7" s="53" customFormat="1" ht="9" customHeight="1" x14ac:dyDescent="0.25">
      <c r="A410" s="324" t="s">
        <v>34</v>
      </c>
      <c r="B410" s="297">
        <f t="shared" ref="B410:B417" si="23">SUM(D410:F410)</f>
        <v>573</v>
      </c>
      <c r="C410" s="297"/>
      <c r="D410" s="297">
        <v>573</v>
      </c>
      <c r="E410" s="294">
        <v>0</v>
      </c>
      <c r="F410" s="294">
        <v>0</v>
      </c>
    </row>
    <row r="411" spans="1:7" s="53" customFormat="1" ht="9" customHeight="1" x14ac:dyDescent="0.25">
      <c r="A411" s="324" t="s">
        <v>35</v>
      </c>
      <c r="B411" s="297">
        <f t="shared" si="23"/>
        <v>104274</v>
      </c>
      <c r="C411" s="297"/>
      <c r="D411" s="297">
        <v>99289</v>
      </c>
      <c r="E411" s="297">
        <v>2178</v>
      </c>
      <c r="F411" s="297">
        <v>2807</v>
      </c>
    </row>
    <row r="412" spans="1:7" s="53" customFormat="1" ht="9" customHeight="1" x14ac:dyDescent="0.25">
      <c r="A412" s="324" t="s">
        <v>87</v>
      </c>
      <c r="B412" s="297">
        <f t="shared" si="23"/>
        <v>185314</v>
      </c>
      <c r="C412" s="297"/>
      <c r="D412" s="297">
        <v>180463</v>
      </c>
      <c r="E412" s="297">
        <v>1715</v>
      </c>
      <c r="F412" s="297">
        <v>3136</v>
      </c>
    </row>
    <row r="413" spans="1:7" s="53" customFormat="1" ht="9" customHeight="1" x14ac:dyDescent="0.25">
      <c r="A413" s="157" t="s">
        <v>37</v>
      </c>
      <c r="B413" s="299">
        <f t="shared" si="23"/>
        <v>43877</v>
      </c>
      <c r="C413" s="299"/>
      <c r="D413" s="299">
        <v>43596</v>
      </c>
      <c r="E413" s="299">
        <v>281</v>
      </c>
      <c r="F413" s="158">
        <v>0</v>
      </c>
    </row>
    <row r="414" spans="1:7" s="53" customFormat="1" ht="9" customHeight="1" x14ac:dyDescent="0.25">
      <c r="A414" s="324" t="s">
        <v>38</v>
      </c>
      <c r="B414" s="297">
        <f t="shared" si="23"/>
        <v>1008</v>
      </c>
      <c r="C414" s="297"/>
      <c r="D414" s="297">
        <v>1008</v>
      </c>
      <c r="E414" s="294">
        <v>0</v>
      </c>
      <c r="F414" s="294">
        <v>0</v>
      </c>
    </row>
    <row r="415" spans="1:7" s="53" customFormat="1" ht="9" customHeight="1" x14ac:dyDescent="0.25">
      <c r="A415" s="324" t="s">
        <v>39</v>
      </c>
      <c r="B415" s="297">
        <f t="shared" si="23"/>
        <v>22562</v>
      </c>
      <c r="C415" s="297"/>
      <c r="D415" s="297">
        <v>22562</v>
      </c>
      <c r="E415" s="293">
        <v>0</v>
      </c>
      <c r="F415" s="293">
        <v>0</v>
      </c>
    </row>
    <row r="416" spans="1:7" s="53" customFormat="1" ht="9" customHeight="1" x14ac:dyDescent="0.25">
      <c r="A416" s="324" t="s">
        <v>40</v>
      </c>
      <c r="B416" s="297">
        <f t="shared" si="23"/>
        <v>19082</v>
      </c>
      <c r="C416" s="297"/>
      <c r="D416" s="297">
        <v>17745</v>
      </c>
      <c r="E416" s="297">
        <v>1337</v>
      </c>
      <c r="F416" s="293">
        <v>0</v>
      </c>
    </row>
    <row r="417" spans="1:6" s="53" customFormat="1" ht="9" customHeight="1" x14ac:dyDescent="0.25">
      <c r="A417" s="157" t="s">
        <v>41</v>
      </c>
      <c r="B417" s="299">
        <f t="shared" si="23"/>
        <v>637</v>
      </c>
      <c r="C417" s="299"/>
      <c r="D417" s="299">
        <v>637</v>
      </c>
      <c r="E417" s="295">
        <v>0</v>
      </c>
      <c r="F417" s="295">
        <v>0</v>
      </c>
    </row>
    <row r="418" spans="1:6" s="53" customFormat="1" ht="9" customHeight="1" x14ac:dyDescent="0.25">
      <c r="A418" s="324" t="s">
        <v>88</v>
      </c>
      <c r="B418" s="293" t="s">
        <v>132</v>
      </c>
      <c r="C418" s="293"/>
      <c r="D418" s="293" t="s">
        <v>132</v>
      </c>
      <c r="E418" s="293" t="s">
        <v>132</v>
      </c>
      <c r="F418" s="293" t="s">
        <v>132</v>
      </c>
    </row>
    <row r="419" spans="1:6" s="53" customFormat="1" ht="9" customHeight="1" x14ac:dyDescent="0.25">
      <c r="A419" s="324" t="s">
        <v>42</v>
      </c>
      <c r="B419" s="297">
        <f t="shared" ref="B419:B441" si="24">SUM(D419:F419)</f>
        <v>3887</v>
      </c>
      <c r="C419" s="297"/>
      <c r="D419" s="297">
        <v>3887</v>
      </c>
      <c r="E419" s="294">
        <v>0</v>
      </c>
      <c r="F419" s="294">
        <v>0</v>
      </c>
    </row>
    <row r="420" spans="1:6" s="53" customFormat="1" ht="9" customHeight="1" x14ac:dyDescent="0.25">
      <c r="A420" s="324" t="s">
        <v>43</v>
      </c>
      <c r="B420" s="297">
        <f t="shared" si="24"/>
        <v>2383</v>
      </c>
      <c r="C420" s="297"/>
      <c r="D420" s="297">
        <v>2383</v>
      </c>
      <c r="E420" s="294">
        <v>0</v>
      </c>
      <c r="F420" s="294">
        <v>0</v>
      </c>
    </row>
    <row r="421" spans="1:6" s="53" customFormat="1" ht="9" customHeight="1" x14ac:dyDescent="0.25">
      <c r="A421" s="157" t="s">
        <v>44</v>
      </c>
      <c r="B421" s="299">
        <f t="shared" si="24"/>
        <v>7448</v>
      </c>
      <c r="C421" s="299"/>
      <c r="D421" s="299">
        <v>7448</v>
      </c>
      <c r="E421" s="295">
        <v>0</v>
      </c>
      <c r="F421" s="158">
        <v>0</v>
      </c>
    </row>
    <row r="422" spans="1:6" s="53" customFormat="1" ht="9" customHeight="1" x14ac:dyDescent="0.25">
      <c r="A422" s="324" t="s">
        <v>45</v>
      </c>
      <c r="B422" s="297">
        <f t="shared" si="24"/>
        <v>5909</v>
      </c>
      <c r="C422" s="297"/>
      <c r="D422" s="297">
        <v>5900</v>
      </c>
      <c r="E422" s="294">
        <v>0</v>
      </c>
      <c r="F422" s="297">
        <v>9</v>
      </c>
    </row>
    <row r="423" spans="1:6" s="53" customFormat="1" ht="9" customHeight="1" x14ac:dyDescent="0.25">
      <c r="A423" s="324" t="s">
        <v>46</v>
      </c>
      <c r="B423" s="297">
        <f t="shared" si="24"/>
        <v>17810</v>
      </c>
      <c r="C423" s="297"/>
      <c r="D423" s="297">
        <v>17807</v>
      </c>
      <c r="E423" s="294">
        <v>0</v>
      </c>
      <c r="F423" s="297">
        <v>3</v>
      </c>
    </row>
    <row r="424" spans="1:6" s="53" customFormat="1" ht="9" customHeight="1" x14ac:dyDescent="0.25">
      <c r="A424" s="324" t="s">
        <v>47</v>
      </c>
      <c r="B424" s="297">
        <f t="shared" si="24"/>
        <v>7989</v>
      </c>
      <c r="C424" s="297"/>
      <c r="D424" s="297">
        <v>7989</v>
      </c>
      <c r="E424" s="294">
        <v>0</v>
      </c>
      <c r="F424" s="294">
        <v>0</v>
      </c>
    </row>
    <row r="425" spans="1:6" s="53" customFormat="1" ht="9" customHeight="1" x14ac:dyDescent="0.25">
      <c r="A425" s="157" t="s">
        <v>48</v>
      </c>
      <c r="B425" s="299">
        <f t="shared" si="24"/>
        <v>23998</v>
      </c>
      <c r="C425" s="299"/>
      <c r="D425" s="299">
        <v>23997</v>
      </c>
      <c r="E425" s="158">
        <v>0</v>
      </c>
      <c r="F425" s="299">
        <v>1</v>
      </c>
    </row>
    <row r="426" spans="1:6" s="53" customFormat="1" ht="9" customHeight="1" x14ac:dyDescent="0.25">
      <c r="A426" s="324" t="s">
        <v>49</v>
      </c>
      <c r="B426" s="297">
        <f t="shared" si="24"/>
        <v>489</v>
      </c>
      <c r="C426" s="297"/>
      <c r="D426" s="297">
        <v>480</v>
      </c>
      <c r="E426" s="294">
        <v>0</v>
      </c>
      <c r="F426" s="294">
        <v>9</v>
      </c>
    </row>
    <row r="427" spans="1:6" s="53" customFormat="1" ht="9" customHeight="1" x14ac:dyDescent="0.25">
      <c r="A427" s="324" t="s">
        <v>50</v>
      </c>
      <c r="B427" s="297">
        <f t="shared" si="24"/>
        <v>22765</v>
      </c>
      <c r="C427" s="297"/>
      <c r="D427" s="297">
        <v>22765</v>
      </c>
      <c r="E427" s="294">
        <v>0</v>
      </c>
      <c r="F427" s="293">
        <v>0</v>
      </c>
    </row>
    <row r="428" spans="1:6" s="53" customFormat="1" ht="9" customHeight="1" x14ac:dyDescent="0.25">
      <c r="A428" s="324" t="s">
        <v>51</v>
      </c>
      <c r="B428" s="297">
        <f t="shared" si="24"/>
        <v>99</v>
      </c>
      <c r="C428" s="297"/>
      <c r="D428" s="297">
        <v>99</v>
      </c>
      <c r="E428" s="294">
        <v>0</v>
      </c>
      <c r="F428" s="294">
        <v>0</v>
      </c>
    </row>
    <row r="429" spans="1:6" s="53" customFormat="1" ht="9" customHeight="1" x14ac:dyDescent="0.25">
      <c r="A429" s="157" t="s">
        <v>52</v>
      </c>
      <c r="B429" s="299">
        <f t="shared" si="24"/>
        <v>12461</v>
      </c>
      <c r="C429" s="299"/>
      <c r="D429" s="299">
        <v>11656</v>
      </c>
      <c r="E429" s="299">
        <v>805</v>
      </c>
      <c r="F429" s="158">
        <v>0</v>
      </c>
    </row>
    <row r="430" spans="1:6" s="53" customFormat="1" ht="9" customHeight="1" x14ac:dyDescent="0.25">
      <c r="A430" s="324" t="s">
        <v>53</v>
      </c>
      <c r="B430" s="297">
        <f t="shared" si="24"/>
        <v>5284</v>
      </c>
      <c r="C430" s="297"/>
      <c r="D430" s="297">
        <v>5270</v>
      </c>
      <c r="E430" s="294">
        <v>0</v>
      </c>
      <c r="F430" s="297">
        <v>14</v>
      </c>
    </row>
    <row r="431" spans="1:6" s="53" customFormat="1" ht="9" customHeight="1" x14ac:dyDescent="0.25">
      <c r="A431" s="324" t="s">
        <v>54</v>
      </c>
      <c r="B431" s="297">
        <f t="shared" si="24"/>
        <v>794</v>
      </c>
      <c r="C431" s="297"/>
      <c r="D431" s="297">
        <v>794</v>
      </c>
      <c r="E431" s="294">
        <v>0</v>
      </c>
      <c r="F431" s="294">
        <v>0</v>
      </c>
    </row>
    <row r="432" spans="1:6" s="53" customFormat="1" ht="9" customHeight="1" x14ac:dyDescent="0.25">
      <c r="A432" s="324" t="s">
        <v>55</v>
      </c>
      <c r="B432" s="297">
        <f t="shared" si="24"/>
        <v>4422</v>
      </c>
      <c r="C432" s="297"/>
      <c r="D432" s="297">
        <v>4259</v>
      </c>
      <c r="E432" s="297">
        <v>163</v>
      </c>
      <c r="F432" s="293">
        <v>0</v>
      </c>
    </row>
    <row r="433" spans="1:7" s="53" customFormat="1" ht="9" customHeight="1" x14ac:dyDescent="0.25">
      <c r="A433" s="157" t="s">
        <v>56</v>
      </c>
      <c r="B433" s="299">
        <f t="shared" si="24"/>
        <v>1046</v>
      </c>
      <c r="C433" s="339"/>
      <c r="D433" s="299">
        <v>1046</v>
      </c>
      <c r="E433" s="295">
        <v>0</v>
      </c>
      <c r="F433" s="295">
        <v>0</v>
      </c>
    </row>
    <row r="434" spans="1:7" s="53" customFormat="1" ht="9" customHeight="1" x14ac:dyDescent="0.25">
      <c r="A434" s="324" t="s">
        <v>57</v>
      </c>
      <c r="B434" s="297">
        <f t="shared" si="24"/>
        <v>265296</v>
      </c>
      <c r="C434" s="297"/>
      <c r="D434" s="297">
        <v>168846</v>
      </c>
      <c r="E434" s="297">
        <v>96450</v>
      </c>
      <c r="F434" s="293">
        <v>0</v>
      </c>
    </row>
    <row r="435" spans="1:7" s="53" customFormat="1" ht="9" customHeight="1" x14ac:dyDescent="0.25">
      <c r="A435" s="324" t="s">
        <v>58</v>
      </c>
      <c r="B435" s="297">
        <f t="shared" si="24"/>
        <v>553288</v>
      </c>
      <c r="C435" s="297"/>
      <c r="D435" s="297">
        <v>175526</v>
      </c>
      <c r="E435" s="297">
        <v>377762</v>
      </c>
      <c r="F435" s="293">
        <v>0</v>
      </c>
    </row>
    <row r="436" spans="1:7" s="53" customFormat="1" ht="9" customHeight="1" x14ac:dyDescent="0.25">
      <c r="A436" s="324" t="s">
        <v>59</v>
      </c>
      <c r="B436" s="297">
        <f t="shared" si="24"/>
        <v>50693</v>
      </c>
      <c r="C436" s="297"/>
      <c r="D436" s="297">
        <v>50619</v>
      </c>
      <c r="E436" s="297">
        <v>74</v>
      </c>
      <c r="F436" s="294">
        <v>0</v>
      </c>
    </row>
    <row r="437" spans="1:7" s="53" customFormat="1" ht="9" customHeight="1" x14ac:dyDescent="0.25">
      <c r="A437" s="157" t="s">
        <v>60</v>
      </c>
      <c r="B437" s="299">
        <f t="shared" si="24"/>
        <v>43131</v>
      </c>
      <c r="C437" s="299"/>
      <c r="D437" s="299">
        <v>42725</v>
      </c>
      <c r="E437" s="299">
        <v>406</v>
      </c>
      <c r="F437" s="295">
        <v>0</v>
      </c>
    </row>
    <row r="438" spans="1:7" s="53" customFormat="1" ht="9" customHeight="1" x14ac:dyDescent="0.25">
      <c r="A438" s="324" t="s">
        <v>61</v>
      </c>
      <c r="B438" s="297">
        <f t="shared" si="24"/>
        <v>470</v>
      </c>
      <c r="C438" s="297"/>
      <c r="D438" s="297">
        <v>463</v>
      </c>
      <c r="E438" s="294">
        <v>0</v>
      </c>
      <c r="F438" s="294">
        <v>7</v>
      </c>
    </row>
    <row r="439" spans="1:7" s="53" customFormat="1" ht="9" customHeight="1" x14ac:dyDescent="0.25">
      <c r="A439" s="324" t="s">
        <v>62</v>
      </c>
      <c r="B439" s="297">
        <f t="shared" si="24"/>
        <v>88988</v>
      </c>
      <c r="C439" s="297"/>
      <c r="D439" s="297">
        <v>88988</v>
      </c>
      <c r="E439" s="294">
        <v>0</v>
      </c>
      <c r="F439" s="294">
        <v>0</v>
      </c>
    </row>
    <row r="440" spans="1:7" s="53" customFormat="1" ht="9" customHeight="1" x14ac:dyDescent="0.25">
      <c r="A440" s="324" t="s">
        <v>63</v>
      </c>
      <c r="B440" s="297">
        <f t="shared" si="24"/>
        <v>33751</v>
      </c>
      <c r="C440" s="297"/>
      <c r="D440" s="297">
        <v>33570</v>
      </c>
      <c r="E440" s="294">
        <v>0</v>
      </c>
      <c r="F440" s="294">
        <v>181</v>
      </c>
    </row>
    <row r="441" spans="1:7" s="53" customFormat="1" ht="9" customHeight="1" x14ac:dyDescent="0.25">
      <c r="A441" s="157" t="s">
        <v>64</v>
      </c>
      <c r="B441" s="299">
        <f t="shared" si="24"/>
        <v>1800</v>
      </c>
      <c r="C441" s="299"/>
      <c r="D441" s="299">
        <v>1800</v>
      </c>
      <c r="E441" s="295">
        <v>0</v>
      </c>
      <c r="F441" s="295">
        <v>0</v>
      </c>
    </row>
    <row r="442" spans="1:7" s="154" customFormat="1" ht="9" customHeight="1" x14ac:dyDescent="0.25">
      <c r="A442" s="321"/>
      <c r="B442" s="291"/>
      <c r="C442" s="291"/>
      <c r="D442" s="291"/>
      <c r="E442" s="291"/>
      <c r="F442" s="291"/>
      <c r="G442" s="159"/>
    </row>
    <row r="443" spans="1:7" s="154" customFormat="1" ht="9" customHeight="1" x14ac:dyDescent="0.25">
      <c r="A443" s="321" t="s">
        <v>357</v>
      </c>
      <c r="B443" s="291"/>
      <c r="C443" s="291"/>
      <c r="D443" s="291"/>
      <c r="E443" s="152"/>
      <c r="F443" s="291"/>
      <c r="G443" s="159"/>
    </row>
    <row r="444" spans="1:7" s="154" customFormat="1" ht="9" customHeight="1" x14ac:dyDescent="0.25">
      <c r="A444" s="323" t="s">
        <v>33</v>
      </c>
      <c r="B444" s="291">
        <f>SUM(B446:B477)+1</f>
        <v>1617664</v>
      </c>
      <c r="C444" s="291"/>
      <c r="D444" s="291">
        <v>1120244</v>
      </c>
      <c r="E444" s="291">
        <v>491882</v>
      </c>
      <c r="F444" s="291">
        <f>SUM(F446:F477)</f>
        <v>5538</v>
      </c>
      <c r="G444" s="159"/>
    </row>
    <row r="445" spans="1:7" s="154" customFormat="1" ht="3.95" customHeight="1" x14ac:dyDescent="0.25">
      <c r="A445" s="323"/>
      <c r="B445" s="291"/>
      <c r="C445" s="291"/>
      <c r="D445" s="291"/>
      <c r="E445" s="291"/>
      <c r="F445" s="291"/>
      <c r="G445" s="159"/>
    </row>
    <row r="446" spans="1:7" s="53" customFormat="1" ht="9" customHeight="1" x14ac:dyDescent="0.25">
      <c r="A446" s="324" t="s">
        <v>34</v>
      </c>
      <c r="B446" s="297">
        <f>SUM(D446:F446)</f>
        <v>529</v>
      </c>
      <c r="C446" s="297"/>
      <c r="D446" s="293">
        <v>529</v>
      </c>
      <c r="E446" s="293">
        <v>0</v>
      </c>
      <c r="F446" s="294">
        <v>0</v>
      </c>
    </row>
    <row r="447" spans="1:7" s="53" customFormat="1" ht="9" customHeight="1" x14ac:dyDescent="0.25">
      <c r="A447" s="324" t="s">
        <v>35</v>
      </c>
      <c r="B447" s="297">
        <v>82061</v>
      </c>
      <c r="C447" s="297"/>
      <c r="D447" s="293" t="s">
        <v>89</v>
      </c>
      <c r="E447" s="293" t="s">
        <v>89</v>
      </c>
      <c r="F447" s="297">
        <v>3046</v>
      </c>
    </row>
    <row r="448" spans="1:7" s="53" customFormat="1" ht="9" customHeight="1" x14ac:dyDescent="0.25">
      <c r="A448" s="324" t="s">
        <v>87</v>
      </c>
      <c r="B448" s="297">
        <v>200065</v>
      </c>
      <c r="C448" s="297"/>
      <c r="D448" s="293" t="s">
        <v>89</v>
      </c>
      <c r="E448" s="293" t="s">
        <v>89</v>
      </c>
      <c r="F448" s="297">
        <v>2246</v>
      </c>
    </row>
    <row r="449" spans="1:6" s="53" customFormat="1" ht="9" customHeight="1" x14ac:dyDescent="0.25">
      <c r="A449" s="157" t="s">
        <v>37</v>
      </c>
      <c r="B449" s="299">
        <v>42163</v>
      </c>
      <c r="C449" s="299"/>
      <c r="D449" s="158" t="s">
        <v>89</v>
      </c>
      <c r="E449" s="158" t="s">
        <v>89</v>
      </c>
      <c r="F449" s="158">
        <v>0</v>
      </c>
    </row>
    <row r="450" spans="1:6" s="53" customFormat="1" ht="9" customHeight="1" x14ac:dyDescent="0.25">
      <c r="A450" s="324" t="s">
        <v>38</v>
      </c>
      <c r="B450" s="297">
        <f>SUM(D450:F450)</f>
        <v>827</v>
      </c>
      <c r="C450" s="297"/>
      <c r="D450" s="293">
        <v>827</v>
      </c>
      <c r="E450" s="293">
        <v>0</v>
      </c>
      <c r="F450" s="294">
        <v>0</v>
      </c>
    </row>
    <row r="451" spans="1:6" s="53" customFormat="1" ht="9" customHeight="1" x14ac:dyDescent="0.25">
      <c r="A451" s="324" t="s">
        <v>39</v>
      </c>
      <c r="B451" s="297">
        <v>21758</v>
      </c>
      <c r="C451" s="297"/>
      <c r="D451" s="293" t="s">
        <v>89</v>
      </c>
      <c r="E451" s="293" t="s">
        <v>89</v>
      </c>
      <c r="F451" s="293">
        <v>0</v>
      </c>
    </row>
    <row r="452" spans="1:6" s="53" customFormat="1" ht="9" customHeight="1" x14ac:dyDescent="0.25">
      <c r="A452" s="324" t="s">
        <v>40</v>
      </c>
      <c r="B452" s="297">
        <v>21780</v>
      </c>
      <c r="C452" s="297"/>
      <c r="D452" s="293" t="s">
        <v>89</v>
      </c>
      <c r="E452" s="293" t="s">
        <v>89</v>
      </c>
      <c r="F452" s="293">
        <v>0</v>
      </c>
    </row>
    <row r="453" spans="1:6" s="53" customFormat="1" ht="9" customHeight="1" x14ac:dyDescent="0.25">
      <c r="A453" s="157" t="s">
        <v>41</v>
      </c>
      <c r="B453" s="299">
        <f>SUM(D453:F453)</f>
        <v>814</v>
      </c>
      <c r="C453" s="299"/>
      <c r="D453" s="158">
        <v>814</v>
      </c>
      <c r="E453" s="158">
        <v>0</v>
      </c>
      <c r="F453" s="295">
        <v>0</v>
      </c>
    </row>
    <row r="454" spans="1:6" s="53" customFormat="1" ht="9" customHeight="1" x14ac:dyDescent="0.25">
      <c r="A454" s="324" t="s">
        <v>88</v>
      </c>
      <c r="B454" s="293" t="s">
        <v>132</v>
      </c>
      <c r="C454" s="293"/>
      <c r="D454" s="293" t="s">
        <v>132</v>
      </c>
      <c r="E454" s="293" t="s">
        <v>132</v>
      </c>
      <c r="F454" s="293" t="s">
        <v>132</v>
      </c>
    </row>
    <row r="455" spans="1:6" s="53" customFormat="1" ht="9" customHeight="1" x14ac:dyDescent="0.25">
      <c r="A455" s="324" t="s">
        <v>42</v>
      </c>
      <c r="B455" s="297">
        <f>SUM(D455:F455)</f>
        <v>3440</v>
      </c>
      <c r="C455" s="297"/>
      <c r="D455" s="293">
        <v>3440</v>
      </c>
      <c r="E455" s="293">
        <v>0</v>
      </c>
      <c r="F455" s="294">
        <v>0</v>
      </c>
    </row>
    <row r="456" spans="1:6" s="53" customFormat="1" ht="9" customHeight="1" x14ac:dyDescent="0.25">
      <c r="A456" s="324" t="s">
        <v>43</v>
      </c>
      <c r="B456" s="297">
        <f>SUM(D456:F456)</f>
        <v>2458</v>
      </c>
      <c r="C456" s="297"/>
      <c r="D456" s="293">
        <v>2458</v>
      </c>
      <c r="E456" s="293">
        <v>0</v>
      </c>
      <c r="F456" s="294">
        <v>0</v>
      </c>
    </row>
    <row r="457" spans="1:6" s="53" customFormat="1" ht="9" customHeight="1" x14ac:dyDescent="0.25">
      <c r="A457" s="157" t="s">
        <v>44</v>
      </c>
      <c r="B457" s="299">
        <v>6675</v>
      </c>
      <c r="C457" s="299"/>
      <c r="D457" s="158" t="s">
        <v>89</v>
      </c>
      <c r="E457" s="158" t="s">
        <v>89</v>
      </c>
      <c r="F457" s="158">
        <v>0</v>
      </c>
    </row>
    <row r="458" spans="1:6" s="53" customFormat="1" ht="9" customHeight="1" x14ac:dyDescent="0.25">
      <c r="A458" s="324" t="s">
        <v>45</v>
      </c>
      <c r="B458" s="297">
        <f>SUM(D458:F458)</f>
        <v>5965</v>
      </c>
      <c r="C458" s="297"/>
      <c r="D458" s="293">
        <v>5951</v>
      </c>
      <c r="E458" s="293">
        <v>0</v>
      </c>
      <c r="F458" s="297">
        <v>14</v>
      </c>
    </row>
    <row r="459" spans="1:6" s="53" customFormat="1" ht="9" customHeight="1" x14ac:dyDescent="0.25">
      <c r="A459" s="324" t="s">
        <v>46</v>
      </c>
      <c r="B459" s="297">
        <v>26233</v>
      </c>
      <c r="C459" s="297"/>
      <c r="D459" s="293" t="s">
        <v>89</v>
      </c>
      <c r="E459" s="293" t="s">
        <v>89</v>
      </c>
      <c r="F459" s="297">
        <v>13</v>
      </c>
    </row>
    <row r="460" spans="1:6" s="53" customFormat="1" ht="9" customHeight="1" x14ac:dyDescent="0.25">
      <c r="A460" s="324" t="s">
        <v>47</v>
      </c>
      <c r="B460" s="297">
        <f>SUM(D460:F460)</f>
        <v>8919</v>
      </c>
      <c r="C460" s="297"/>
      <c r="D460" s="293">
        <v>8919</v>
      </c>
      <c r="E460" s="293">
        <v>0</v>
      </c>
      <c r="F460" s="294">
        <v>0</v>
      </c>
    </row>
    <row r="461" spans="1:6" s="53" customFormat="1" ht="9" customHeight="1" x14ac:dyDescent="0.25">
      <c r="A461" s="157" t="s">
        <v>48</v>
      </c>
      <c r="B461" s="299">
        <f>SUM(D461:F461)</f>
        <v>22727</v>
      </c>
      <c r="C461" s="299"/>
      <c r="D461" s="158">
        <v>22720</v>
      </c>
      <c r="E461" s="158">
        <v>0</v>
      </c>
      <c r="F461" s="299">
        <v>7</v>
      </c>
    </row>
    <row r="462" spans="1:6" s="53" customFormat="1" ht="9" customHeight="1" x14ac:dyDescent="0.25">
      <c r="A462" s="324" t="s">
        <v>49</v>
      </c>
      <c r="B462" s="297">
        <f>SUM(D462:F462)</f>
        <v>250</v>
      </c>
      <c r="C462" s="297"/>
      <c r="D462" s="293">
        <v>244</v>
      </c>
      <c r="E462" s="293">
        <v>0</v>
      </c>
      <c r="F462" s="294">
        <v>6</v>
      </c>
    </row>
    <row r="463" spans="1:6" s="53" customFormat="1" ht="9" customHeight="1" x14ac:dyDescent="0.25">
      <c r="A463" s="324" t="s">
        <v>50</v>
      </c>
      <c r="B463" s="297">
        <f>SUM(D463:F463)</f>
        <v>26828</v>
      </c>
      <c r="C463" s="297"/>
      <c r="D463" s="293">
        <v>26828</v>
      </c>
      <c r="E463" s="293">
        <v>0</v>
      </c>
      <c r="F463" s="293">
        <v>0</v>
      </c>
    </row>
    <row r="464" spans="1:6" s="53" customFormat="1" ht="9" customHeight="1" x14ac:dyDescent="0.25">
      <c r="A464" s="324" t="s">
        <v>51</v>
      </c>
      <c r="B464" s="297">
        <f>SUM(D464:F464)</f>
        <v>84</v>
      </c>
      <c r="C464" s="297"/>
      <c r="D464" s="293">
        <v>84</v>
      </c>
      <c r="E464" s="293">
        <v>0</v>
      </c>
      <c r="F464" s="294">
        <v>0</v>
      </c>
    </row>
    <row r="465" spans="1:7" s="53" customFormat="1" ht="9" customHeight="1" x14ac:dyDescent="0.25">
      <c r="A465" s="157" t="s">
        <v>52</v>
      </c>
      <c r="B465" s="299">
        <v>11953</v>
      </c>
      <c r="C465" s="299"/>
      <c r="D465" s="158" t="s">
        <v>89</v>
      </c>
      <c r="E465" s="158" t="s">
        <v>89</v>
      </c>
      <c r="F465" s="158">
        <v>0</v>
      </c>
    </row>
    <row r="466" spans="1:7" s="53" customFormat="1" ht="9" customHeight="1" x14ac:dyDescent="0.25">
      <c r="A466" s="324" t="s">
        <v>53</v>
      </c>
      <c r="B466" s="297">
        <f>SUM(D466:F466)</f>
        <v>4332</v>
      </c>
      <c r="C466" s="297"/>
      <c r="D466" s="293">
        <v>4318</v>
      </c>
      <c r="E466" s="293">
        <v>0</v>
      </c>
      <c r="F466" s="297">
        <v>14</v>
      </c>
    </row>
    <row r="467" spans="1:7" s="53" customFormat="1" ht="9" customHeight="1" x14ac:dyDescent="0.25">
      <c r="A467" s="324" t="s">
        <v>54</v>
      </c>
      <c r="B467" s="297">
        <f>SUM(D467:F467)</f>
        <v>795</v>
      </c>
      <c r="C467" s="297"/>
      <c r="D467" s="293">
        <v>795</v>
      </c>
      <c r="E467" s="293">
        <v>0</v>
      </c>
      <c r="F467" s="294">
        <v>0</v>
      </c>
    </row>
    <row r="468" spans="1:7" s="53" customFormat="1" ht="9" customHeight="1" x14ac:dyDescent="0.25">
      <c r="A468" s="324" t="s">
        <v>55</v>
      </c>
      <c r="B468" s="297">
        <v>4242</v>
      </c>
      <c r="C468" s="297"/>
      <c r="D468" s="293" t="s">
        <v>89</v>
      </c>
      <c r="E468" s="293" t="s">
        <v>89</v>
      </c>
      <c r="F468" s="293">
        <v>1</v>
      </c>
    </row>
    <row r="469" spans="1:7" s="53" customFormat="1" ht="9" customHeight="1" x14ac:dyDescent="0.25">
      <c r="A469" s="157" t="s">
        <v>56</v>
      </c>
      <c r="B469" s="299">
        <f>SUM(D469:F469)</f>
        <v>851</v>
      </c>
      <c r="C469" s="339"/>
      <c r="D469" s="158">
        <v>851</v>
      </c>
      <c r="E469" s="158">
        <v>0</v>
      </c>
      <c r="F469" s="295">
        <v>0</v>
      </c>
    </row>
    <row r="470" spans="1:7" s="53" customFormat="1" ht="9" customHeight="1" x14ac:dyDescent="0.25">
      <c r="A470" s="324" t="s">
        <v>57</v>
      </c>
      <c r="B470" s="297">
        <v>339848</v>
      </c>
      <c r="C470" s="297"/>
      <c r="D470" s="293" t="s">
        <v>89</v>
      </c>
      <c r="E470" s="293" t="s">
        <v>89</v>
      </c>
      <c r="F470" s="293">
        <v>0</v>
      </c>
    </row>
    <row r="471" spans="1:7" s="53" customFormat="1" ht="9" customHeight="1" x14ac:dyDescent="0.25">
      <c r="A471" s="324" t="s">
        <v>58</v>
      </c>
      <c r="B471" s="297">
        <v>563875</v>
      </c>
      <c r="C471" s="297"/>
      <c r="D471" s="293" t="s">
        <v>89</v>
      </c>
      <c r="E471" s="293" t="s">
        <v>89</v>
      </c>
      <c r="F471" s="293">
        <v>0</v>
      </c>
    </row>
    <row r="472" spans="1:7" s="53" customFormat="1" ht="9" customHeight="1" x14ac:dyDescent="0.25">
      <c r="A472" s="324" t="s">
        <v>59</v>
      </c>
      <c r="B472" s="297">
        <v>52346</v>
      </c>
      <c r="C472" s="297"/>
      <c r="D472" s="293" t="s">
        <v>89</v>
      </c>
      <c r="E472" s="293" t="s">
        <v>89</v>
      </c>
      <c r="F472" s="294">
        <v>0</v>
      </c>
    </row>
    <row r="473" spans="1:7" s="53" customFormat="1" ht="9" customHeight="1" x14ac:dyDescent="0.25">
      <c r="A473" s="157" t="s">
        <v>60</v>
      </c>
      <c r="B473" s="299">
        <v>41756</v>
      </c>
      <c r="C473" s="299"/>
      <c r="D473" s="158" t="s">
        <v>89</v>
      </c>
      <c r="E473" s="158" t="s">
        <v>89</v>
      </c>
      <c r="F473" s="295">
        <v>1</v>
      </c>
    </row>
    <row r="474" spans="1:7" s="53" customFormat="1" ht="9" customHeight="1" x14ac:dyDescent="0.25">
      <c r="A474" s="324" t="s">
        <v>61</v>
      </c>
      <c r="B474" s="297">
        <f>SUM(D474:F474)</f>
        <v>389</v>
      </c>
      <c r="C474" s="297"/>
      <c r="D474" s="293">
        <v>382</v>
      </c>
      <c r="E474" s="293">
        <v>0</v>
      </c>
      <c r="F474" s="294">
        <v>7</v>
      </c>
    </row>
    <row r="475" spans="1:7" s="53" customFormat="1" ht="9" customHeight="1" x14ac:dyDescent="0.25">
      <c r="A475" s="324" t="s">
        <v>62</v>
      </c>
      <c r="B475" s="297">
        <v>92614</v>
      </c>
      <c r="C475" s="297"/>
      <c r="D475" s="293" t="s">
        <v>89</v>
      </c>
      <c r="E475" s="293" t="s">
        <v>89</v>
      </c>
      <c r="F475" s="294">
        <v>0</v>
      </c>
    </row>
    <row r="476" spans="1:7" s="53" customFormat="1" ht="9" customHeight="1" x14ac:dyDescent="0.25">
      <c r="A476" s="324" t="s">
        <v>63</v>
      </c>
      <c r="B476" s="297">
        <v>29106</v>
      </c>
      <c r="C476" s="297"/>
      <c r="D476" s="293" t="s">
        <v>89</v>
      </c>
      <c r="E476" s="293" t="s">
        <v>89</v>
      </c>
      <c r="F476" s="294">
        <v>183</v>
      </c>
    </row>
    <row r="477" spans="1:7" s="53" customFormat="1" ht="9" customHeight="1" x14ac:dyDescent="0.25">
      <c r="A477" s="157" t="s">
        <v>64</v>
      </c>
      <c r="B477" s="299">
        <f>SUM(D477:F477)</f>
        <v>1980</v>
      </c>
      <c r="C477" s="299"/>
      <c r="D477" s="158">
        <v>1980</v>
      </c>
      <c r="E477" s="158">
        <v>0</v>
      </c>
      <c r="F477" s="295">
        <v>0</v>
      </c>
    </row>
    <row r="478" spans="1:7" s="154" customFormat="1" ht="9" customHeight="1" x14ac:dyDescent="0.25">
      <c r="A478" s="321"/>
      <c r="B478" s="291"/>
      <c r="C478" s="291"/>
      <c r="D478" s="291"/>
      <c r="E478" s="291"/>
      <c r="F478" s="291"/>
      <c r="G478" s="159"/>
    </row>
    <row r="479" spans="1:7" s="154" customFormat="1" ht="9" customHeight="1" x14ac:dyDescent="0.25">
      <c r="A479" s="321">
        <v>2008</v>
      </c>
      <c r="B479" s="291"/>
      <c r="C479" s="291"/>
      <c r="D479" s="291"/>
      <c r="E479" s="152"/>
      <c r="F479" s="291"/>
      <c r="G479" s="159"/>
    </row>
    <row r="480" spans="1:7" s="154" customFormat="1" ht="9" customHeight="1" x14ac:dyDescent="0.25">
      <c r="A480" s="323" t="s">
        <v>33</v>
      </c>
      <c r="B480" s="291">
        <f>SUM(B482:B513)+1</f>
        <v>1745423</v>
      </c>
      <c r="C480" s="291"/>
      <c r="D480" s="291">
        <f>SUM(D482:D513)+2</f>
        <v>1120032</v>
      </c>
      <c r="E480" s="291">
        <f>SUM(E482:E513)</f>
        <v>619889</v>
      </c>
      <c r="F480" s="291">
        <f>SUM(F482:F513)</f>
        <v>5502</v>
      </c>
      <c r="G480" s="159"/>
    </row>
    <row r="481" spans="1:7" s="154" customFormat="1" ht="3.95" customHeight="1" x14ac:dyDescent="0.25">
      <c r="A481" s="323"/>
      <c r="B481" s="291"/>
      <c r="C481" s="291"/>
      <c r="D481" s="291"/>
      <c r="E481" s="291"/>
      <c r="F481" s="291"/>
      <c r="G481" s="159"/>
    </row>
    <row r="482" spans="1:7" s="53" customFormat="1" ht="9" customHeight="1" x14ac:dyDescent="0.25">
      <c r="A482" s="324" t="s">
        <v>34</v>
      </c>
      <c r="B482" s="297">
        <f>SUM(D482:F482)</f>
        <v>521</v>
      </c>
      <c r="C482" s="297"/>
      <c r="D482" s="297">
        <v>521</v>
      </c>
      <c r="E482" s="294">
        <v>0</v>
      </c>
      <c r="F482" s="294">
        <v>0</v>
      </c>
    </row>
    <row r="483" spans="1:7" s="53" customFormat="1" ht="9" customHeight="1" x14ac:dyDescent="0.25">
      <c r="A483" s="324" t="s">
        <v>35</v>
      </c>
      <c r="B483" s="297">
        <f>SUM(D483:F483)-1</f>
        <v>117768</v>
      </c>
      <c r="C483" s="297"/>
      <c r="D483" s="297">
        <v>113746</v>
      </c>
      <c r="E483" s="297">
        <v>643</v>
      </c>
      <c r="F483" s="297">
        <v>3380</v>
      </c>
    </row>
    <row r="484" spans="1:7" s="53" customFormat="1" ht="9" customHeight="1" x14ac:dyDescent="0.25">
      <c r="A484" s="324" t="s">
        <v>87</v>
      </c>
      <c r="B484" s="297">
        <f t="shared" ref="B484:B489" si="25">SUM(D484:F484)</f>
        <v>185903</v>
      </c>
      <c r="C484" s="297"/>
      <c r="D484" s="297">
        <v>181927</v>
      </c>
      <c r="E484" s="297">
        <v>2110</v>
      </c>
      <c r="F484" s="297">
        <v>1866</v>
      </c>
    </row>
    <row r="485" spans="1:7" s="53" customFormat="1" ht="9" customHeight="1" x14ac:dyDescent="0.25">
      <c r="A485" s="157" t="s">
        <v>37</v>
      </c>
      <c r="B485" s="299">
        <f t="shared" si="25"/>
        <v>37606</v>
      </c>
      <c r="C485" s="299"/>
      <c r="D485" s="299">
        <v>37186</v>
      </c>
      <c r="E485" s="299">
        <v>420</v>
      </c>
      <c r="F485" s="158">
        <v>0</v>
      </c>
    </row>
    <row r="486" spans="1:7" s="53" customFormat="1" ht="9" customHeight="1" x14ac:dyDescent="0.25">
      <c r="A486" s="324" t="s">
        <v>38</v>
      </c>
      <c r="B486" s="297">
        <f t="shared" si="25"/>
        <v>942</v>
      </c>
      <c r="C486" s="297"/>
      <c r="D486" s="297">
        <v>942</v>
      </c>
      <c r="E486" s="294">
        <v>0</v>
      </c>
      <c r="F486" s="294">
        <v>0</v>
      </c>
    </row>
    <row r="487" spans="1:7" s="53" customFormat="1" ht="9" customHeight="1" x14ac:dyDescent="0.25">
      <c r="A487" s="324" t="s">
        <v>39</v>
      </c>
      <c r="B487" s="297">
        <f t="shared" si="25"/>
        <v>22858</v>
      </c>
      <c r="C487" s="297"/>
      <c r="D487" s="297">
        <v>22858</v>
      </c>
      <c r="E487" s="293">
        <v>0</v>
      </c>
      <c r="F487" s="293">
        <v>0</v>
      </c>
    </row>
    <row r="488" spans="1:7" s="53" customFormat="1" ht="9" customHeight="1" x14ac:dyDescent="0.25">
      <c r="A488" s="324" t="s">
        <v>40</v>
      </c>
      <c r="B488" s="297">
        <f t="shared" si="25"/>
        <v>25045</v>
      </c>
      <c r="C488" s="297"/>
      <c r="D488" s="297">
        <v>23540</v>
      </c>
      <c r="E488" s="297">
        <v>1505</v>
      </c>
      <c r="F488" s="293">
        <v>0</v>
      </c>
    </row>
    <row r="489" spans="1:7" s="53" customFormat="1" ht="9" customHeight="1" x14ac:dyDescent="0.25">
      <c r="A489" s="157" t="s">
        <v>41</v>
      </c>
      <c r="B489" s="299">
        <f t="shared" si="25"/>
        <v>734</v>
      </c>
      <c r="C489" s="299"/>
      <c r="D489" s="299">
        <v>734</v>
      </c>
      <c r="E489" s="295">
        <v>0</v>
      </c>
      <c r="F489" s="295">
        <v>0</v>
      </c>
    </row>
    <row r="490" spans="1:7" s="53" customFormat="1" ht="9" customHeight="1" x14ac:dyDescent="0.25">
      <c r="A490" s="324" t="s">
        <v>88</v>
      </c>
      <c r="B490" s="293" t="s">
        <v>132</v>
      </c>
      <c r="C490" s="293"/>
      <c r="D490" s="293" t="s">
        <v>132</v>
      </c>
      <c r="E490" s="293" t="s">
        <v>132</v>
      </c>
      <c r="F490" s="293" t="s">
        <v>132</v>
      </c>
    </row>
    <row r="491" spans="1:7" s="53" customFormat="1" ht="9" customHeight="1" x14ac:dyDescent="0.25">
      <c r="A491" s="324" t="s">
        <v>42</v>
      </c>
      <c r="B491" s="297">
        <f>SUM(D491:F491)</f>
        <v>3868</v>
      </c>
      <c r="C491" s="297"/>
      <c r="D491" s="297">
        <v>3868</v>
      </c>
      <c r="E491" s="294">
        <v>0</v>
      </c>
      <c r="F491" s="294">
        <v>0</v>
      </c>
    </row>
    <row r="492" spans="1:7" s="53" customFormat="1" ht="9" customHeight="1" x14ac:dyDescent="0.25">
      <c r="A492" s="324" t="s">
        <v>43</v>
      </c>
      <c r="B492" s="297">
        <f>SUM(D492:F492)</f>
        <v>3003</v>
      </c>
      <c r="C492" s="297"/>
      <c r="D492" s="297">
        <v>3003</v>
      </c>
      <c r="E492" s="294">
        <v>0</v>
      </c>
      <c r="F492" s="294">
        <v>0</v>
      </c>
    </row>
    <row r="493" spans="1:7" s="53" customFormat="1" ht="9" customHeight="1" x14ac:dyDescent="0.25">
      <c r="A493" s="157" t="s">
        <v>44</v>
      </c>
      <c r="B493" s="299">
        <f>SUM(D493:F493)</f>
        <v>7486</v>
      </c>
      <c r="C493" s="299"/>
      <c r="D493" s="299">
        <v>7486</v>
      </c>
      <c r="E493" s="295">
        <v>0</v>
      </c>
      <c r="F493" s="158">
        <v>0</v>
      </c>
    </row>
    <row r="494" spans="1:7" s="53" customFormat="1" ht="9" customHeight="1" x14ac:dyDescent="0.25">
      <c r="A494" s="324" t="s">
        <v>45</v>
      </c>
      <c r="B494" s="297">
        <f>SUM(D494:F494)+1</f>
        <v>6434</v>
      </c>
      <c r="C494" s="297"/>
      <c r="D494" s="297">
        <v>6420</v>
      </c>
      <c r="E494" s="294">
        <v>0</v>
      </c>
      <c r="F494" s="297">
        <v>13</v>
      </c>
    </row>
    <row r="495" spans="1:7" s="53" customFormat="1" ht="9" customHeight="1" x14ac:dyDescent="0.25">
      <c r="A495" s="324" t="s">
        <v>46</v>
      </c>
      <c r="B495" s="297">
        <f t="shared" ref="B495:B505" si="26">SUM(D495:F495)</f>
        <v>21761</v>
      </c>
      <c r="C495" s="297"/>
      <c r="D495" s="297">
        <v>21754</v>
      </c>
      <c r="E495" s="294">
        <v>0</v>
      </c>
      <c r="F495" s="297">
        <v>7</v>
      </c>
    </row>
    <row r="496" spans="1:7" s="53" customFormat="1" ht="9" customHeight="1" x14ac:dyDescent="0.25">
      <c r="A496" s="324" t="s">
        <v>47</v>
      </c>
      <c r="B496" s="297">
        <f t="shared" si="26"/>
        <v>9897</v>
      </c>
      <c r="C496" s="297"/>
      <c r="D496" s="297">
        <v>9897</v>
      </c>
      <c r="E496" s="294">
        <v>0</v>
      </c>
      <c r="F496" s="294">
        <v>0</v>
      </c>
    </row>
    <row r="497" spans="1:6" s="53" customFormat="1" ht="9" customHeight="1" x14ac:dyDescent="0.25">
      <c r="A497" s="157" t="s">
        <v>48</v>
      </c>
      <c r="B497" s="299">
        <f t="shared" si="26"/>
        <v>20901</v>
      </c>
      <c r="C497" s="299"/>
      <c r="D497" s="299">
        <v>20901</v>
      </c>
      <c r="E497" s="158">
        <v>0</v>
      </c>
      <c r="F497" s="299">
        <v>0</v>
      </c>
    </row>
    <row r="498" spans="1:6" s="53" customFormat="1" ht="9" customHeight="1" x14ac:dyDescent="0.25">
      <c r="A498" s="324" t="s">
        <v>49</v>
      </c>
      <c r="B498" s="297">
        <f t="shared" si="26"/>
        <v>678</v>
      </c>
      <c r="C498" s="297"/>
      <c r="D498" s="297">
        <v>654</v>
      </c>
      <c r="E498" s="294">
        <v>0</v>
      </c>
      <c r="F498" s="294">
        <v>24</v>
      </c>
    </row>
    <row r="499" spans="1:6" s="53" customFormat="1" ht="9" customHeight="1" x14ac:dyDescent="0.25">
      <c r="A499" s="324" t="s">
        <v>50</v>
      </c>
      <c r="B499" s="297">
        <f t="shared" si="26"/>
        <v>26644</v>
      </c>
      <c r="C499" s="297"/>
      <c r="D499" s="297">
        <v>26644</v>
      </c>
      <c r="E499" s="294">
        <v>0</v>
      </c>
      <c r="F499" s="293">
        <v>0</v>
      </c>
    </row>
    <row r="500" spans="1:6" s="53" customFormat="1" ht="9" customHeight="1" x14ac:dyDescent="0.25">
      <c r="A500" s="324" t="s">
        <v>51</v>
      </c>
      <c r="B500" s="297">
        <f t="shared" si="26"/>
        <v>110</v>
      </c>
      <c r="C500" s="297"/>
      <c r="D500" s="297">
        <v>110</v>
      </c>
      <c r="E500" s="294">
        <v>0</v>
      </c>
      <c r="F500" s="294">
        <v>0</v>
      </c>
    </row>
    <row r="501" spans="1:6" s="53" customFormat="1" ht="9" customHeight="1" x14ac:dyDescent="0.25">
      <c r="A501" s="157" t="s">
        <v>52</v>
      </c>
      <c r="B501" s="299">
        <f t="shared" si="26"/>
        <v>8450</v>
      </c>
      <c r="C501" s="299"/>
      <c r="D501" s="299">
        <v>7899</v>
      </c>
      <c r="E501" s="299">
        <v>551</v>
      </c>
      <c r="F501" s="158">
        <v>0</v>
      </c>
    </row>
    <row r="502" spans="1:6" s="53" customFormat="1" ht="9" customHeight="1" x14ac:dyDescent="0.25">
      <c r="A502" s="324" t="s">
        <v>53</v>
      </c>
      <c r="B502" s="297">
        <f t="shared" si="26"/>
        <v>5332</v>
      </c>
      <c r="C502" s="297"/>
      <c r="D502" s="297">
        <v>5318</v>
      </c>
      <c r="E502" s="294">
        <v>0</v>
      </c>
      <c r="F502" s="297">
        <v>14</v>
      </c>
    </row>
    <row r="503" spans="1:6" s="53" customFormat="1" ht="9" customHeight="1" x14ac:dyDescent="0.25">
      <c r="A503" s="324" t="s">
        <v>54</v>
      </c>
      <c r="B503" s="297">
        <f t="shared" si="26"/>
        <v>503</v>
      </c>
      <c r="C503" s="297"/>
      <c r="D503" s="297">
        <v>503</v>
      </c>
      <c r="E503" s="294">
        <v>0</v>
      </c>
      <c r="F503" s="294">
        <v>0</v>
      </c>
    </row>
    <row r="504" spans="1:6" s="53" customFormat="1" ht="9" customHeight="1" x14ac:dyDescent="0.25">
      <c r="A504" s="324" t="s">
        <v>55</v>
      </c>
      <c r="B504" s="297">
        <f t="shared" si="26"/>
        <v>3794</v>
      </c>
      <c r="C504" s="297"/>
      <c r="D504" s="297">
        <v>3711</v>
      </c>
      <c r="E504" s="297">
        <v>83</v>
      </c>
      <c r="F504" s="293">
        <v>0</v>
      </c>
    </row>
    <row r="505" spans="1:6" s="53" customFormat="1" ht="9" customHeight="1" x14ac:dyDescent="0.25">
      <c r="A505" s="157" t="s">
        <v>56</v>
      </c>
      <c r="B505" s="299">
        <f t="shared" si="26"/>
        <v>369</v>
      </c>
      <c r="C505" s="339"/>
      <c r="D505" s="299">
        <v>369</v>
      </c>
      <c r="E505" s="295">
        <v>0</v>
      </c>
      <c r="F505" s="295">
        <v>0</v>
      </c>
    </row>
    <row r="506" spans="1:6" s="53" customFormat="1" ht="9" customHeight="1" x14ac:dyDescent="0.25">
      <c r="A506" s="324" t="s">
        <v>57</v>
      </c>
      <c r="B506" s="297">
        <f>SUM(D506:F506)+1</f>
        <v>296750</v>
      </c>
      <c r="C506" s="297"/>
      <c r="D506" s="297">
        <v>199754</v>
      </c>
      <c r="E506" s="297">
        <v>96995</v>
      </c>
      <c r="F506" s="293">
        <v>0</v>
      </c>
    </row>
    <row r="507" spans="1:6" s="53" customFormat="1" ht="9" customHeight="1" x14ac:dyDescent="0.25">
      <c r="A507" s="324" t="s">
        <v>58</v>
      </c>
      <c r="B507" s="297">
        <f t="shared" ref="B507:B513" si="27">SUM(D507:F507)</f>
        <v>743680</v>
      </c>
      <c r="C507" s="297"/>
      <c r="D507" s="297">
        <v>226645</v>
      </c>
      <c r="E507" s="297">
        <v>517035</v>
      </c>
      <c r="F507" s="293">
        <v>0</v>
      </c>
    </row>
    <row r="508" spans="1:6" s="53" customFormat="1" ht="9" customHeight="1" x14ac:dyDescent="0.25">
      <c r="A508" s="324" t="s">
        <v>59</v>
      </c>
      <c r="B508" s="297">
        <f t="shared" si="27"/>
        <v>45544</v>
      </c>
      <c r="C508" s="297"/>
      <c r="D508" s="297">
        <v>45502</v>
      </c>
      <c r="E508" s="297">
        <v>42</v>
      </c>
      <c r="F508" s="294">
        <v>0</v>
      </c>
    </row>
    <row r="509" spans="1:6" s="53" customFormat="1" ht="9" customHeight="1" x14ac:dyDescent="0.25">
      <c r="A509" s="157" t="s">
        <v>60</v>
      </c>
      <c r="B509" s="299">
        <f t="shared" si="27"/>
        <v>41297</v>
      </c>
      <c r="C509" s="299"/>
      <c r="D509" s="299">
        <v>40792</v>
      </c>
      <c r="E509" s="299">
        <v>505</v>
      </c>
      <c r="F509" s="295">
        <v>0</v>
      </c>
    </row>
    <row r="510" spans="1:6" s="53" customFormat="1" ht="9" customHeight="1" x14ac:dyDescent="0.25">
      <c r="A510" s="324" t="s">
        <v>61</v>
      </c>
      <c r="B510" s="297">
        <f t="shared" si="27"/>
        <v>414</v>
      </c>
      <c r="C510" s="297"/>
      <c r="D510" s="297">
        <v>404</v>
      </c>
      <c r="E510" s="294">
        <v>0</v>
      </c>
      <c r="F510" s="294">
        <v>10</v>
      </c>
    </row>
    <row r="511" spans="1:6" s="53" customFormat="1" ht="9" customHeight="1" x14ac:dyDescent="0.25">
      <c r="A511" s="324" t="s">
        <v>62</v>
      </c>
      <c r="B511" s="297">
        <f t="shared" si="27"/>
        <v>81157</v>
      </c>
      <c r="C511" s="297"/>
      <c r="D511" s="297">
        <v>81157</v>
      </c>
      <c r="E511" s="294">
        <v>0</v>
      </c>
      <c r="F511" s="294">
        <v>0</v>
      </c>
    </row>
    <row r="512" spans="1:6" s="53" customFormat="1" ht="9" customHeight="1" x14ac:dyDescent="0.25">
      <c r="A512" s="324" t="s">
        <v>63</v>
      </c>
      <c r="B512" s="297">
        <f t="shared" si="27"/>
        <v>23933</v>
      </c>
      <c r="C512" s="297"/>
      <c r="D512" s="297">
        <v>23745</v>
      </c>
      <c r="E512" s="294">
        <v>0</v>
      </c>
      <c r="F512" s="294">
        <v>188</v>
      </c>
    </row>
    <row r="513" spans="1:6" s="53" customFormat="1" ht="9" customHeight="1" x14ac:dyDescent="0.25">
      <c r="A513" s="157" t="s">
        <v>64</v>
      </c>
      <c r="B513" s="299">
        <f t="shared" si="27"/>
        <v>2040</v>
      </c>
      <c r="C513" s="299"/>
      <c r="D513" s="299">
        <v>2040</v>
      </c>
      <c r="E513" s="295">
        <v>0</v>
      </c>
      <c r="F513" s="295">
        <v>0</v>
      </c>
    </row>
    <row r="514" spans="1:6" s="53" customFormat="1" ht="9" customHeight="1" x14ac:dyDescent="0.25">
      <c r="A514" s="323"/>
      <c r="B514" s="291"/>
      <c r="C514" s="291"/>
      <c r="D514" s="291"/>
      <c r="E514" s="291"/>
      <c r="F514" s="291"/>
    </row>
    <row r="515" spans="1:6" s="53" customFormat="1" ht="9" customHeight="1" x14ac:dyDescent="0.25">
      <c r="A515" s="321">
        <v>2009</v>
      </c>
      <c r="B515" s="291"/>
      <c r="C515" s="291"/>
      <c r="D515" s="291"/>
      <c r="E515" s="152"/>
      <c r="F515" s="291"/>
    </row>
    <row r="516" spans="1:6" s="53" customFormat="1" ht="9" customHeight="1" x14ac:dyDescent="0.25">
      <c r="A516" s="323" t="s">
        <v>33</v>
      </c>
      <c r="B516" s="291">
        <f>SUM(B518:B549)</f>
        <v>1768068</v>
      </c>
      <c r="C516" s="291"/>
      <c r="D516" s="291">
        <f>SUM(D518:D549)</f>
        <v>1112370</v>
      </c>
      <c r="E516" s="291">
        <f>SUM(E518:E549)-1</f>
        <v>649254</v>
      </c>
      <c r="F516" s="291">
        <f>SUM(F518:F549)+1</f>
        <v>6443</v>
      </c>
    </row>
    <row r="517" spans="1:6" s="53" customFormat="1" ht="3.95" customHeight="1" x14ac:dyDescent="0.25">
      <c r="A517" s="323"/>
      <c r="B517" s="291"/>
      <c r="C517" s="291"/>
      <c r="D517" s="291"/>
      <c r="E517" s="291"/>
      <c r="F517" s="291"/>
    </row>
    <row r="518" spans="1:6" s="53" customFormat="1" ht="9" customHeight="1" x14ac:dyDescent="0.25">
      <c r="A518" s="324" t="s">
        <v>34</v>
      </c>
      <c r="B518" s="297">
        <f>SUM(D518:F518)</f>
        <v>487</v>
      </c>
      <c r="C518" s="297"/>
      <c r="D518" s="297">
        <v>487</v>
      </c>
      <c r="E518" s="294">
        <v>0</v>
      </c>
      <c r="F518" s="294">
        <v>0</v>
      </c>
    </row>
    <row r="519" spans="1:6" s="53" customFormat="1" ht="9" customHeight="1" x14ac:dyDescent="0.25">
      <c r="A519" s="324" t="s">
        <v>35</v>
      </c>
      <c r="B519" s="297">
        <f t="shared" ref="B519:B525" si="28">SUM(D519:F519)</f>
        <v>104944</v>
      </c>
      <c r="C519" s="297"/>
      <c r="D519" s="297">
        <v>100476</v>
      </c>
      <c r="E519" s="297">
        <v>426</v>
      </c>
      <c r="F519" s="297">
        <v>4042</v>
      </c>
    </row>
    <row r="520" spans="1:6" s="53" customFormat="1" ht="9" customHeight="1" x14ac:dyDescent="0.25">
      <c r="A520" s="324" t="s">
        <v>87</v>
      </c>
      <c r="B520" s="297">
        <f t="shared" si="28"/>
        <v>143489</v>
      </c>
      <c r="C520" s="297"/>
      <c r="D520" s="297">
        <v>132450</v>
      </c>
      <c r="E520" s="297">
        <v>8933</v>
      </c>
      <c r="F520" s="297">
        <v>2106</v>
      </c>
    </row>
    <row r="521" spans="1:6" s="53" customFormat="1" ht="9" customHeight="1" x14ac:dyDescent="0.25">
      <c r="A521" s="157" t="s">
        <v>37</v>
      </c>
      <c r="B521" s="299">
        <f t="shared" si="28"/>
        <v>39651</v>
      </c>
      <c r="C521" s="299"/>
      <c r="D521" s="299">
        <v>39242</v>
      </c>
      <c r="E521" s="299">
        <v>409</v>
      </c>
      <c r="F521" s="158">
        <v>0</v>
      </c>
    </row>
    <row r="522" spans="1:6" s="53" customFormat="1" ht="9" customHeight="1" x14ac:dyDescent="0.25">
      <c r="A522" s="324" t="s">
        <v>38</v>
      </c>
      <c r="B522" s="297">
        <f t="shared" si="28"/>
        <v>854</v>
      </c>
      <c r="C522" s="297"/>
      <c r="D522" s="297">
        <v>854</v>
      </c>
      <c r="E522" s="294">
        <v>0</v>
      </c>
      <c r="F522" s="294">
        <v>0</v>
      </c>
    </row>
    <row r="523" spans="1:6" s="53" customFormat="1" ht="9" customHeight="1" x14ac:dyDescent="0.25">
      <c r="A523" s="324" t="s">
        <v>39</v>
      </c>
      <c r="B523" s="297">
        <f t="shared" si="28"/>
        <v>22966</v>
      </c>
      <c r="C523" s="297"/>
      <c r="D523" s="297">
        <v>22966</v>
      </c>
      <c r="E523" s="293">
        <v>0</v>
      </c>
      <c r="F523" s="293">
        <v>0</v>
      </c>
    </row>
    <row r="524" spans="1:6" s="53" customFormat="1" ht="9" customHeight="1" x14ac:dyDescent="0.25">
      <c r="A524" s="324" t="s">
        <v>40</v>
      </c>
      <c r="B524" s="297">
        <f t="shared" si="28"/>
        <v>37415</v>
      </c>
      <c r="C524" s="297"/>
      <c r="D524" s="297">
        <v>36231</v>
      </c>
      <c r="E524" s="297">
        <v>1184</v>
      </c>
      <c r="F524" s="293">
        <v>0</v>
      </c>
    </row>
    <row r="525" spans="1:6" s="53" customFormat="1" ht="9" customHeight="1" x14ac:dyDescent="0.25">
      <c r="A525" s="157" t="s">
        <v>41</v>
      </c>
      <c r="B525" s="299">
        <f t="shared" si="28"/>
        <v>571</v>
      </c>
      <c r="C525" s="299"/>
      <c r="D525" s="299">
        <v>571</v>
      </c>
      <c r="E525" s="295">
        <v>0</v>
      </c>
      <c r="F525" s="295">
        <v>0</v>
      </c>
    </row>
    <row r="526" spans="1:6" s="53" customFormat="1" ht="9" customHeight="1" x14ac:dyDescent="0.25">
      <c r="A526" s="324" t="s">
        <v>88</v>
      </c>
      <c r="B526" s="293" t="s">
        <v>132</v>
      </c>
      <c r="C526" s="293"/>
      <c r="D526" s="293" t="s">
        <v>132</v>
      </c>
      <c r="E526" s="293" t="s">
        <v>132</v>
      </c>
      <c r="F526" s="293" t="s">
        <v>132</v>
      </c>
    </row>
    <row r="527" spans="1:6" s="53" customFormat="1" ht="9" customHeight="1" x14ac:dyDescent="0.25">
      <c r="A527" s="324" t="s">
        <v>42</v>
      </c>
      <c r="B527" s="297">
        <f t="shared" ref="B527:B536" si="29">SUM(D527:F527)</f>
        <v>4413</v>
      </c>
      <c r="C527" s="297"/>
      <c r="D527" s="297">
        <v>4413</v>
      </c>
      <c r="E527" s="294">
        <v>0</v>
      </c>
      <c r="F527" s="294">
        <v>0</v>
      </c>
    </row>
    <row r="528" spans="1:6" s="53" customFormat="1" ht="9" customHeight="1" x14ac:dyDescent="0.25">
      <c r="A528" s="324" t="s">
        <v>43</v>
      </c>
      <c r="B528" s="297">
        <f t="shared" si="29"/>
        <v>3091</v>
      </c>
      <c r="C528" s="297"/>
      <c r="D528" s="297">
        <v>3091</v>
      </c>
      <c r="E528" s="294">
        <v>0</v>
      </c>
      <c r="F528" s="294">
        <v>0</v>
      </c>
    </row>
    <row r="529" spans="1:6" s="53" customFormat="1" ht="9" customHeight="1" x14ac:dyDescent="0.25">
      <c r="A529" s="157" t="s">
        <v>44</v>
      </c>
      <c r="B529" s="299">
        <f t="shared" si="29"/>
        <v>9131</v>
      </c>
      <c r="C529" s="299"/>
      <c r="D529" s="299">
        <v>9131</v>
      </c>
      <c r="E529" s="295">
        <v>0</v>
      </c>
      <c r="F529" s="158">
        <v>0</v>
      </c>
    </row>
    <row r="530" spans="1:6" s="53" customFormat="1" ht="9" customHeight="1" x14ac:dyDescent="0.25">
      <c r="A530" s="324" t="s">
        <v>45</v>
      </c>
      <c r="B530" s="297">
        <f t="shared" si="29"/>
        <v>6514</v>
      </c>
      <c r="C530" s="297"/>
      <c r="D530" s="297">
        <v>6495</v>
      </c>
      <c r="E530" s="294">
        <v>0</v>
      </c>
      <c r="F530" s="297">
        <v>19</v>
      </c>
    </row>
    <row r="531" spans="1:6" s="53" customFormat="1" ht="9" customHeight="1" x14ac:dyDescent="0.25">
      <c r="A531" s="324" t="s">
        <v>46</v>
      </c>
      <c r="B531" s="297">
        <f t="shared" si="29"/>
        <v>17779</v>
      </c>
      <c r="C531" s="297"/>
      <c r="D531" s="297">
        <v>17779</v>
      </c>
      <c r="E531" s="294">
        <v>0</v>
      </c>
      <c r="F531" s="297">
        <v>0</v>
      </c>
    </row>
    <row r="532" spans="1:6" s="53" customFormat="1" ht="9" customHeight="1" x14ac:dyDescent="0.25">
      <c r="A532" s="324" t="s">
        <v>47</v>
      </c>
      <c r="B532" s="297">
        <f t="shared" si="29"/>
        <v>11606</v>
      </c>
      <c r="C532" s="297"/>
      <c r="D532" s="297">
        <v>11606</v>
      </c>
      <c r="E532" s="294">
        <v>0</v>
      </c>
      <c r="F532" s="294">
        <v>0</v>
      </c>
    </row>
    <row r="533" spans="1:6" s="53" customFormat="1" ht="9" customHeight="1" x14ac:dyDescent="0.25">
      <c r="A533" s="157" t="s">
        <v>48</v>
      </c>
      <c r="B533" s="299">
        <f t="shared" si="29"/>
        <v>12283</v>
      </c>
      <c r="C533" s="299"/>
      <c r="D533" s="299">
        <v>12283</v>
      </c>
      <c r="E533" s="158">
        <v>0</v>
      </c>
      <c r="F533" s="299">
        <v>0</v>
      </c>
    </row>
    <row r="534" spans="1:6" s="53" customFormat="1" ht="9" customHeight="1" x14ac:dyDescent="0.25">
      <c r="A534" s="324" t="s">
        <v>49</v>
      </c>
      <c r="B534" s="297">
        <f t="shared" si="29"/>
        <v>728</v>
      </c>
      <c r="C534" s="297"/>
      <c r="D534" s="297">
        <v>696</v>
      </c>
      <c r="E534" s="294">
        <v>0</v>
      </c>
      <c r="F534" s="294">
        <v>32</v>
      </c>
    </row>
    <row r="535" spans="1:6" s="53" customFormat="1" ht="9" customHeight="1" x14ac:dyDescent="0.25">
      <c r="A535" s="324" t="s">
        <v>50</v>
      </c>
      <c r="B535" s="297">
        <f t="shared" si="29"/>
        <v>26624</v>
      </c>
      <c r="C535" s="297"/>
      <c r="D535" s="297">
        <v>26624</v>
      </c>
      <c r="E535" s="294">
        <v>0</v>
      </c>
      <c r="F535" s="293">
        <v>0</v>
      </c>
    </row>
    <row r="536" spans="1:6" s="53" customFormat="1" ht="9" customHeight="1" x14ac:dyDescent="0.25">
      <c r="A536" s="324" t="s">
        <v>51</v>
      </c>
      <c r="B536" s="297">
        <f t="shared" si="29"/>
        <v>110</v>
      </c>
      <c r="C536" s="297"/>
      <c r="D536" s="297">
        <v>110</v>
      </c>
      <c r="E536" s="294">
        <v>0</v>
      </c>
      <c r="F536" s="294">
        <v>0</v>
      </c>
    </row>
    <row r="537" spans="1:6" s="53" customFormat="1" ht="9" customHeight="1" x14ac:dyDescent="0.25">
      <c r="A537" s="157" t="s">
        <v>52</v>
      </c>
      <c r="B537" s="299">
        <f>SUM(D537:F537)+1</f>
        <v>9587</v>
      </c>
      <c r="C537" s="299"/>
      <c r="D537" s="299">
        <v>8826</v>
      </c>
      <c r="E537" s="299">
        <v>759</v>
      </c>
      <c r="F537" s="158">
        <v>1</v>
      </c>
    </row>
    <row r="538" spans="1:6" s="53" customFormat="1" ht="9" customHeight="1" x14ac:dyDescent="0.25">
      <c r="A538" s="324" t="s">
        <v>53</v>
      </c>
      <c r="B538" s="297">
        <f t="shared" ref="B538:B543" si="30">SUM(D538:F538)</f>
        <v>5345</v>
      </c>
      <c r="C538" s="297"/>
      <c r="D538" s="297">
        <v>5331</v>
      </c>
      <c r="E538" s="294">
        <v>0</v>
      </c>
      <c r="F538" s="297">
        <v>14</v>
      </c>
    </row>
    <row r="539" spans="1:6" s="53" customFormat="1" ht="9" customHeight="1" x14ac:dyDescent="0.25">
      <c r="A539" s="324" t="s">
        <v>54</v>
      </c>
      <c r="B539" s="297">
        <f t="shared" si="30"/>
        <v>481</v>
      </c>
      <c r="C539" s="297"/>
      <c r="D539" s="297">
        <v>481</v>
      </c>
      <c r="E539" s="294">
        <v>0</v>
      </c>
      <c r="F539" s="294">
        <v>0</v>
      </c>
    </row>
    <row r="540" spans="1:6" s="53" customFormat="1" ht="9" customHeight="1" x14ac:dyDescent="0.25">
      <c r="A540" s="324" t="s">
        <v>55</v>
      </c>
      <c r="B540" s="297">
        <f t="shared" si="30"/>
        <v>4526</v>
      </c>
      <c r="C540" s="297"/>
      <c r="D540" s="297">
        <v>4414</v>
      </c>
      <c r="E540" s="297">
        <v>112</v>
      </c>
      <c r="F540" s="293">
        <v>0</v>
      </c>
    </row>
    <row r="541" spans="1:6" s="53" customFormat="1" ht="9" customHeight="1" x14ac:dyDescent="0.25">
      <c r="A541" s="157" t="s">
        <v>56</v>
      </c>
      <c r="B541" s="299">
        <f t="shared" si="30"/>
        <v>369</v>
      </c>
      <c r="C541" s="339"/>
      <c r="D541" s="299">
        <v>369</v>
      </c>
      <c r="E541" s="295">
        <v>0</v>
      </c>
      <c r="F541" s="295">
        <v>0</v>
      </c>
    </row>
    <row r="542" spans="1:6" s="53" customFormat="1" ht="9" customHeight="1" x14ac:dyDescent="0.25">
      <c r="A542" s="324" t="s">
        <v>57</v>
      </c>
      <c r="B542" s="297">
        <f t="shared" si="30"/>
        <v>300482</v>
      </c>
      <c r="C542" s="297"/>
      <c r="D542" s="297">
        <v>190776</v>
      </c>
      <c r="E542" s="297">
        <v>109706</v>
      </c>
      <c r="F542" s="293">
        <v>0</v>
      </c>
    </row>
    <row r="543" spans="1:6" s="53" customFormat="1" ht="9" customHeight="1" x14ac:dyDescent="0.25">
      <c r="A543" s="324" t="s">
        <v>58</v>
      </c>
      <c r="B543" s="297">
        <f t="shared" si="30"/>
        <v>808380</v>
      </c>
      <c r="C543" s="297"/>
      <c r="D543" s="297">
        <v>281099</v>
      </c>
      <c r="E543" s="297">
        <v>527281</v>
      </c>
      <c r="F543" s="293">
        <v>0</v>
      </c>
    </row>
    <row r="544" spans="1:6" s="53" customFormat="1" ht="9" customHeight="1" x14ac:dyDescent="0.25">
      <c r="A544" s="324" t="s">
        <v>59</v>
      </c>
      <c r="B544" s="297">
        <f>SUM(D544:F544)-1</f>
        <v>38754</v>
      </c>
      <c r="C544" s="297"/>
      <c r="D544" s="297">
        <v>38746</v>
      </c>
      <c r="E544" s="297">
        <v>9</v>
      </c>
      <c r="F544" s="294">
        <v>0</v>
      </c>
    </row>
    <row r="545" spans="1:7" s="53" customFormat="1" ht="9" customHeight="1" x14ac:dyDescent="0.25">
      <c r="A545" s="157" t="s">
        <v>60</v>
      </c>
      <c r="B545" s="299">
        <f t="shared" ref="B545" si="31">SUM(D545:F545)</f>
        <v>41642</v>
      </c>
      <c r="C545" s="299"/>
      <c r="D545" s="299">
        <v>41205</v>
      </c>
      <c r="E545" s="299">
        <v>436</v>
      </c>
      <c r="F545" s="295">
        <v>1</v>
      </c>
    </row>
    <row r="546" spans="1:7" s="53" customFormat="1" ht="9" customHeight="1" x14ac:dyDescent="0.25">
      <c r="A546" s="324" t="s">
        <v>61</v>
      </c>
      <c r="B546" s="297">
        <f>SUM(D546:F546)+1</f>
        <v>389</v>
      </c>
      <c r="C546" s="297"/>
      <c r="D546" s="297">
        <v>382</v>
      </c>
      <c r="E546" s="294">
        <v>0</v>
      </c>
      <c r="F546" s="294">
        <v>6</v>
      </c>
    </row>
    <row r="547" spans="1:7" s="53" customFormat="1" ht="9" customHeight="1" x14ac:dyDescent="0.25">
      <c r="A547" s="324" t="s">
        <v>62</v>
      </c>
      <c r="B547" s="297">
        <f t="shared" ref="B547:B549" si="32">SUM(D547:F547)</f>
        <v>76154</v>
      </c>
      <c r="C547" s="297"/>
      <c r="D547" s="297">
        <v>76154</v>
      </c>
      <c r="E547" s="294">
        <v>0</v>
      </c>
      <c r="F547" s="294">
        <v>0</v>
      </c>
    </row>
    <row r="548" spans="1:7" s="53" customFormat="1" ht="9" customHeight="1" x14ac:dyDescent="0.25">
      <c r="A548" s="324" t="s">
        <v>63</v>
      </c>
      <c r="B548" s="297">
        <f t="shared" si="32"/>
        <v>37274</v>
      </c>
      <c r="C548" s="297"/>
      <c r="D548" s="297">
        <v>37053</v>
      </c>
      <c r="E548" s="294">
        <v>0</v>
      </c>
      <c r="F548" s="294">
        <v>221</v>
      </c>
    </row>
    <row r="549" spans="1:7" s="53" customFormat="1" ht="9" customHeight="1" x14ac:dyDescent="0.25">
      <c r="A549" s="157" t="s">
        <v>64</v>
      </c>
      <c r="B549" s="299">
        <f t="shared" si="32"/>
        <v>2029</v>
      </c>
      <c r="C549" s="299"/>
      <c r="D549" s="299">
        <v>2029</v>
      </c>
      <c r="E549" s="295">
        <v>0</v>
      </c>
      <c r="F549" s="295">
        <v>0</v>
      </c>
    </row>
    <row r="550" spans="1:7" s="53" customFormat="1" ht="9" customHeight="1" x14ac:dyDescent="0.25">
      <c r="A550" s="155"/>
      <c r="B550" s="328"/>
      <c r="C550" s="328"/>
      <c r="D550" s="328"/>
      <c r="E550" s="296"/>
      <c r="F550" s="296"/>
    </row>
    <row r="551" spans="1:7" s="154" customFormat="1" ht="9" customHeight="1" x14ac:dyDescent="0.25">
      <c r="A551" s="321">
        <v>2010</v>
      </c>
      <c r="B551" s="291"/>
      <c r="C551" s="291"/>
      <c r="D551" s="291"/>
      <c r="E551" s="152"/>
      <c r="F551" s="291"/>
      <c r="G551" s="159"/>
    </row>
    <row r="552" spans="1:7" s="154" customFormat="1" ht="9" customHeight="1" x14ac:dyDescent="0.25">
      <c r="A552" s="323" t="s">
        <v>33</v>
      </c>
      <c r="B552" s="291">
        <f>SUM(B554:B585)+3</f>
        <v>1619982</v>
      </c>
      <c r="C552" s="291"/>
      <c r="D552" s="291">
        <f>SUM(D554:D585)+3</f>
        <v>1245512</v>
      </c>
      <c r="E552" s="291">
        <f>SUM(E554:E585)</f>
        <v>367444</v>
      </c>
      <c r="F552" s="291">
        <f>SUM(F554:F585)-1</f>
        <v>7026</v>
      </c>
      <c r="G552" s="159"/>
    </row>
    <row r="553" spans="1:7" s="154" customFormat="1" ht="3.95" customHeight="1" x14ac:dyDescent="0.25">
      <c r="A553" s="323"/>
      <c r="B553" s="291"/>
      <c r="C553" s="291"/>
      <c r="D553" s="291"/>
      <c r="E553" s="291"/>
      <c r="F553" s="291"/>
      <c r="G553" s="159"/>
    </row>
    <row r="554" spans="1:7" s="53" customFormat="1" ht="8.65" customHeight="1" x14ac:dyDescent="0.25">
      <c r="A554" s="324" t="s">
        <v>34</v>
      </c>
      <c r="B554" s="297">
        <f>SUM(D554:F554)</f>
        <v>464</v>
      </c>
      <c r="C554" s="297"/>
      <c r="D554" s="297">
        <v>464</v>
      </c>
      <c r="E554" s="294">
        <v>0</v>
      </c>
      <c r="F554" s="294">
        <v>0</v>
      </c>
    </row>
    <row r="555" spans="1:7" s="53" customFormat="1" ht="8.65" customHeight="1" x14ac:dyDescent="0.25">
      <c r="A555" s="324" t="s">
        <v>35</v>
      </c>
      <c r="B555" s="297">
        <f t="shared" ref="B555:B561" si="33">SUM(D555:F555)</f>
        <v>119320</v>
      </c>
      <c r="C555" s="297"/>
      <c r="D555" s="297">
        <v>114013</v>
      </c>
      <c r="E555" s="297">
        <v>1157</v>
      </c>
      <c r="F555" s="297">
        <v>4150</v>
      </c>
    </row>
    <row r="556" spans="1:7" s="53" customFormat="1" ht="8.65" customHeight="1" x14ac:dyDescent="0.25">
      <c r="A556" s="324" t="s">
        <v>87</v>
      </c>
      <c r="B556" s="297">
        <f>SUM(D556:F556)-1</f>
        <v>188693</v>
      </c>
      <c r="C556" s="297"/>
      <c r="D556" s="297">
        <v>182960</v>
      </c>
      <c r="E556" s="297">
        <v>3481</v>
      </c>
      <c r="F556" s="297">
        <v>2253</v>
      </c>
    </row>
    <row r="557" spans="1:7" s="53" customFormat="1" ht="8.65" customHeight="1" x14ac:dyDescent="0.25">
      <c r="A557" s="157" t="s">
        <v>37</v>
      </c>
      <c r="B557" s="299">
        <f t="shared" si="33"/>
        <v>54533</v>
      </c>
      <c r="C557" s="299"/>
      <c r="D557" s="299">
        <v>53809</v>
      </c>
      <c r="E557" s="299">
        <v>723</v>
      </c>
      <c r="F557" s="158">
        <v>1</v>
      </c>
    </row>
    <row r="558" spans="1:7" s="53" customFormat="1" ht="8.65" customHeight="1" x14ac:dyDescent="0.25">
      <c r="A558" s="324" t="s">
        <v>38</v>
      </c>
      <c r="B558" s="297">
        <f t="shared" si="33"/>
        <v>926</v>
      </c>
      <c r="C558" s="297"/>
      <c r="D558" s="297">
        <v>926</v>
      </c>
      <c r="E558" s="294">
        <v>0</v>
      </c>
      <c r="F558" s="294">
        <v>0</v>
      </c>
    </row>
    <row r="559" spans="1:7" s="53" customFormat="1" ht="8.65" customHeight="1" x14ac:dyDescent="0.25">
      <c r="A559" s="324" t="s">
        <v>39</v>
      </c>
      <c r="B559" s="297">
        <f t="shared" si="33"/>
        <v>34988</v>
      </c>
      <c r="C559" s="297"/>
      <c r="D559" s="297">
        <v>34988</v>
      </c>
      <c r="E559" s="293">
        <v>0</v>
      </c>
      <c r="F559" s="293">
        <v>0</v>
      </c>
    </row>
    <row r="560" spans="1:7" s="53" customFormat="1" ht="8.65" customHeight="1" x14ac:dyDescent="0.25">
      <c r="A560" s="324" t="s">
        <v>40</v>
      </c>
      <c r="B560" s="297">
        <f t="shared" si="33"/>
        <v>33715</v>
      </c>
      <c r="C560" s="297"/>
      <c r="D560" s="297">
        <v>32354</v>
      </c>
      <c r="E560" s="297">
        <v>1361</v>
      </c>
      <c r="F560" s="293">
        <v>0</v>
      </c>
    </row>
    <row r="561" spans="1:6" s="53" customFormat="1" ht="8.65" customHeight="1" x14ac:dyDescent="0.25">
      <c r="A561" s="157" t="s">
        <v>41</v>
      </c>
      <c r="B561" s="299">
        <f t="shared" si="33"/>
        <v>823</v>
      </c>
      <c r="C561" s="299"/>
      <c r="D561" s="299">
        <v>823</v>
      </c>
      <c r="E561" s="295">
        <v>0</v>
      </c>
      <c r="F561" s="295">
        <v>0</v>
      </c>
    </row>
    <row r="562" spans="1:6" s="53" customFormat="1" ht="8.65" customHeight="1" x14ac:dyDescent="0.25">
      <c r="A562" s="324" t="s">
        <v>88</v>
      </c>
      <c r="B562" s="293" t="s">
        <v>132</v>
      </c>
      <c r="C562" s="293"/>
      <c r="D562" s="293" t="s">
        <v>132</v>
      </c>
      <c r="E562" s="293" t="s">
        <v>132</v>
      </c>
      <c r="F562" s="293" t="s">
        <v>132</v>
      </c>
    </row>
    <row r="563" spans="1:6" s="53" customFormat="1" ht="8.65" customHeight="1" x14ac:dyDescent="0.25">
      <c r="A563" s="324" t="s">
        <v>42</v>
      </c>
      <c r="B563" s="297">
        <f t="shared" ref="B563:B585" si="34">SUM(D563:F563)</f>
        <v>3852</v>
      </c>
      <c r="C563" s="297"/>
      <c r="D563" s="297">
        <v>3852</v>
      </c>
      <c r="E563" s="294">
        <v>0</v>
      </c>
      <c r="F563" s="294">
        <v>0</v>
      </c>
    </row>
    <row r="564" spans="1:6" s="53" customFormat="1" ht="8.65" customHeight="1" x14ac:dyDescent="0.25">
      <c r="A564" s="324" t="s">
        <v>43</v>
      </c>
      <c r="B564" s="297">
        <f t="shared" si="34"/>
        <v>3055</v>
      </c>
      <c r="C564" s="297"/>
      <c r="D564" s="297">
        <v>3055</v>
      </c>
      <c r="E564" s="294">
        <v>0</v>
      </c>
      <c r="F564" s="294">
        <v>0</v>
      </c>
    </row>
    <row r="565" spans="1:6" s="53" customFormat="1" ht="8.65" customHeight="1" x14ac:dyDescent="0.25">
      <c r="A565" s="157" t="s">
        <v>44</v>
      </c>
      <c r="B565" s="299">
        <f t="shared" si="34"/>
        <v>7515</v>
      </c>
      <c r="C565" s="299"/>
      <c r="D565" s="299">
        <v>7515</v>
      </c>
      <c r="E565" s="295">
        <v>0</v>
      </c>
      <c r="F565" s="158">
        <v>0</v>
      </c>
    </row>
    <row r="566" spans="1:6" s="53" customFormat="1" ht="8.65" customHeight="1" x14ac:dyDescent="0.25">
      <c r="A566" s="324" t="s">
        <v>45</v>
      </c>
      <c r="B566" s="297">
        <f t="shared" si="34"/>
        <v>7086</v>
      </c>
      <c r="C566" s="297"/>
      <c r="D566" s="297">
        <v>7077</v>
      </c>
      <c r="E566" s="294">
        <v>0</v>
      </c>
      <c r="F566" s="297">
        <v>9</v>
      </c>
    </row>
    <row r="567" spans="1:6" s="53" customFormat="1" ht="8.65" customHeight="1" x14ac:dyDescent="0.25">
      <c r="A567" s="324" t="s">
        <v>46</v>
      </c>
      <c r="B567" s="297">
        <f t="shared" si="34"/>
        <v>21122</v>
      </c>
      <c r="C567" s="297"/>
      <c r="D567" s="297">
        <v>21122</v>
      </c>
      <c r="E567" s="294">
        <v>0</v>
      </c>
      <c r="F567" s="297">
        <v>0</v>
      </c>
    </row>
    <row r="568" spans="1:6" s="53" customFormat="1" ht="8.65" customHeight="1" x14ac:dyDescent="0.25">
      <c r="A568" s="324" t="s">
        <v>47</v>
      </c>
      <c r="B568" s="297">
        <f t="shared" si="34"/>
        <v>11635</v>
      </c>
      <c r="C568" s="297"/>
      <c r="D568" s="297">
        <v>11635</v>
      </c>
      <c r="E568" s="294">
        <v>0</v>
      </c>
      <c r="F568" s="294">
        <v>0</v>
      </c>
    </row>
    <row r="569" spans="1:6" s="53" customFormat="1" ht="8.65" customHeight="1" x14ac:dyDescent="0.25">
      <c r="A569" s="157" t="s">
        <v>48</v>
      </c>
      <c r="B569" s="299">
        <f t="shared" si="34"/>
        <v>13061</v>
      </c>
      <c r="C569" s="299"/>
      <c r="D569" s="299">
        <v>13059</v>
      </c>
      <c r="E569" s="158">
        <v>0</v>
      </c>
      <c r="F569" s="299">
        <v>2</v>
      </c>
    </row>
    <row r="570" spans="1:6" s="53" customFormat="1" ht="8.65" customHeight="1" x14ac:dyDescent="0.25">
      <c r="A570" s="324" t="s">
        <v>49</v>
      </c>
      <c r="B570" s="297">
        <f>SUM(D570:F570)+1</f>
        <v>1165</v>
      </c>
      <c r="C570" s="297"/>
      <c r="D570" s="297">
        <v>1013</v>
      </c>
      <c r="E570" s="294">
        <v>0</v>
      </c>
      <c r="F570" s="294">
        <v>151</v>
      </c>
    </row>
    <row r="571" spans="1:6" s="53" customFormat="1" ht="8.65" customHeight="1" x14ac:dyDescent="0.25">
      <c r="A571" s="324" t="s">
        <v>50</v>
      </c>
      <c r="B571" s="297">
        <f t="shared" si="34"/>
        <v>27043</v>
      </c>
      <c r="C571" s="297"/>
      <c r="D571" s="297">
        <v>27043</v>
      </c>
      <c r="E571" s="294">
        <v>0</v>
      </c>
      <c r="F571" s="293">
        <v>0</v>
      </c>
    </row>
    <row r="572" spans="1:6" s="53" customFormat="1" ht="8.65" customHeight="1" x14ac:dyDescent="0.25">
      <c r="A572" s="324" t="s">
        <v>51</v>
      </c>
      <c r="B572" s="297">
        <f t="shared" si="34"/>
        <v>125</v>
      </c>
      <c r="C572" s="297"/>
      <c r="D572" s="297">
        <v>125</v>
      </c>
      <c r="E572" s="294">
        <v>0</v>
      </c>
      <c r="F572" s="294">
        <v>0</v>
      </c>
    </row>
    <row r="573" spans="1:6" s="53" customFormat="1" ht="8.65" customHeight="1" x14ac:dyDescent="0.25">
      <c r="A573" s="157" t="s">
        <v>52</v>
      </c>
      <c r="B573" s="299">
        <f t="shared" si="34"/>
        <v>13568</v>
      </c>
      <c r="C573" s="299"/>
      <c r="D573" s="299">
        <v>12912</v>
      </c>
      <c r="E573" s="299">
        <v>655</v>
      </c>
      <c r="F573" s="158">
        <v>1</v>
      </c>
    </row>
    <row r="574" spans="1:6" s="53" customFormat="1" ht="8.65" customHeight="1" x14ac:dyDescent="0.25">
      <c r="A574" s="324" t="s">
        <v>53</v>
      </c>
      <c r="B574" s="297">
        <f>SUM(D574:F574)-1</f>
        <v>4653</v>
      </c>
      <c r="C574" s="297"/>
      <c r="D574" s="297">
        <v>4636</v>
      </c>
      <c r="E574" s="294">
        <v>0</v>
      </c>
      <c r="F574" s="297">
        <v>18</v>
      </c>
    </row>
    <row r="575" spans="1:6" s="53" customFormat="1" ht="8.65" customHeight="1" x14ac:dyDescent="0.25">
      <c r="A575" s="324" t="s">
        <v>54</v>
      </c>
      <c r="B575" s="297">
        <f t="shared" si="34"/>
        <v>685</v>
      </c>
      <c r="C575" s="297"/>
      <c r="D575" s="297">
        <v>685</v>
      </c>
      <c r="E575" s="294">
        <v>0</v>
      </c>
      <c r="F575" s="294">
        <v>0</v>
      </c>
    </row>
    <row r="576" spans="1:6" s="53" customFormat="1" ht="8.65" customHeight="1" x14ac:dyDescent="0.25">
      <c r="A576" s="324" t="s">
        <v>55</v>
      </c>
      <c r="B576" s="297">
        <f>SUM(D576:F576)+1</f>
        <v>4269</v>
      </c>
      <c r="C576" s="297"/>
      <c r="D576" s="297">
        <v>4134</v>
      </c>
      <c r="E576" s="297">
        <v>134</v>
      </c>
      <c r="F576" s="293">
        <v>0</v>
      </c>
    </row>
    <row r="577" spans="1:6" s="53" customFormat="1" ht="8.65" customHeight="1" x14ac:dyDescent="0.25">
      <c r="A577" s="157" t="s">
        <v>56</v>
      </c>
      <c r="B577" s="299">
        <f t="shared" si="34"/>
        <v>1559</v>
      </c>
      <c r="C577" s="339"/>
      <c r="D577" s="299">
        <v>1559</v>
      </c>
      <c r="E577" s="295">
        <v>0</v>
      </c>
      <c r="F577" s="295">
        <v>0</v>
      </c>
    </row>
    <row r="578" spans="1:6" s="53" customFormat="1" ht="8.65" customHeight="1" x14ac:dyDescent="0.25">
      <c r="A578" s="324" t="s">
        <v>57</v>
      </c>
      <c r="B578" s="297">
        <f>SUM(D578:F578)-1</f>
        <v>276388</v>
      </c>
      <c r="C578" s="297"/>
      <c r="D578" s="297">
        <v>217494</v>
      </c>
      <c r="E578" s="297">
        <v>58843</v>
      </c>
      <c r="F578" s="293">
        <v>52</v>
      </c>
    </row>
    <row r="579" spans="1:6" s="53" customFormat="1" ht="8.65" customHeight="1" x14ac:dyDescent="0.25">
      <c r="A579" s="324" t="s">
        <v>58</v>
      </c>
      <c r="B579" s="297">
        <f>SUM(D579:F579)+1</f>
        <v>561166</v>
      </c>
      <c r="C579" s="297"/>
      <c r="D579" s="297">
        <v>260437</v>
      </c>
      <c r="E579" s="297">
        <v>300689</v>
      </c>
      <c r="F579" s="293">
        <v>39</v>
      </c>
    </row>
    <row r="580" spans="1:6" s="53" customFormat="1" ht="8.65" customHeight="1" x14ac:dyDescent="0.25">
      <c r="A580" s="324" t="s">
        <v>59</v>
      </c>
      <c r="B580" s="297">
        <f t="shared" si="34"/>
        <v>40773</v>
      </c>
      <c r="C580" s="297"/>
      <c r="D580" s="297">
        <v>40758</v>
      </c>
      <c r="E580" s="297">
        <v>12</v>
      </c>
      <c r="F580" s="294">
        <v>3</v>
      </c>
    </row>
    <row r="581" spans="1:6" s="53" customFormat="1" ht="8.65" customHeight="1" x14ac:dyDescent="0.25">
      <c r="A581" s="157" t="s">
        <v>60</v>
      </c>
      <c r="B581" s="299">
        <f t="shared" si="34"/>
        <v>57745</v>
      </c>
      <c r="C581" s="299"/>
      <c r="D581" s="299">
        <v>57357</v>
      </c>
      <c r="E581" s="299">
        <v>388</v>
      </c>
      <c r="F581" s="295">
        <v>0</v>
      </c>
    </row>
    <row r="582" spans="1:6" s="53" customFormat="1" ht="8.65" customHeight="1" x14ac:dyDescent="0.25">
      <c r="A582" s="324" t="s">
        <v>61</v>
      </c>
      <c r="B582" s="297">
        <f t="shared" si="34"/>
        <v>608</v>
      </c>
      <c r="C582" s="297"/>
      <c r="D582" s="297">
        <v>601</v>
      </c>
      <c r="E582" s="294">
        <v>0</v>
      </c>
      <c r="F582" s="294">
        <v>7</v>
      </c>
    </row>
    <row r="583" spans="1:6" s="53" customFormat="1" ht="8.65" customHeight="1" x14ac:dyDescent="0.25">
      <c r="A583" s="324" t="s">
        <v>62</v>
      </c>
      <c r="B583" s="297">
        <f t="shared" si="34"/>
        <v>91218</v>
      </c>
      <c r="C583" s="297"/>
      <c r="D583" s="297">
        <v>91214</v>
      </c>
      <c r="E583" s="294">
        <v>1</v>
      </c>
      <c r="F583" s="294">
        <v>3</v>
      </c>
    </row>
    <row r="584" spans="1:6" s="53" customFormat="1" ht="8.65" customHeight="1" x14ac:dyDescent="0.25">
      <c r="A584" s="324" t="s">
        <v>63</v>
      </c>
      <c r="B584" s="297">
        <f>SUM(D584:F584)-1</f>
        <v>36120</v>
      </c>
      <c r="C584" s="297"/>
      <c r="D584" s="297">
        <v>35783</v>
      </c>
      <c r="E584" s="294">
        <v>0</v>
      </c>
      <c r="F584" s="294">
        <v>338</v>
      </c>
    </row>
    <row r="585" spans="1:6" s="53" customFormat="1" ht="8.65" customHeight="1" x14ac:dyDescent="0.25">
      <c r="A585" s="157" t="s">
        <v>64</v>
      </c>
      <c r="B585" s="299">
        <f t="shared" si="34"/>
        <v>2106</v>
      </c>
      <c r="C585" s="299"/>
      <c r="D585" s="299">
        <v>2106</v>
      </c>
      <c r="E585" s="295">
        <v>0</v>
      </c>
      <c r="F585" s="295">
        <v>0</v>
      </c>
    </row>
    <row r="586" spans="1:6" s="53" customFormat="1" ht="9" customHeight="1" x14ac:dyDescent="0.25">
      <c r="A586" s="155"/>
      <c r="B586" s="328"/>
      <c r="C586" s="328"/>
      <c r="D586" s="328"/>
      <c r="E586" s="296"/>
      <c r="F586" s="296"/>
    </row>
    <row r="587" spans="1:6" s="53" customFormat="1" ht="9" customHeight="1" x14ac:dyDescent="0.25">
      <c r="A587" s="321">
        <v>2011</v>
      </c>
      <c r="B587" s="291"/>
      <c r="C587" s="291"/>
      <c r="D587" s="291"/>
      <c r="E587" s="152"/>
      <c r="F587" s="291"/>
    </row>
    <row r="588" spans="1:6" s="53" customFormat="1" ht="9" customHeight="1" x14ac:dyDescent="0.25">
      <c r="A588" s="323" t="s">
        <v>33</v>
      </c>
      <c r="B588" s="291">
        <f>SUM(B590:B621)</f>
        <v>1660475.1450000003</v>
      </c>
      <c r="C588" s="291"/>
      <c r="D588" s="291">
        <f>SUM(D590:D621)</f>
        <v>1212082.2909999997</v>
      </c>
      <c r="E588" s="291">
        <f>SUM(E590:E621)</f>
        <v>441388.951</v>
      </c>
      <c r="F588" s="291">
        <f>SUM(F590:F621)+1</f>
        <v>7004.344000000001</v>
      </c>
    </row>
    <row r="589" spans="1:6" s="53" customFormat="1" ht="3.95" customHeight="1" x14ac:dyDescent="0.25">
      <c r="A589" s="323"/>
      <c r="B589" s="291"/>
      <c r="C589" s="291"/>
      <c r="D589" s="291"/>
      <c r="E589" s="291"/>
      <c r="F589" s="291"/>
    </row>
    <row r="590" spans="1:6" s="53" customFormat="1" ht="8.65" customHeight="1" x14ac:dyDescent="0.25">
      <c r="A590" s="324" t="s">
        <v>34</v>
      </c>
      <c r="B590" s="297">
        <f>SUM(D590:F590)</f>
        <v>59.277999999999999</v>
      </c>
      <c r="C590" s="297"/>
      <c r="D590" s="297">
        <v>59.277999999999999</v>
      </c>
      <c r="E590" s="294">
        <v>0</v>
      </c>
      <c r="F590" s="294">
        <v>0</v>
      </c>
    </row>
    <row r="591" spans="1:6" s="53" customFormat="1" ht="8.65" customHeight="1" x14ac:dyDescent="0.25">
      <c r="A591" s="324" t="s">
        <v>35</v>
      </c>
      <c r="B591" s="297">
        <f t="shared" ref="B591" si="35">SUM(D591:F591)</f>
        <v>135619.30499999999</v>
      </c>
      <c r="C591" s="297"/>
      <c r="D591" s="297">
        <v>130729.178</v>
      </c>
      <c r="E591" s="297">
        <v>1267.27</v>
      </c>
      <c r="F591" s="297">
        <v>3622.857</v>
      </c>
    </row>
    <row r="592" spans="1:6" s="53" customFormat="1" ht="8.65" customHeight="1" x14ac:dyDescent="0.25">
      <c r="A592" s="324" t="s">
        <v>87</v>
      </c>
      <c r="B592" s="297">
        <f>SUM(D592:F592)</f>
        <v>151186.18299999996</v>
      </c>
      <c r="C592" s="297"/>
      <c r="D592" s="297">
        <v>146372.86799999999</v>
      </c>
      <c r="E592" s="297">
        <v>2403.4279999999999</v>
      </c>
      <c r="F592" s="297">
        <v>2409.8870000000002</v>
      </c>
    </row>
    <row r="593" spans="1:6" s="53" customFormat="1" ht="8.65" customHeight="1" x14ac:dyDescent="0.25">
      <c r="A593" s="157" t="s">
        <v>37</v>
      </c>
      <c r="B593" s="299">
        <f t="shared" ref="B593:B597" si="36">SUM(D593:F593)</f>
        <v>43225.961000000003</v>
      </c>
      <c r="C593" s="299"/>
      <c r="D593" s="299">
        <v>42659.506000000001</v>
      </c>
      <c r="E593" s="299">
        <v>566.45500000000004</v>
      </c>
      <c r="F593" s="158">
        <v>0</v>
      </c>
    </row>
    <row r="594" spans="1:6" s="53" customFormat="1" ht="8.65" customHeight="1" x14ac:dyDescent="0.25">
      <c r="A594" s="324" t="s">
        <v>38</v>
      </c>
      <c r="B594" s="297">
        <f t="shared" si="36"/>
        <v>1360.845</v>
      </c>
      <c r="C594" s="297"/>
      <c r="D594" s="297">
        <v>1360.845</v>
      </c>
      <c r="E594" s="294">
        <v>0</v>
      </c>
      <c r="F594" s="294">
        <v>0</v>
      </c>
    </row>
    <row r="595" spans="1:6" s="53" customFormat="1" ht="8.65" customHeight="1" x14ac:dyDescent="0.25">
      <c r="A595" s="324" t="s">
        <v>39</v>
      </c>
      <c r="B595" s="297">
        <f t="shared" si="36"/>
        <v>32487.451000000001</v>
      </c>
      <c r="C595" s="297"/>
      <c r="D595" s="297">
        <v>32487.451000000001</v>
      </c>
      <c r="E595" s="293">
        <v>0</v>
      </c>
      <c r="F595" s="293">
        <v>0</v>
      </c>
    </row>
    <row r="596" spans="1:6" s="53" customFormat="1" ht="8.65" customHeight="1" x14ac:dyDescent="0.25">
      <c r="A596" s="324" t="s">
        <v>40</v>
      </c>
      <c r="B596" s="297">
        <f t="shared" si="36"/>
        <v>29872.753999999997</v>
      </c>
      <c r="C596" s="297"/>
      <c r="D596" s="297">
        <v>27838.35</v>
      </c>
      <c r="E596" s="297">
        <v>2034.404</v>
      </c>
      <c r="F596" s="293">
        <v>0</v>
      </c>
    </row>
    <row r="597" spans="1:6" s="53" customFormat="1" ht="8.65" customHeight="1" x14ac:dyDescent="0.25">
      <c r="A597" s="157" t="s">
        <v>41</v>
      </c>
      <c r="B597" s="299">
        <f t="shared" si="36"/>
        <v>757.65200000000004</v>
      </c>
      <c r="C597" s="299"/>
      <c r="D597" s="299">
        <v>757.65200000000004</v>
      </c>
      <c r="E597" s="295">
        <v>0</v>
      </c>
      <c r="F597" s="295">
        <v>0</v>
      </c>
    </row>
    <row r="598" spans="1:6" s="53" customFormat="1" ht="8.65" customHeight="1" x14ac:dyDescent="0.25">
      <c r="A598" s="324" t="s">
        <v>88</v>
      </c>
      <c r="B598" s="293" t="s">
        <v>132</v>
      </c>
      <c r="C598" s="293"/>
      <c r="D598" s="293" t="s">
        <v>132</v>
      </c>
      <c r="E598" s="293" t="s">
        <v>132</v>
      </c>
      <c r="F598" s="293" t="s">
        <v>132</v>
      </c>
    </row>
    <row r="599" spans="1:6" s="53" customFormat="1" ht="8.65" customHeight="1" x14ac:dyDescent="0.25">
      <c r="A599" s="324" t="s">
        <v>42</v>
      </c>
      <c r="B599" s="297">
        <f t="shared" ref="B599:B605" si="37">SUM(D599:F599)</f>
        <v>4872.95</v>
      </c>
      <c r="C599" s="297"/>
      <c r="D599" s="297">
        <v>4872.95</v>
      </c>
      <c r="E599" s="294">
        <v>0</v>
      </c>
      <c r="F599" s="294">
        <v>0</v>
      </c>
    </row>
    <row r="600" spans="1:6" s="53" customFormat="1" ht="8.65" customHeight="1" x14ac:dyDescent="0.25">
      <c r="A600" s="324" t="s">
        <v>43</v>
      </c>
      <c r="B600" s="297">
        <f t="shared" si="37"/>
        <v>2856.0749999999998</v>
      </c>
      <c r="C600" s="297"/>
      <c r="D600" s="297">
        <v>2856.0749999999998</v>
      </c>
      <c r="E600" s="294">
        <v>0</v>
      </c>
      <c r="F600" s="294">
        <v>0</v>
      </c>
    </row>
    <row r="601" spans="1:6" s="53" customFormat="1" ht="8.65" customHeight="1" x14ac:dyDescent="0.25">
      <c r="A601" s="157" t="s">
        <v>44</v>
      </c>
      <c r="B601" s="299">
        <f t="shared" si="37"/>
        <v>8954.4660000000003</v>
      </c>
      <c r="C601" s="299"/>
      <c r="D601" s="299">
        <v>8953.9210000000003</v>
      </c>
      <c r="E601" s="295">
        <v>0.54500000000000004</v>
      </c>
      <c r="F601" s="158">
        <v>0</v>
      </c>
    </row>
    <row r="602" spans="1:6" s="53" customFormat="1" ht="8.65" customHeight="1" x14ac:dyDescent="0.25">
      <c r="A602" s="324" t="s">
        <v>45</v>
      </c>
      <c r="B602" s="297">
        <f t="shared" si="37"/>
        <v>8758.1710000000003</v>
      </c>
      <c r="C602" s="297"/>
      <c r="D602" s="297">
        <v>8747.4369999999999</v>
      </c>
      <c r="E602" s="294">
        <v>0</v>
      </c>
      <c r="F602" s="297">
        <v>10.734</v>
      </c>
    </row>
    <row r="603" spans="1:6" s="53" customFormat="1" ht="8.65" customHeight="1" x14ac:dyDescent="0.25">
      <c r="A603" s="324" t="s">
        <v>46</v>
      </c>
      <c r="B603" s="297">
        <f t="shared" si="37"/>
        <v>14454.168</v>
      </c>
      <c r="C603" s="297"/>
      <c r="D603" s="297">
        <v>14453.023999999999</v>
      </c>
      <c r="E603" s="294">
        <v>0</v>
      </c>
      <c r="F603" s="297">
        <v>1.1439999999999999</v>
      </c>
    </row>
    <row r="604" spans="1:6" s="53" customFormat="1" ht="8.65" customHeight="1" x14ac:dyDescent="0.25">
      <c r="A604" s="324" t="s">
        <v>47</v>
      </c>
      <c r="B604" s="297">
        <f t="shared" si="37"/>
        <v>12610.865</v>
      </c>
      <c r="C604" s="297"/>
      <c r="D604" s="297">
        <v>12610.865</v>
      </c>
      <c r="E604" s="294">
        <v>0</v>
      </c>
      <c r="F604" s="294">
        <v>0</v>
      </c>
    </row>
    <row r="605" spans="1:6" s="53" customFormat="1" ht="8.65" customHeight="1" x14ac:dyDescent="0.25">
      <c r="A605" s="157" t="s">
        <v>48</v>
      </c>
      <c r="B605" s="299">
        <f t="shared" si="37"/>
        <v>10833.347</v>
      </c>
      <c r="C605" s="299"/>
      <c r="D605" s="299">
        <v>10833.347</v>
      </c>
      <c r="E605" s="158">
        <v>0</v>
      </c>
      <c r="F605" s="299">
        <v>0</v>
      </c>
    </row>
    <row r="606" spans="1:6" s="53" customFormat="1" ht="8.65" customHeight="1" x14ac:dyDescent="0.25">
      <c r="A606" s="324" t="s">
        <v>49</v>
      </c>
      <c r="B606" s="297">
        <f>SUM(D606:F606)</f>
        <v>1657.55</v>
      </c>
      <c r="C606" s="297"/>
      <c r="D606" s="297">
        <v>1041.8589999999999</v>
      </c>
      <c r="E606" s="294">
        <v>0</v>
      </c>
      <c r="F606" s="294">
        <v>615.69100000000003</v>
      </c>
    </row>
    <row r="607" spans="1:6" s="53" customFormat="1" ht="8.65" customHeight="1" x14ac:dyDescent="0.25">
      <c r="A607" s="324" t="s">
        <v>50</v>
      </c>
      <c r="B607" s="297">
        <f t="shared" ref="B607:B609" si="38">SUM(D607:F607)</f>
        <v>37869.177000000003</v>
      </c>
      <c r="C607" s="297"/>
      <c r="D607" s="297">
        <v>37869.177000000003</v>
      </c>
      <c r="E607" s="294">
        <v>0</v>
      </c>
      <c r="F607" s="293">
        <v>0</v>
      </c>
    </row>
    <row r="608" spans="1:6" s="53" customFormat="1" ht="8.65" customHeight="1" x14ac:dyDescent="0.25">
      <c r="A608" s="324" t="s">
        <v>51</v>
      </c>
      <c r="B608" s="297">
        <f t="shared" si="38"/>
        <v>149.166</v>
      </c>
      <c r="C608" s="297"/>
      <c r="D608" s="297">
        <v>149.166</v>
      </c>
      <c r="E608" s="294">
        <v>0</v>
      </c>
      <c r="F608" s="294">
        <v>0</v>
      </c>
    </row>
    <row r="609" spans="1:6" s="53" customFormat="1" ht="8.65" customHeight="1" x14ac:dyDescent="0.25">
      <c r="A609" s="157" t="s">
        <v>52</v>
      </c>
      <c r="B609" s="299">
        <f t="shared" si="38"/>
        <v>10148.362999999999</v>
      </c>
      <c r="C609" s="299"/>
      <c r="D609" s="299">
        <v>9421.152</v>
      </c>
      <c r="E609" s="299">
        <v>727.21100000000001</v>
      </c>
      <c r="F609" s="158">
        <v>0</v>
      </c>
    </row>
    <row r="610" spans="1:6" s="53" customFormat="1" ht="8.65" customHeight="1" x14ac:dyDescent="0.25">
      <c r="A610" s="324" t="s">
        <v>53</v>
      </c>
      <c r="B610" s="297">
        <f>SUM(D610:F610)</f>
        <v>3348.7779999999998</v>
      </c>
      <c r="C610" s="297"/>
      <c r="D610" s="297">
        <v>3348.7779999999998</v>
      </c>
      <c r="E610" s="294">
        <v>0</v>
      </c>
      <c r="F610" s="297">
        <v>0</v>
      </c>
    </row>
    <row r="611" spans="1:6" s="53" customFormat="1" ht="8.65" customHeight="1" x14ac:dyDescent="0.25">
      <c r="A611" s="324" t="s">
        <v>54</v>
      </c>
      <c r="B611" s="297">
        <f t="shared" ref="B611" si="39">SUM(D611:F611)</f>
        <v>680.41600000000005</v>
      </c>
      <c r="C611" s="297"/>
      <c r="D611" s="297">
        <v>680.41600000000005</v>
      </c>
      <c r="E611" s="294">
        <v>0</v>
      </c>
      <c r="F611" s="294">
        <v>0</v>
      </c>
    </row>
    <row r="612" spans="1:6" s="53" customFormat="1" ht="8.65" customHeight="1" x14ac:dyDescent="0.25">
      <c r="A612" s="324" t="s">
        <v>55</v>
      </c>
      <c r="B612" s="297">
        <f>SUM(D612:F612)+0.15</f>
        <v>4828.1989999999996</v>
      </c>
      <c r="C612" s="297"/>
      <c r="D612" s="297">
        <v>4551.0600000000004</v>
      </c>
      <c r="E612" s="297">
        <v>276.98899999999998</v>
      </c>
      <c r="F612" s="293">
        <v>0</v>
      </c>
    </row>
    <row r="613" spans="1:6" s="53" customFormat="1" ht="8.65" customHeight="1" x14ac:dyDescent="0.25">
      <c r="A613" s="157" t="s">
        <v>56</v>
      </c>
      <c r="B613" s="299">
        <f t="shared" ref="B613" si="40">SUM(D613:F613)</f>
        <v>1654.829</v>
      </c>
      <c r="C613" s="339"/>
      <c r="D613" s="299">
        <v>1654.829</v>
      </c>
      <c r="E613" s="295">
        <v>0</v>
      </c>
      <c r="F613" s="295">
        <v>0</v>
      </c>
    </row>
    <row r="614" spans="1:6" s="53" customFormat="1" ht="8.65" customHeight="1" x14ac:dyDescent="0.25">
      <c r="A614" s="324" t="s">
        <v>57</v>
      </c>
      <c r="B614" s="297">
        <f>SUM(D614:F614)</f>
        <v>337863.77100000001</v>
      </c>
      <c r="C614" s="297"/>
      <c r="D614" s="297">
        <v>197270.06700000001</v>
      </c>
      <c r="E614" s="297">
        <v>140593.704</v>
      </c>
      <c r="F614" s="293">
        <v>0</v>
      </c>
    </row>
    <row r="615" spans="1:6" s="53" customFormat="1" ht="8.65" customHeight="1" x14ac:dyDescent="0.25">
      <c r="A615" s="324" t="s">
        <v>58</v>
      </c>
      <c r="B615" s="297">
        <f>SUM(D615:F615)</f>
        <v>610706.08900000004</v>
      </c>
      <c r="C615" s="297"/>
      <c r="D615" s="297">
        <v>317616.28600000002</v>
      </c>
      <c r="E615" s="297">
        <v>293089.70299999998</v>
      </c>
      <c r="F615" s="293">
        <v>0.1</v>
      </c>
    </row>
    <row r="616" spans="1:6" s="53" customFormat="1" ht="8.65" customHeight="1" x14ac:dyDescent="0.25">
      <c r="A616" s="324" t="s">
        <v>59</v>
      </c>
      <c r="B616" s="297">
        <f t="shared" ref="B616:B619" si="41">SUM(D616:F616)</f>
        <v>37997.807000000008</v>
      </c>
      <c r="C616" s="297"/>
      <c r="D616" s="297">
        <v>37981.785000000003</v>
      </c>
      <c r="E616" s="297">
        <v>0.55200000000000005</v>
      </c>
      <c r="F616" s="294">
        <v>15.47</v>
      </c>
    </row>
    <row r="617" spans="1:6" s="53" customFormat="1" ht="8.65" customHeight="1" x14ac:dyDescent="0.25">
      <c r="A617" s="157" t="s">
        <v>60</v>
      </c>
      <c r="B617" s="299">
        <f>SUM(D617:F617)+0.409</f>
        <v>38902.394</v>
      </c>
      <c r="C617" s="299"/>
      <c r="D617" s="299">
        <v>38473.294999999998</v>
      </c>
      <c r="E617" s="299">
        <v>428.69</v>
      </c>
      <c r="F617" s="158">
        <v>0</v>
      </c>
    </row>
    <row r="618" spans="1:6" s="53" customFormat="1" ht="8.65" customHeight="1" x14ac:dyDescent="0.25">
      <c r="A618" s="324" t="s">
        <v>61</v>
      </c>
      <c r="B618" s="297">
        <f t="shared" si="41"/>
        <v>456.82099999999997</v>
      </c>
      <c r="C618" s="297"/>
      <c r="D618" s="297">
        <v>454.31799999999998</v>
      </c>
      <c r="E618" s="294">
        <v>0</v>
      </c>
      <c r="F618" s="294">
        <v>2.5030000000000001</v>
      </c>
    </row>
    <row r="619" spans="1:6" s="53" customFormat="1" ht="8.65" customHeight="1" x14ac:dyDescent="0.25">
      <c r="A619" s="324" t="s">
        <v>62</v>
      </c>
      <c r="B619" s="297">
        <f t="shared" si="41"/>
        <v>79268.437000000005</v>
      </c>
      <c r="C619" s="297"/>
      <c r="D619" s="297">
        <v>79268.437000000005</v>
      </c>
      <c r="E619" s="294">
        <v>0</v>
      </c>
      <c r="F619" s="294">
        <v>0</v>
      </c>
    </row>
    <row r="620" spans="1:6" s="53" customFormat="1" ht="8.65" customHeight="1" x14ac:dyDescent="0.25">
      <c r="A620" s="324" t="s">
        <v>63</v>
      </c>
      <c r="B620" s="297">
        <f>SUM(D620:F620)</f>
        <v>34964.752999999997</v>
      </c>
      <c r="C620" s="297"/>
      <c r="D620" s="297">
        <v>34639.794999999998</v>
      </c>
      <c r="E620" s="294">
        <v>0</v>
      </c>
      <c r="F620" s="294">
        <v>324.95800000000003</v>
      </c>
    </row>
    <row r="621" spans="1:6" s="53" customFormat="1" ht="8.65" customHeight="1" x14ac:dyDescent="0.25">
      <c r="A621" s="157" t="s">
        <v>64</v>
      </c>
      <c r="B621" s="299">
        <f t="shared" ref="B621" si="42">SUM(D621:F621)</f>
        <v>2069.1239999999998</v>
      </c>
      <c r="C621" s="299"/>
      <c r="D621" s="299">
        <v>2069.1239999999998</v>
      </c>
      <c r="E621" s="295">
        <v>0</v>
      </c>
      <c r="F621" s="295">
        <v>0</v>
      </c>
    </row>
    <row r="622" spans="1:6" s="53" customFormat="1" ht="9" customHeight="1" x14ac:dyDescent="0.25">
      <c r="A622" s="155"/>
      <c r="B622" s="328"/>
      <c r="C622" s="328"/>
      <c r="D622" s="328"/>
      <c r="E622" s="296"/>
      <c r="F622" s="296"/>
    </row>
    <row r="623" spans="1:6" s="53" customFormat="1" ht="9" customHeight="1" x14ac:dyDescent="0.25">
      <c r="A623" s="321" t="s">
        <v>358</v>
      </c>
      <c r="B623" s="291"/>
      <c r="C623" s="291"/>
      <c r="D623" s="291"/>
      <c r="E623" s="152"/>
      <c r="F623" s="291"/>
    </row>
    <row r="624" spans="1:6" s="53" customFormat="1" ht="9" customHeight="1" x14ac:dyDescent="0.25">
      <c r="A624" s="323" t="s">
        <v>33</v>
      </c>
      <c r="B624" s="291">
        <f>SUM(B626:B657)</f>
        <v>1687497.7090233197</v>
      </c>
      <c r="C624" s="291"/>
      <c r="D624" s="291">
        <f>SUM(D626:D657)</f>
        <v>1104308.8969175087</v>
      </c>
      <c r="E624" s="291">
        <f>SUM(E626:E657)+1</f>
        <v>577012.41018581076</v>
      </c>
      <c r="F624" s="291">
        <f>SUM(F626:F657)+1</f>
        <v>6176.842920000001</v>
      </c>
    </row>
    <row r="625" spans="1:6" s="53" customFormat="1" ht="3.95" customHeight="1" x14ac:dyDescent="0.25">
      <c r="A625" s="323"/>
      <c r="B625" s="291"/>
      <c r="C625" s="291"/>
      <c r="D625" s="291"/>
      <c r="E625" s="291"/>
      <c r="F625" s="291"/>
    </row>
    <row r="626" spans="1:6" s="53" customFormat="1" ht="8.65" customHeight="1" x14ac:dyDescent="0.25">
      <c r="A626" s="324" t="s">
        <v>34</v>
      </c>
      <c r="B626" s="297">
        <f>SUM(D626:F626)</f>
        <v>78.652199999999993</v>
      </c>
      <c r="C626" s="297"/>
      <c r="D626" s="297">
        <v>78.652199999999993</v>
      </c>
      <c r="E626" s="294">
        <v>0</v>
      </c>
      <c r="F626" s="294">
        <v>0</v>
      </c>
    </row>
    <row r="627" spans="1:6" s="53" customFormat="1" ht="8.65" customHeight="1" x14ac:dyDescent="0.25">
      <c r="A627" s="324" t="s">
        <v>35</v>
      </c>
      <c r="B627" s="297">
        <f t="shared" ref="B627" si="43">SUM(D627:F627)</f>
        <v>112787.35200429839</v>
      </c>
      <c r="C627" s="297"/>
      <c r="D627" s="297">
        <v>108433.46703833999</v>
      </c>
      <c r="E627" s="297">
        <v>46.305705958399997</v>
      </c>
      <c r="F627" s="297">
        <v>4307.5792600000004</v>
      </c>
    </row>
    <row r="628" spans="1:6" s="53" customFormat="1" ht="8.65" customHeight="1" x14ac:dyDescent="0.25">
      <c r="A628" s="324" t="s">
        <v>87</v>
      </c>
      <c r="B628" s="297">
        <f>SUM(D628:F628)</f>
        <v>166718.32885220001</v>
      </c>
      <c r="C628" s="297"/>
      <c r="D628" s="297">
        <v>157543.75165220001</v>
      </c>
      <c r="E628" s="297">
        <v>7597.4561999999996</v>
      </c>
      <c r="F628" s="297">
        <v>1577.1210000000001</v>
      </c>
    </row>
    <row r="629" spans="1:6" s="53" customFormat="1" ht="8.65" customHeight="1" x14ac:dyDescent="0.25">
      <c r="A629" s="157" t="s">
        <v>37</v>
      </c>
      <c r="B629" s="299">
        <f t="shared" ref="B629:B633" si="44">SUM(D629:F629)</f>
        <v>52254.6176011875</v>
      </c>
      <c r="C629" s="299"/>
      <c r="D629" s="299">
        <v>51722.229324607499</v>
      </c>
      <c r="E629" s="299">
        <v>532.38827658000002</v>
      </c>
      <c r="F629" s="158">
        <v>0</v>
      </c>
    </row>
    <row r="630" spans="1:6" s="53" customFormat="1" ht="8.65" customHeight="1" x14ac:dyDescent="0.25">
      <c r="A630" s="324" t="s">
        <v>38</v>
      </c>
      <c r="B630" s="297">
        <f t="shared" si="44"/>
        <v>1268.613206</v>
      </c>
      <c r="C630" s="297"/>
      <c r="D630" s="297">
        <v>1268.613206</v>
      </c>
      <c r="E630" s="294">
        <v>0</v>
      </c>
      <c r="F630" s="294">
        <v>0</v>
      </c>
    </row>
    <row r="631" spans="1:6" s="53" customFormat="1" ht="8.65" customHeight="1" x14ac:dyDescent="0.25">
      <c r="A631" s="324" t="s">
        <v>39</v>
      </c>
      <c r="B631" s="297">
        <f>SUM(D631:F631)</f>
        <v>31893.063630000001</v>
      </c>
      <c r="C631" s="297"/>
      <c r="D631" s="297">
        <v>31893.063630000001</v>
      </c>
      <c r="E631" s="293" t="s">
        <v>123</v>
      </c>
      <c r="F631" s="293" t="s">
        <v>123</v>
      </c>
    </row>
    <row r="632" spans="1:6" s="53" customFormat="1" ht="8.65" customHeight="1" x14ac:dyDescent="0.25">
      <c r="A632" s="324" t="s">
        <v>40</v>
      </c>
      <c r="B632" s="297">
        <f>SUM(D632:F632)+1</f>
        <v>35348.430797596397</v>
      </c>
      <c r="C632" s="297"/>
      <c r="D632" s="297">
        <v>33479.523959954</v>
      </c>
      <c r="E632" s="297">
        <v>1867.9068376424</v>
      </c>
      <c r="F632" s="293" t="s">
        <v>123</v>
      </c>
    </row>
    <row r="633" spans="1:6" s="53" customFormat="1" ht="8.65" customHeight="1" x14ac:dyDescent="0.25">
      <c r="A633" s="157" t="s">
        <v>41</v>
      </c>
      <c r="B633" s="299">
        <f t="shared" si="44"/>
        <v>1354.09835</v>
      </c>
      <c r="C633" s="299"/>
      <c r="D633" s="299">
        <v>1354.09835</v>
      </c>
      <c r="E633" s="295">
        <v>0</v>
      </c>
      <c r="F633" s="295">
        <v>0</v>
      </c>
    </row>
    <row r="634" spans="1:6" s="53" customFormat="1" ht="8.65" customHeight="1" x14ac:dyDescent="0.25">
      <c r="A634" s="324" t="s">
        <v>88</v>
      </c>
      <c r="B634" s="293" t="s">
        <v>132</v>
      </c>
      <c r="C634" s="293"/>
      <c r="D634" s="293" t="s">
        <v>132</v>
      </c>
      <c r="E634" s="293" t="s">
        <v>132</v>
      </c>
      <c r="F634" s="293" t="s">
        <v>132</v>
      </c>
    </row>
    <row r="635" spans="1:6" s="53" customFormat="1" ht="8.65" customHeight="1" x14ac:dyDescent="0.25">
      <c r="A635" s="324" t="s">
        <v>42</v>
      </c>
      <c r="B635" s="297">
        <f t="shared" ref="B635:B641" si="45">SUM(D635:F635)</f>
        <v>1951.4059999999999</v>
      </c>
      <c r="C635" s="297"/>
      <c r="D635" s="297">
        <v>1951.4059999999999</v>
      </c>
      <c r="E635" s="294">
        <v>0</v>
      </c>
      <c r="F635" s="294">
        <v>0</v>
      </c>
    </row>
    <row r="636" spans="1:6" s="53" customFormat="1" ht="8.65" customHeight="1" x14ac:dyDescent="0.25">
      <c r="A636" s="324" t="s">
        <v>43</v>
      </c>
      <c r="B636" s="297">
        <f t="shared" si="45"/>
        <v>2679.2255</v>
      </c>
      <c r="C636" s="297"/>
      <c r="D636" s="297">
        <v>2679.2255</v>
      </c>
      <c r="E636" s="294">
        <v>0</v>
      </c>
      <c r="F636" s="294">
        <v>0</v>
      </c>
    </row>
    <row r="637" spans="1:6" s="53" customFormat="1" ht="8.65" customHeight="1" x14ac:dyDescent="0.25">
      <c r="A637" s="157" t="s">
        <v>44</v>
      </c>
      <c r="B637" s="299">
        <f t="shared" si="45"/>
        <v>9158.1696236464995</v>
      </c>
      <c r="C637" s="299"/>
      <c r="D637" s="299">
        <v>9157.3429236464999</v>
      </c>
      <c r="E637" s="295">
        <v>0</v>
      </c>
      <c r="F637" s="158">
        <v>0.82669999999999999</v>
      </c>
    </row>
    <row r="638" spans="1:6" s="53" customFormat="1" ht="8.65" customHeight="1" x14ac:dyDescent="0.25">
      <c r="A638" s="324" t="s">
        <v>45</v>
      </c>
      <c r="B638" s="297">
        <f t="shared" si="45"/>
        <v>8034.674266</v>
      </c>
      <c r="C638" s="297"/>
      <c r="D638" s="297">
        <v>8025.0742659999996</v>
      </c>
      <c r="E638" s="294">
        <v>0</v>
      </c>
      <c r="F638" s="297">
        <v>9.6</v>
      </c>
    </row>
    <row r="639" spans="1:6" s="53" customFormat="1" ht="8.65" customHeight="1" x14ac:dyDescent="0.25">
      <c r="A639" s="324" t="s">
        <v>46</v>
      </c>
      <c r="B639" s="297">
        <f t="shared" si="45"/>
        <v>9913.7436929560008</v>
      </c>
      <c r="C639" s="297"/>
      <c r="D639" s="297">
        <v>9913.7436929560008</v>
      </c>
      <c r="E639" s="294">
        <v>0</v>
      </c>
      <c r="F639" s="293" t="s">
        <v>123</v>
      </c>
    </row>
    <row r="640" spans="1:6" s="53" customFormat="1" ht="8.65" customHeight="1" x14ac:dyDescent="0.25">
      <c r="A640" s="324" t="s">
        <v>47</v>
      </c>
      <c r="B640" s="297">
        <f t="shared" si="45"/>
        <v>12627.882419</v>
      </c>
      <c r="C640" s="297"/>
      <c r="D640" s="297">
        <v>12627.882419</v>
      </c>
      <c r="E640" s="294">
        <v>0</v>
      </c>
      <c r="F640" s="294">
        <v>0</v>
      </c>
    </row>
    <row r="641" spans="1:6" s="53" customFormat="1" ht="8.65" customHeight="1" x14ac:dyDescent="0.25">
      <c r="A641" s="157" t="s">
        <v>48</v>
      </c>
      <c r="B641" s="299">
        <f t="shared" si="45"/>
        <v>16657.738312730798</v>
      </c>
      <c r="C641" s="299"/>
      <c r="D641" s="299">
        <v>16595.738312730798</v>
      </c>
      <c r="E641" s="158">
        <v>0</v>
      </c>
      <c r="F641" s="299">
        <v>62</v>
      </c>
    </row>
    <row r="642" spans="1:6" s="53" customFormat="1" ht="8.65" customHeight="1" x14ac:dyDescent="0.25">
      <c r="A642" s="324" t="s">
        <v>49</v>
      </c>
      <c r="B642" s="297">
        <f>SUM(D642:F642)</f>
        <v>828.51248999999996</v>
      </c>
      <c r="C642" s="297"/>
      <c r="D642" s="297">
        <v>827.48848999999996</v>
      </c>
      <c r="E642" s="294">
        <v>0</v>
      </c>
      <c r="F642" s="294">
        <v>1.024</v>
      </c>
    </row>
    <row r="643" spans="1:6" s="53" customFormat="1" ht="8.65" customHeight="1" x14ac:dyDescent="0.25">
      <c r="A643" s="324" t="s">
        <v>50</v>
      </c>
      <c r="B643" s="297">
        <f t="shared" ref="B643:B645" si="46">SUM(D643:F643)</f>
        <v>41789.115778889798</v>
      </c>
      <c r="C643" s="297"/>
      <c r="D643" s="297">
        <v>41789.115778889798</v>
      </c>
      <c r="E643" s="294">
        <v>0</v>
      </c>
      <c r="F643" s="293" t="s">
        <v>123</v>
      </c>
    </row>
    <row r="644" spans="1:6" s="53" customFormat="1" ht="8.65" customHeight="1" x14ac:dyDescent="0.25">
      <c r="A644" s="324" t="s">
        <v>51</v>
      </c>
      <c r="B644" s="297">
        <f t="shared" si="46"/>
        <v>186.43074999999999</v>
      </c>
      <c r="C644" s="297"/>
      <c r="D644" s="297">
        <v>186.43074999999999</v>
      </c>
      <c r="E644" s="294">
        <v>0</v>
      </c>
      <c r="F644" s="294">
        <v>0</v>
      </c>
    </row>
    <row r="645" spans="1:6" s="53" customFormat="1" ht="8.65" customHeight="1" x14ac:dyDescent="0.25">
      <c r="A645" s="157" t="s">
        <v>52</v>
      </c>
      <c r="B645" s="299">
        <f t="shared" si="46"/>
        <v>9217.6101096000002</v>
      </c>
      <c r="C645" s="299"/>
      <c r="D645" s="299">
        <v>8398.39977</v>
      </c>
      <c r="E645" s="299">
        <v>819.2103396</v>
      </c>
      <c r="F645" s="158">
        <v>0</v>
      </c>
    </row>
    <row r="646" spans="1:6" s="53" customFormat="1" ht="8.65" customHeight="1" x14ac:dyDescent="0.25">
      <c r="A646" s="324" t="s">
        <v>53</v>
      </c>
      <c r="B646" s="297">
        <f>SUM(D646:F646)</f>
        <v>2429.7557499999998</v>
      </c>
      <c r="C646" s="297"/>
      <c r="D646" s="297">
        <v>2429.7557499999998</v>
      </c>
      <c r="E646" s="294">
        <v>0</v>
      </c>
      <c r="F646" s="297">
        <v>0</v>
      </c>
    </row>
    <row r="647" spans="1:6" s="53" customFormat="1" ht="8.65" customHeight="1" x14ac:dyDescent="0.25">
      <c r="A647" s="324" t="s">
        <v>54</v>
      </c>
      <c r="B647" s="297">
        <f t="shared" ref="B647" si="47">SUM(D647:F647)</f>
        <v>356.31</v>
      </c>
      <c r="C647" s="297"/>
      <c r="D647" s="297">
        <v>356.31</v>
      </c>
      <c r="E647" s="294">
        <v>0</v>
      </c>
      <c r="F647" s="294">
        <v>0</v>
      </c>
    </row>
    <row r="648" spans="1:6" s="53" customFormat="1" ht="8.65" customHeight="1" x14ac:dyDescent="0.25">
      <c r="A648" s="324" t="s">
        <v>55</v>
      </c>
      <c r="B648" s="297">
        <f>SUM(D648:F648)+0.15</f>
        <v>3740.7153488399999</v>
      </c>
      <c r="C648" s="297"/>
      <c r="D648" s="297">
        <v>3621.954303</v>
      </c>
      <c r="E648" s="297">
        <v>118.61104584</v>
      </c>
      <c r="F648" s="293" t="s">
        <v>123</v>
      </c>
    </row>
    <row r="649" spans="1:6" s="53" customFormat="1" ht="8.65" customHeight="1" x14ac:dyDescent="0.25">
      <c r="A649" s="157" t="s">
        <v>56</v>
      </c>
      <c r="B649" s="299">
        <f t="shared" ref="B649" si="48">SUM(D649:F649)</f>
        <v>2444.5681319999999</v>
      </c>
      <c r="C649" s="339"/>
      <c r="D649" s="299">
        <v>2444.5681319999999</v>
      </c>
      <c r="E649" s="295">
        <v>0</v>
      </c>
      <c r="F649" s="295">
        <v>0</v>
      </c>
    </row>
    <row r="650" spans="1:6" s="53" customFormat="1" ht="8.65" customHeight="1" x14ac:dyDescent="0.25">
      <c r="A650" s="324" t="s">
        <v>57</v>
      </c>
      <c r="B650" s="297">
        <f>SUM(D650:F650)</f>
        <v>341041.66290053999</v>
      </c>
      <c r="C650" s="297"/>
      <c r="D650" s="297">
        <v>189708.59585457499</v>
      </c>
      <c r="E650" s="297">
        <v>151333.067045965</v>
      </c>
      <c r="F650" s="293" t="s">
        <v>123</v>
      </c>
    </row>
    <row r="651" spans="1:6" s="53" customFormat="1" ht="8.65" customHeight="1" x14ac:dyDescent="0.25">
      <c r="A651" s="324" t="s">
        <v>58</v>
      </c>
      <c r="B651" s="297">
        <f>SUM(D651:F651)</f>
        <v>618798.80626062502</v>
      </c>
      <c r="C651" s="297"/>
      <c r="D651" s="297">
        <v>204501.64899839999</v>
      </c>
      <c r="E651" s="297">
        <v>414264.407262225</v>
      </c>
      <c r="F651" s="293">
        <v>32.75</v>
      </c>
    </row>
    <row r="652" spans="1:6" s="53" customFormat="1" ht="8.65" customHeight="1" x14ac:dyDescent="0.25">
      <c r="A652" s="324" t="s">
        <v>59</v>
      </c>
      <c r="B652" s="297">
        <f t="shared" ref="B652" si="49">SUM(D652:F652)</f>
        <v>40740.74091</v>
      </c>
      <c r="C652" s="297"/>
      <c r="D652" s="297">
        <v>40740.74091</v>
      </c>
      <c r="E652" s="293" t="s">
        <v>123</v>
      </c>
      <c r="F652" s="293" t="s">
        <v>123</v>
      </c>
    </row>
    <row r="653" spans="1:6" s="53" customFormat="1" ht="8.65" customHeight="1" x14ac:dyDescent="0.25">
      <c r="A653" s="157" t="s">
        <v>60</v>
      </c>
      <c r="B653" s="299">
        <f>SUM(D653:F653)+0.409</f>
        <v>45545.147233600001</v>
      </c>
      <c r="C653" s="299"/>
      <c r="D653" s="299">
        <v>45110.004761600001</v>
      </c>
      <c r="E653" s="299">
        <v>432.05747200000002</v>
      </c>
      <c r="F653" s="158">
        <v>2.6760000000000002</v>
      </c>
    </row>
    <row r="654" spans="1:6" s="53" customFormat="1" ht="8.65" customHeight="1" x14ac:dyDescent="0.25">
      <c r="A654" s="324" t="s">
        <v>61</v>
      </c>
      <c r="B654" s="297">
        <f t="shared" ref="B654:B655" si="50">SUM(D654:F654)</f>
        <v>485.22168999999997</v>
      </c>
      <c r="C654" s="297"/>
      <c r="D654" s="297">
        <v>479.50473</v>
      </c>
      <c r="E654" s="294">
        <v>0</v>
      </c>
      <c r="F654" s="294">
        <v>5.7169600000000003</v>
      </c>
    </row>
    <row r="655" spans="1:6" s="53" customFormat="1" ht="8.65" customHeight="1" x14ac:dyDescent="0.25">
      <c r="A655" s="324" t="s">
        <v>62</v>
      </c>
      <c r="B655" s="297">
        <f t="shared" si="50"/>
        <v>75269.523895609105</v>
      </c>
      <c r="C655" s="297"/>
      <c r="D655" s="297">
        <v>75269.523895609105</v>
      </c>
      <c r="E655" s="293" t="s">
        <v>123</v>
      </c>
      <c r="F655" s="294">
        <v>0</v>
      </c>
    </row>
    <row r="656" spans="1:6" s="53" customFormat="1" ht="8.65" customHeight="1" x14ac:dyDescent="0.25">
      <c r="A656" s="324" t="s">
        <v>63</v>
      </c>
      <c r="B656" s="297">
        <f>SUM(D656:F656)</f>
        <v>40017.673318000001</v>
      </c>
      <c r="C656" s="297"/>
      <c r="D656" s="297">
        <v>39841.124318000002</v>
      </c>
      <c r="E656" s="293">
        <v>0</v>
      </c>
      <c r="F656" s="294">
        <v>176.54900000000001</v>
      </c>
    </row>
    <row r="657" spans="1:9" s="53" customFormat="1" ht="8.65" customHeight="1" x14ac:dyDescent="0.25">
      <c r="A657" s="157" t="s">
        <v>64</v>
      </c>
      <c r="B657" s="299">
        <f t="shared" ref="B657" si="51">SUM(D657:F657)</f>
        <v>1879.9179999999999</v>
      </c>
      <c r="C657" s="299"/>
      <c r="D657" s="299">
        <v>1879.9179999999999</v>
      </c>
      <c r="E657" s="295">
        <v>0</v>
      </c>
      <c r="F657" s="295">
        <v>0</v>
      </c>
    </row>
    <row r="658" spans="1:9" s="53" customFormat="1" ht="9" customHeight="1" x14ac:dyDescent="0.25">
      <c r="A658" s="155"/>
      <c r="B658" s="328"/>
      <c r="C658" s="328"/>
      <c r="D658" s="328"/>
      <c r="E658" s="296"/>
      <c r="F658" s="296"/>
    </row>
    <row r="659" spans="1:9" s="53" customFormat="1" ht="9" customHeight="1" x14ac:dyDescent="0.25">
      <c r="A659" s="321" t="s">
        <v>359</v>
      </c>
      <c r="B659" s="291"/>
      <c r="C659" s="291"/>
      <c r="D659" s="291"/>
      <c r="E659" s="152"/>
      <c r="F659" s="291"/>
    </row>
    <row r="660" spans="1:9" s="53" customFormat="1" ht="9" customHeight="1" x14ac:dyDescent="0.25">
      <c r="A660" s="323" t="s">
        <v>33</v>
      </c>
      <c r="B660" s="291">
        <f>SUM(B662:B693)-2</f>
        <v>1746277</v>
      </c>
      <c r="C660" s="291"/>
      <c r="D660" s="291">
        <f>SUM(D662:D693)</f>
        <v>1081100</v>
      </c>
      <c r="E660" s="291">
        <f t="shared" ref="E660:F660" si="52">SUM(E662:E693)</f>
        <v>653892</v>
      </c>
      <c r="F660" s="291">
        <f t="shared" si="52"/>
        <v>11284</v>
      </c>
      <c r="I660" s="55"/>
    </row>
    <row r="661" spans="1:9" s="53" customFormat="1" ht="3.95" customHeight="1" x14ac:dyDescent="0.25">
      <c r="A661" s="323"/>
      <c r="B661" s="291"/>
      <c r="C661" s="291"/>
      <c r="D661" s="291"/>
      <c r="E661" s="291"/>
      <c r="F661" s="291"/>
    </row>
    <row r="662" spans="1:9" s="53" customFormat="1" ht="8.65" customHeight="1" x14ac:dyDescent="0.25">
      <c r="A662" s="324" t="s">
        <v>34</v>
      </c>
      <c r="B662" s="297">
        <f>SUM(D662:F662)</f>
        <v>254</v>
      </c>
      <c r="C662" s="297"/>
      <c r="D662" s="297">
        <v>254</v>
      </c>
      <c r="E662" s="294">
        <v>0</v>
      </c>
      <c r="F662" s="294">
        <v>0</v>
      </c>
      <c r="I662" s="55"/>
    </row>
    <row r="663" spans="1:9" s="53" customFormat="1" ht="8.65" customHeight="1" x14ac:dyDescent="0.25">
      <c r="A663" s="324" t="s">
        <v>35</v>
      </c>
      <c r="B663" s="297">
        <f>SUM(D663:F663)+1</f>
        <v>122272</v>
      </c>
      <c r="C663" s="297"/>
      <c r="D663" s="297">
        <v>114919</v>
      </c>
      <c r="E663" s="297">
        <v>13</v>
      </c>
      <c r="F663" s="297">
        <v>7339</v>
      </c>
      <c r="I663" s="55"/>
    </row>
    <row r="664" spans="1:9" s="53" customFormat="1" ht="8.65" customHeight="1" x14ac:dyDescent="0.25">
      <c r="A664" s="324" t="s">
        <v>87</v>
      </c>
      <c r="B664" s="297">
        <f>SUM(D664:F664)</f>
        <v>157321</v>
      </c>
      <c r="C664" s="297"/>
      <c r="D664" s="297">
        <v>145015</v>
      </c>
      <c r="E664" s="297">
        <v>9253</v>
      </c>
      <c r="F664" s="297">
        <v>3053</v>
      </c>
      <c r="I664" s="55"/>
    </row>
    <row r="665" spans="1:9" s="53" customFormat="1" ht="8.65" customHeight="1" x14ac:dyDescent="0.25">
      <c r="A665" s="157" t="s">
        <v>37</v>
      </c>
      <c r="B665" s="299">
        <f>SUM(D665:F665)+1</f>
        <v>42351</v>
      </c>
      <c r="C665" s="299"/>
      <c r="D665" s="299">
        <v>42019</v>
      </c>
      <c r="E665" s="299">
        <v>331</v>
      </c>
      <c r="F665" s="158">
        <v>0</v>
      </c>
      <c r="I665" s="55"/>
    </row>
    <row r="666" spans="1:9" s="53" customFormat="1" ht="8.65" customHeight="1" x14ac:dyDescent="0.25">
      <c r="A666" s="324" t="s">
        <v>38</v>
      </c>
      <c r="B666" s="297">
        <f t="shared" ref="B666" si="53">SUM(D666:F666)</f>
        <v>1058</v>
      </c>
      <c r="C666" s="297"/>
      <c r="D666" s="297">
        <v>1058</v>
      </c>
      <c r="E666" s="294">
        <v>0</v>
      </c>
      <c r="F666" s="294">
        <v>0</v>
      </c>
      <c r="I666" s="55"/>
    </row>
    <row r="667" spans="1:9" s="53" customFormat="1" ht="8.65" customHeight="1" x14ac:dyDescent="0.25">
      <c r="A667" s="324" t="s">
        <v>39</v>
      </c>
      <c r="B667" s="297">
        <f>SUM(D667:F667)</f>
        <v>37945</v>
      </c>
      <c r="C667" s="297"/>
      <c r="D667" s="297">
        <v>37945</v>
      </c>
      <c r="E667" s="293">
        <v>0</v>
      </c>
      <c r="F667" s="293">
        <v>0</v>
      </c>
      <c r="I667" s="55"/>
    </row>
    <row r="668" spans="1:9" s="53" customFormat="1" ht="8.65" customHeight="1" x14ac:dyDescent="0.25">
      <c r="A668" s="324" t="s">
        <v>40</v>
      </c>
      <c r="B668" s="297">
        <f>SUM(D668:F668)</f>
        <v>47815</v>
      </c>
      <c r="C668" s="297"/>
      <c r="D668" s="297">
        <v>46698</v>
      </c>
      <c r="E668" s="297">
        <v>1117</v>
      </c>
      <c r="F668" s="293">
        <v>0</v>
      </c>
      <c r="I668" s="55"/>
    </row>
    <row r="669" spans="1:9" s="53" customFormat="1" ht="8.65" customHeight="1" x14ac:dyDescent="0.25">
      <c r="A669" s="157" t="s">
        <v>41</v>
      </c>
      <c r="B669" s="299">
        <f t="shared" ref="B669" si="54">SUM(D669:F669)</f>
        <v>721</v>
      </c>
      <c r="C669" s="299"/>
      <c r="D669" s="299">
        <v>721</v>
      </c>
      <c r="E669" s="295">
        <v>0</v>
      </c>
      <c r="F669" s="295">
        <v>0</v>
      </c>
      <c r="I669" s="55"/>
    </row>
    <row r="670" spans="1:9" s="53" customFormat="1" ht="8.65" customHeight="1" x14ac:dyDescent="0.25">
      <c r="A670" s="324" t="s">
        <v>88</v>
      </c>
      <c r="B670" s="293" t="s">
        <v>132</v>
      </c>
      <c r="C670" s="293"/>
      <c r="D670" s="293" t="s">
        <v>132</v>
      </c>
      <c r="E670" s="293">
        <v>0</v>
      </c>
      <c r="F670" s="293">
        <v>0</v>
      </c>
      <c r="I670" s="55"/>
    </row>
    <row r="671" spans="1:9" s="53" customFormat="1" ht="8.65" customHeight="1" x14ac:dyDescent="0.25">
      <c r="A671" s="324" t="s">
        <v>42</v>
      </c>
      <c r="B671" s="297">
        <f t="shared" ref="B671:B676" si="55">SUM(D671:F671)</f>
        <v>583</v>
      </c>
      <c r="C671" s="297"/>
      <c r="D671" s="297">
        <v>583</v>
      </c>
      <c r="E671" s="294">
        <v>0</v>
      </c>
      <c r="F671" s="294">
        <v>0</v>
      </c>
      <c r="I671" s="55"/>
    </row>
    <row r="672" spans="1:9" s="53" customFormat="1" ht="8.65" customHeight="1" x14ac:dyDescent="0.25">
      <c r="A672" s="324" t="s">
        <v>43</v>
      </c>
      <c r="B672" s="297">
        <f t="shared" si="55"/>
        <v>2937</v>
      </c>
      <c r="C672" s="297"/>
      <c r="D672" s="297">
        <v>2937</v>
      </c>
      <c r="E672" s="294">
        <v>0</v>
      </c>
      <c r="F672" s="294">
        <v>0</v>
      </c>
      <c r="I672" s="55"/>
    </row>
    <row r="673" spans="1:9" s="53" customFormat="1" ht="8.65" customHeight="1" x14ac:dyDescent="0.25">
      <c r="A673" s="157" t="s">
        <v>44</v>
      </c>
      <c r="B673" s="299">
        <f>SUM(D673:F673)-1</f>
        <v>10657</v>
      </c>
      <c r="C673" s="299"/>
      <c r="D673" s="299">
        <v>10657</v>
      </c>
      <c r="E673" s="295">
        <v>1</v>
      </c>
      <c r="F673" s="158">
        <v>0</v>
      </c>
      <c r="I673" s="55"/>
    </row>
    <row r="674" spans="1:9" s="53" customFormat="1" ht="8.65" customHeight="1" x14ac:dyDescent="0.25">
      <c r="A674" s="324" t="s">
        <v>45</v>
      </c>
      <c r="B674" s="297">
        <f t="shared" si="55"/>
        <v>8003</v>
      </c>
      <c r="C674" s="297"/>
      <c r="D674" s="297">
        <v>7979</v>
      </c>
      <c r="E674" s="294">
        <v>0</v>
      </c>
      <c r="F674" s="297">
        <v>24</v>
      </c>
      <c r="I674" s="55"/>
    </row>
    <row r="675" spans="1:9" s="53" customFormat="1" ht="8.65" customHeight="1" x14ac:dyDescent="0.25">
      <c r="A675" s="324" t="s">
        <v>46</v>
      </c>
      <c r="B675" s="297">
        <f>SUM(D675:F675)-1</f>
        <v>37969</v>
      </c>
      <c r="C675" s="297"/>
      <c r="D675" s="297">
        <v>37966</v>
      </c>
      <c r="E675" s="294">
        <v>3</v>
      </c>
      <c r="F675" s="293">
        <v>1</v>
      </c>
      <c r="I675" s="55"/>
    </row>
    <row r="676" spans="1:9" s="53" customFormat="1" ht="8.65" customHeight="1" x14ac:dyDescent="0.25">
      <c r="A676" s="324" t="s">
        <v>47</v>
      </c>
      <c r="B676" s="297">
        <f t="shared" si="55"/>
        <v>14309</v>
      </c>
      <c r="C676" s="297"/>
      <c r="D676" s="297">
        <v>14309</v>
      </c>
      <c r="E676" s="294">
        <v>0</v>
      </c>
      <c r="F676" s="294">
        <v>0</v>
      </c>
      <c r="I676" s="55"/>
    </row>
    <row r="677" spans="1:9" s="53" customFormat="1" ht="8.65" customHeight="1" x14ac:dyDescent="0.25">
      <c r="A677" s="157" t="s">
        <v>48</v>
      </c>
      <c r="B677" s="299">
        <f>SUM(D677:F677)+1</f>
        <v>15934</v>
      </c>
      <c r="C677" s="299"/>
      <c r="D677" s="299">
        <v>15668</v>
      </c>
      <c r="E677" s="158">
        <v>0</v>
      </c>
      <c r="F677" s="299">
        <v>265</v>
      </c>
      <c r="I677" s="55"/>
    </row>
    <row r="678" spans="1:9" s="53" customFormat="1" ht="8.65" customHeight="1" x14ac:dyDescent="0.25">
      <c r="A678" s="324" t="s">
        <v>49</v>
      </c>
      <c r="B678" s="297">
        <f>SUM(D678:F678)</f>
        <v>872</v>
      </c>
      <c r="C678" s="297"/>
      <c r="D678" s="297">
        <v>872</v>
      </c>
      <c r="E678" s="294">
        <v>0</v>
      </c>
      <c r="F678" s="294">
        <v>0</v>
      </c>
      <c r="I678" s="55"/>
    </row>
    <row r="679" spans="1:9" s="53" customFormat="1" ht="8.65" customHeight="1" x14ac:dyDescent="0.25">
      <c r="A679" s="324" t="s">
        <v>50</v>
      </c>
      <c r="B679" s="297">
        <f t="shared" ref="B679:B681" si="56">SUM(D679:F679)</f>
        <v>34807</v>
      </c>
      <c r="C679" s="297"/>
      <c r="D679" s="297">
        <v>34807</v>
      </c>
      <c r="E679" s="294">
        <v>0</v>
      </c>
      <c r="F679" s="293">
        <v>0</v>
      </c>
      <c r="I679" s="55"/>
    </row>
    <row r="680" spans="1:9" s="53" customFormat="1" ht="8.65" customHeight="1" x14ac:dyDescent="0.25">
      <c r="A680" s="324" t="s">
        <v>51</v>
      </c>
      <c r="B680" s="297">
        <f t="shared" si="56"/>
        <v>151</v>
      </c>
      <c r="C680" s="297"/>
      <c r="D680" s="297">
        <v>151</v>
      </c>
      <c r="E680" s="294">
        <v>0</v>
      </c>
      <c r="F680" s="294">
        <v>0</v>
      </c>
      <c r="I680" s="55"/>
    </row>
    <row r="681" spans="1:9" s="53" customFormat="1" ht="8.65" customHeight="1" x14ac:dyDescent="0.25">
      <c r="A681" s="157" t="s">
        <v>52</v>
      </c>
      <c r="B681" s="299">
        <f t="shared" si="56"/>
        <v>15314</v>
      </c>
      <c r="C681" s="299"/>
      <c r="D681" s="299">
        <v>14554</v>
      </c>
      <c r="E681" s="299">
        <v>760</v>
      </c>
      <c r="F681" s="158">
        <v>0</v>
      </c>
      <c r="I681" s="55"/>
    </row>
    <row r="682" spans="1:9" s="53" customFormat="1" ht="8.65" customHeight="1" x14ac:dyDescent="0.25">
      <c r="A682" s="324" t="s">
        <v>53</v>
      </c>
      <c r="B682" s="297">
        <f>SUM(D682:F682)</f>
        <v>2343</v>
      </c>
      <c r="C682" s="297"/>
      <c r="D682" s="297">
        <v>2343</v>
      </c>
      <c r="E682" s="294">
        <v>0</v>
      </c>
      <c r="F682" s="297">
        <v>0</v>
      </c>
      <c r="I682" s="55"/>
    </row>
    <row r="683" spans="1:9" s="53" customFormat="1" ht="8.65" customHeight="1" x14ac:dyDescent="0.25">
      <c r="A683" s="324" t="s">
        <v>54</v>
      </c>
      <c r="B683" s="297">
        <f t="shared" ref="B683" si="57">SUM(D683:F683)</f>
        <v>524</v>
      </c>
      <c r="C683" s="297"/>
      <c r="D683" s="297">
        <v>524</v>
      </c>
      <c r="E683" s="294">
        <v>0</v>
      </c>
      <c r="F683" s="294">
        <v>0</v>
      </c>
      <c r="I683" s="55"/>
    </row>
    <row r="684" spans="1:9" s="53" customFormat="1" ht="8.65" customHeight="1" x14ac:dyDescent="0.25">
      <c r="A684" s="324" t="s">
        <v>55</v>
      </c>
      <c r="B684" s="297">
        <f>SUM(D684:F684)</f>
        <v>3594</v>
      </c>
      <c r="C684" s="297"/>
      <c r="D684" s="297">
        <v>3526</v>
      </c>
      <c r="E684" s="297">
        <v>67</v>
      </c>
      <c r="F684" s="293">
        <v>1</v>
      </c>
      <c r="I684" s="55"/>
    </row>
    <row r="685" spans="1:9" s="53" customFormat="1" ht="8.65" customHeight="1" x14ac:dyDescent="0.25">
      <c r="A685" s="157" t="s">
        <v>56</v>
      </c>
      <c r="B685" s="299">
        <f t="shared" ref="B685" si="58">SUM(D685:F685)</f>
        <v>2791</v>
      </c>
      <c r="C685" s="339"/>
      <c r="D685" s="299">
        <v>2791</v>
      </c>
      <c r="E685" s="295">
        <v>0</v>
      </c>
      <c r="F685" s="295">
        <v>0</v>
      </c>
      <c r="I685" s="55"/>
    </row>
    <row r="686" spans="1:9" s="53" customFormat="1" ht="8.65" customHeight="1" x14ac:dyDescent="0.25">
      <c r="A686" s="324" t="s">
        <v>57</v>
      </c>
      <c r="B686" s="297">
        <f>SUM(D686:F686)</f>
        <v>328586</v>
      </c>
      <c r="C686" s="297"/>
      <c r="D686" s="297">
        <v>191614</v>
      </c>
      <c r="E686" s="297">
        <v>136911</v>
      </c>
      <c r="F686" s="293">
        <v>61</v>
      </c>
      <c r="I686" s="55"/>
    </row>
    <row r="687" spans="1:9" s="53" customFormat="1" ht="8.65" customHeight="1" x14ac:dyDescent="0.25">
      <c r="A687" s="324" t="s">
        <v>58</v>
      </c>
      <c r="B687" s="297">
        <f>SUM(D687:F687)</f>
        <v>675398</v>
      </c>
      <c r="C687" s="297"/>
      <c r="D687" s="297">
        <v>170450</v>
      </c>
      <c r="E687" s="297">
        <v>504924</v>
      </c>
      <c r="F687" s="293">
        <v>24</v>
      </c>
      <c r="I687" s="55"/>
    </row>
    <row r="688" spans="1:9" s="53" customFormat="1" ht="8.65" customHeight="1" x14ac:dyDescent="0.25">
      <c r="A688" s="324" t="s">
        <v>59</v>
      </c>
      <c r="B688" s="297">
        <f>SUM(D688:F688)+1</f>
        <v>43668</v>
      </c>
      <c r="C688" s="297"/>
      <c r="D688" s="297">
        <v>43666</v>
      </c>
      <c r="E688" s="293">
        <v>1</v>
      </c>
      <c r="F688" s="293">
        <v>0</v>
      </c>
      <c r="I688" s="55"/>
    </row>
    <row r="689" spans="1:9" s="53" customFormat="1" ht="8.65" customHeight="1" x14ac:dyDescent="0.25">
      <c r="A689" s="157" t="s">
        <v>60</v>
      </c>
      <c r="B689" s="299">
        <f>SUM(D689:F689)+1</f>
        <v>30744</v>
      </c>
      <c r="C689" s="299"/>
      <c r="D689" s="299">
        <v>30379</v>
      </c>
      <c r="E689" s="299">
        <v>364</v>
      </c>
      <c r="F689" s="158">
        <v>0</v>
      </c>
      <c r="I689" s="55"/>
    </row>
    <row r="690" spans="1:9" s="53" customFormat="1" ht="8.65" customHeight="1" x14ac:dyDescent="0.25">
      <c r="A690" s="324" t="s">
        <v>61</v>
      </c>
      <c r="B690" s="297">
        <f t="shared" ref="B690:B691" si="59">SUM(D690:F690)</f>
        <v>363</v>
      </c>
      <c r="C690" s="297"/>
      <c r="D690" s="297">
        <v>363</v>
      </c>
      <c r="E690" s="294">
        <v>0</v>
      </c>
      <c r="F690" s="294">
        <v>0</v>
      </c>
      <c r="I690" s="55"/>
    </row>
    <row r="691" spans="1:9" s="53" customFormat="1" ht="8.65" customHeight="1" x14ac:dyDescent="0.25">
      <c r="A691" s="324" t="s">
        <v>62</v>
      </c>
      <c r="B691" s="297">
        <f t="shared" si="59"/>
        <v>69631</v>
      </c>
      <c r="C691" s="297"/>
      <c r="D691" s="297">
        <v>69162</v>
      </c>
      <c r="E691" s="293">
        <v>147</v>
      </c>
      <c r="F691" s="294">
        <v>322</v>
      </c>
      <c r="I691" s="55"/>
    </row>
    <row r="692" spans="1:9" s="53" customFormat="1" ht="8.65" customHeight="1" x14ac:dyDescent="0.25">
      <c r="A692" s="324" t="s">
        <v>63</v>
      </c>
      <c r="B692" s="297">
        <f>SUM(D692:F692)</f>
        <v>35570</v>
      </c>
      <c r="C692" s="297"/>
      <c r="D692" s="297">
        <v>35376</v>
      </c>
      <c r="E692" s="293">
        <v>0</v>
      </c>
      <c r="F692" s="294">
        <v>194</v>
      </c>
      <c r="I692" s="55"/>
    </row>
    <row r="693" spans="1:9" s="53" customFormat="1" ht="8.65" customHeight="1" x14ac:dyDescent="0.25">
      <c r="A693" s="157" t="s">
        <v>64</v>
      </c>
      <c r="B693" s="299">
        <f t="shared" ref="B693" si="60">SUM(D693:F693)</f>
        <v>1794</v>
      </c>
      <c r="C693" s="299"/>
      <c r="D693" s="299">
        <v>1794</v>
      </c>
      <c r="E693" s="295">
        <v>0</v>
      </c>
      <c r="F693" s="295">
        <v>0</v>
      </c>
      <c r="I693" s="55"/>
    </row>
    <row r="694" spans="1:9" s="53" customFormat="1" ht="9" customHeight="1" x14ac:dyDescent="0.25">
      <c r="A694" s="155"/>
      <c r="B694" s="328"/>
      <c r="C694" s="328"/>
      <c r="D694" s="328"/>
      <c r="E694" s="296"/>
      <c r="F694" s="296"/>
    </row>
    <row r="695" spans="1:9" s="53" customFormat="1" ht="9" customHeight="1" x14ac:dyDescent="0.25">
      <c r="A695" s="321" t="s">
        <v>350</v>
      </c>
      <c r="B695" s="291"/>
      <c r="C695" s="291"/>
      <c r="D695" s="291"/>
      <c r="E695" s="152"/>
      <c r="F695" s="291"/>
    </row>
    <row r="696" spans="1:9" s="53" customFormat="1" ht="9" customHeight="1" x14ac:dyDescent="0.25">
      <c r="A696" s="323" t="s">
        <v>33</v>
      </c>
      <c r="B696" s="291">
        <f>SUM(B698:B729)</f>
        <v>1751952.9857713538</v>
      </c>
      <c r="C696" s="291"/>
      <c r="D696" s="291">
        <f>SUM(D698:D729)</f>
        <v>1296865.1395339847</v>
      </c>
      <c r="E696" s="291">
        <f t="shared" ref="E696" si="61">SUM(E698:E729)</f>
        <v>445213.26170990535</v>
      </c>
      <c r="F696" s="291">
        <f>SUM(F698:F729)-1</f>
        <v>9873.5845274633375</v>
      </c>
      <c r="I696" s="55"/>
    </row>
    <row r="697" spans="1:9" s="53" customFormat="1" ht="3.95" customHeight="1" x14ac:dyDescent="0.25">
      <c r="A697" s="323"/>
      <c r="B697" s="291"/>
      <c r="C697" s="291"/>
      <c r="D697" s="291"/>
      <c r="E697" s="291"/>
      <c r="F697" s="291"/>
    </row>
    <row r="698" spans="1:9" s="53" customFormat="1" ht="8.65" customHeight="1" x14ac:dyDescent="0.25">
      <c r="A698" s="324" t="s">
        <v>34</v>
      </c>
      <c r="B698" s="297">
        <f>SUM(D698:F698)</f>
        <v>198.41290000000001</v>
      </c>
      <c r="C698" s="297"/>
      <c r="D698" s="297">
        <v>198.41290000000001</v>
      </c>
      <c r="E698" s="294">
        <v>0</v>
      </c>
      <c r="F698" s="294">
        <v>0</v>
      </c>
    </row>
    <row r="699" spans="1:9" s="53" customFormat="1" ht="8.65" customHeight="1" x14ac:dyDescent="0.25">
      <c r="A699" s="324" t="s">
        <v>35</v>
      </c>
      <c r="B699" s="297">
        <f>SUM(D699:F699)</f>
        <v>159670.39827780236</v>
      </c>
      <c r="C699" s="297"/>
      <c r="D699" s="297">
        <v>146856.63715610816</v>
      </c>
      <c r="E699" s="297">
        <v>6064.0313047999998</v>
      </c>
      <c r="F699" s="297">
        <v>6749.7298168942016</v>
      </c>
    </row>
    <row r="700" spans="1:9" s="53" customFormat="1" ht="8.65" customHeight="1" x14ac:dyDescent="0.25">
      <c r="A700" s="324" t="s">
        <v>87</v>
      </c>
      <c r="B700" s="297">
        <f>SUM(D700:F700)</f>
        <v>188835.63434944031</v>
      </c>
      <c r="C700" s="297"/>
      <c r="D700" s="297">
        <v>179625.0019535239</v>
      </c>
      <c r="E700" s="297">
        <v>6959.1421693679995</v>
      </c>
      <c r="F700" s="297">
        <v>2251.4902265484143</v>
      </c>
    </row>
    <row r="701" spans="1:9" s="53" customFormat="1" ht="8.65" customHeight="1" x14ac:dyDescent="0.25">
      <c r="A701" s="157" t="s">
        <v>37</v>
      </c>
      <c r="B701" s="299">
        <f>SUM(D701:F701)</f>
        <v>51665.145545470798</v>
      </c>
      <c r="C701" s="299"/>
      <c r="D701" s="299">
        <v>51106.609027770799</v>
      </c>
      <c r="E701" s="299">
        <v>551.53651769999999</v>
      </c>
      <c r="F701" s="158">
        <v>7</v>
      </c>
    </row>
    <row r="702" spans="1:9" s="53" customFormat="1" ht="8.65" customHeight="1" x14ac:dyDescent="0.25">
      <c r="A702" s="324" t="s">
        <v>38</v>
      </c>
      <c r="B702" s="297">
        <f t="shared" ref="B702" si="62">SUM(D702:F702)</f>
        <v>1867.4860920000003</v>
      </c>
      <c r="C702" s="297"/>
      <c r="D702" s="297">
        <v>1867.4860920000003</v>
      </c>
      <c r="E702" s="294">
        <v>0</v>
      </c>
      <c r="F702" s="294">
        <v>0</v>
      </c>
    </row>
    <row r="703" spans="1:9" s="53" customFormat="1" ht="8.65" customHeight="1" x14ac:dyDescent="0.25">
      <c r="A703" s="324" t="s">
        <v>39</v>
      </c>
      <c r="B703" s="297">
        <f>SUM(D703:F703)</f>
        <v>37081.325909617328</v>
      </c>
      <c r="C703" s="297"/>
      <c r="D703" s="297">
        <v>37081.325909617328</v>
      </c>
      <c r="E703" s="293">
        <v>0</v>
      </c>
      <c r="F703" s="293">
        <v>0</v>
      </c>
    </row>
    <row r="704" spans="1:9" s="53" customFormat="1" ht="8.65" customHeight="1" x14ac:dyDescent="0.25">
      <c r="A704" s="324" t="s">
        <v>40</v>
      </c>
      <c r="B704" s="297">
        <f>SUM(D704:F704)</f>
        <v>58945.177788122324</v>
      </c>
      <c r="C704" s="297"/>
      <c r="D704" s="297">
        <v>57652.648805722325</v>
      </c>
      <c r="E704" s="297">
        <v>1292.5289824000001</v>
      </c>
      <c r="F704" s="293">
        <v>0</v>
      </c>
    </row>
    <row r="705" spans="1:6" s="53" customFormat="1" ht="8.65" customHeight="1" x14ac:dyDescent="0.25">
      <c r="A705" s="157" t="s">
        <v>41</v>
      </c>
      <c r="B705" s="299">
        <f t="shared" ref="B705" si="63">SUM(D705:F705)</f>
        <v>1008.25704</v>
      </c>
      <c r="C705" s="299"/>
      <c r="D705" s="299">
        <v>1008.25704</v>
      </c>
      <c r="E705" s="295">
        <v>0</v>
      </c>
      <c r="F705" s="295">
        <v>0</v>
      </c>
    </row>
    <row r="706" spans="1:6" s="53" customFormat="1" ht="8.65" customHeight="1" x14ac:dyDescent="0.25">
      <c r="A706" s="324" t="s">
        <v>88</v>
      </c>
      <c r="B706" s="293" t="s">
        <v>132</v>
      </c>
      <c r="C706" s="293"/>
      <c r="D706" s="293" t="s">
        <v>132</v>
      </c>
      <c r="E706" s="293" t="s">
        <v>132</v>
      </c>
      <c r="F706" s="293" t="s">
        <v>132</v>
      </c>
    </row>
    <row r="707" spans="1:6" s="53" customFormat="1" ht="8.65" customHeight="1" x14ac:dyDescent="0.25">
      <c r="A707" s="324" t="s">
        <v>42</v>
      </c>
      <c r="B707" s="297">
        <f t="shared" ref="B707:B708" si="64">SUM(D707:F707)</f>
        <v>734.31420000000014</v>
      </c>
      <c r="C707" s="297"/>
      <c r="D707" s="297">
        <v>734.31420000000014</v>
      </c>
      <c r="E707" s="294">
        <v>0</v>
      </c>
      <c r="F707" s="294">
        <v>0</v>
      </c>
    </row>
    <row r="708" spans="1:6" s="53" customFormat="1" ht="8.65" customHeight="1" x14ac:dyDescent="0.25">
      <c r="A708" s="324" t="s">
        <v>43</v>
      </c>
      <c r="B708" s="297">
        <f t="shared" si="64"/>
        <v>3258.89012</v>
      </c>
      <c r="C708" s="297"/>
      <c r="D708" s="297">
        <v>3258.89012</v>
      </c>
      <c r="E708" s="294">
        <v>0</v>
      </c>
      <c r="F708" s="294">
        <v>0</v>
      </c>
    </row>
    <row r="709" spans="1:6" s="53" customFormat="1" ht="8.65" customHeight="1" x14ac:dyDescent="0.25">
      <c r="A709" s="157" t="s">
        <v>44</v>
      </c>
      <c r="B709" s="299">
        <f>SUM(D709:F709)</f>
        <v>14855.207247050221</v>
      </c>
      <c r="C709" s="299"/>
      <c r="D709" s="299">
        <v>14855.207247050221</v>
      </c>
      <c r="E709" s="295">
        <v>0</v>
      </c>
      <c r="F709" s="158" t="s">
        <v>123</v>
      </c>
    </row>
    <row r="710" spans="1:6" s="53" customFormat="1" ht="8.65" customHeight="1" x14ac:dyDescent="0.25">
      <c r="A710" s="324" t="s">
        <v>45</v>
      </c>
      <c r="B710" s="297">
        <f t="shared" ref="B710" si="65">SUM(D710:F710)</f>
        <v>8576.5577899999989</v>
      </c>
      <c r="C710" s="297"/>
      <c r="D710" s="297">
        <v>8567.3232549999993</v>
      </c>
      <c r="E710" s="294">
        <v>0</v>
      </c>
      <c r="F710" s="297">
        <v>9.234535000000001</v>
      </c>
    </row>
    <row r="711" spans="1:6" s="53" customFormat="1" ht="8.65" customHeight="1" x14ac:dyDescent="0.25">
      <c r="A711" s="324" t="s">
        <v>46</v>
      </c>
      <c r="B711" s="297">
        <f>SUM(D711:F711)</f>
        <v>47324.798506960884</v>
      </c>
      <c r="C711" s="297"/>
      <c r="D711" s="297">
        <v>47322.100437560883</v>
      </c>
      <c r="E711" s="294">
        <v>0</v>
      </c>
      <c r="F711" s="293">
        <v>2.6980694000000001</v>
      </c>
    </row>
    <row r="712" spans="1:6" s="53" customFormat="1" ht="8.65" customHeight="1" x14ac:dyDescent="0.25">
      <c r="A712" s="324" t="s">
        <v>47</v>
      </c>
      <c r="B712" s="297">
        <f t="shared" ref="B712" si="66">SUM(D712:F712)</f>
        <v>15728.040960000002</v>
      </c>
      <c r="C712" s="297"/>
      <c r="D712" s="297">
        <v>15728.040960000002</v>
      </c>
      <c r="E712" s="294">
        <v>0</v>
      </c>
      <c r="F712" s="294">
        <v>0</v>
      </c>
    </row>
    <row r="713" spans="1:6" s="53" customFormat="1" ht="8.65" customHeight="1" x14ac:dyDescent="0.25">
      <c r="A713" s="157" t="s">
        <v>48</v>
      </c>
      <c r="B713" s="299">
        <f>SUM(D713:F713)</f>
        <v>36811.273421619611</v>
      </c>
      <c r="C713" s="299"/>
      <c r="D713" s="299">
        <v>36297.925623119831</v>
      </c>
      <c r="E713" s="158">
        <v>0</v>
      </c>
      <c r="F713" s="299">
        <v>513.34779849977724</v>
      </c>
    </row>
    <row r="714" spans="1:6" s="53" customFormat="1" ht="8.65" customHeight="1" x14ac:dyDescent="0.25">
      <c r="A714" s="324" t="s">
        <v>49</v>
      </c>
      <c r="B714" s="297">
        <f>SUM(D714:F714)</f>
        <v>1185.4945720000001</v>
      </c>
      <c r="C714" s="297"/>
      <c r="D714" s="297">
        <v>1094.7095400000001</v>
      </c>
      <c r="E714" s="294">
        <v>0</v>
      </c>
      <c r="F714" s="294">
        <v>90.785031999999987</v>
      </c>
    </row>
    <row r="715" spans="1:6" s="53" customFormat="1" ht="8.65" customHeight="1" x14ac:dyDescent="0.25">
      <c r="A715" s="324" t="s">
        <v>50</v>
      </c>
      <c r="B715" s="297">
        <f t="shared" ref="B715:B717" si="67">SUM(D715:F715)</f>
        <v>38581.938614845887</v>
      </c>
      <c r="C715" s="297"/>
      <c r="D715" s="297">
        <v>38581.938614845887</v>
      </c>
      <c r="E715" s="294">
        <v>0</v>
      </c>
      <c r="F715" s="293">
        <v>0</v>
      </c>
    </row>
    <row r="716" spans="1:6" s="53" customFormat="1" ht="8.65" customHeight="1" x14ac:dyDescent="0.25">
      <c r="A716" s="324" t="s">
        <v>51</v>
      </c>
      <c r="B716" s="297">
        <f t="shared" si="67"/>
        <v>115.91679999999999</v>
      </c>
      <c r="C716" s="297"/>
      <c r="D716" s="297">
        <v>115.91679999999999</v>
      </c>
      <c r="E716" s="294">
        <v>0</v>
      </c>
      <c r="F716" s="294">
        <v>0</v>
      </c>
    </row>
    <row r="717" spans="1:6" s="53" customFormat="1" ht="8.65" customHeight="1" x14ac:dyDescent="0.25">
      <c r="A717" s="157" t="s">
        <v>52</v>
      </c>
      <c r="B717" s="299">
        <f t="shared" si="67"/>
        <v>17175.257138500005</v>
      </c>
      <c r="C717" s="299"/>
      <c r="D717" s="299">
        <v>16375.137912500008</v>
      </c>
      <c r="E717" s="299">
        <v>797.93022599999995</v>
      </c>
      <c r="F717" s="158">
        <v>2.1890000000000001</v>
      </c>
    </row>
    <row r="718" spans="1:6" s="53" customFormat="1" ht="8.65" customHeight="1" x14ac:dyDescent="0.25">
      <c r="A718" s="324" t="s">
        <v>53</v>
      </c>
      <c r="B718" s="297">
        <f>SUM(D718:F718)</f>
        <v>4014.3390500000005</v>
      </c>
      <c r="C718" s="297"/>
      <c r="D718" s="297">
        <v>4014.3390500000005</v>
      </c>
      <c r="E718" s="294">
        <v>0</v>
      </c>
      <c r="F718" s="297">
        <v>0</v>
      </c>
    </row>
    <row r="719" spans="1:6" s="53" customFormat="1" ht="8.65" customHeight="1" x14ac:dyDescent="0.25">
      <c r="A719" s="324" t="s">
        <v>54</v>
      </c>
      <c r="B719" s="297">
        <f t="shared" ref="B719" si="68">SUM(D719:F719)</f>
        <v>583.49775</v>
      </c>
      <c r="C719" s="297"/>
      <c r="D719" s="297">
        <v>583.49775</v>
      </c>
      <c r="E719" s="294">
        <v>0</v>
      </c>
      <c r="F719" s="294">
        <v>0</v>
      </c>
    </row>
    <row r="720" spans="1:6" s="53" customFormat="1" ht="8.65" customHeight="1" x14ac:dyDescent="0.25">
      <c r="A720" s="324" t="s">
        <v>55</v>
      </c>
      <c r="B720" s="297">
        <f>SUM(D720:F720)</f>
        <v>4419.1767331999999</v>
      </c>
      <c r="C720" s="297"/>
      <c r="D720" s="297">
        <v>4160.2593800000004</v>
      </c>
      <c r="E720" s="297">
        <v>258.91735319999998</v>
      </c>
      <c r="F720" s="293">
        <v>0</v>
      </c>
    </row>
    <row r="721" spans="1:9" s="53" customFormat="1" ht="8.65" customHeight="1" x14ac:dyDescent="0.25">
      <c r="A721" s="157" t="s">
        <v>56</v>
      </c>
      <c r="B721" s="299">
        <f t="shared" ref="B721" si="69">SUM(D721:F721)</f>
        <v>5339.5553250000003</v>
      </c>
      <c r="C721" s="339"/>
      <c r="D721" s="299">
        <v>5339.5553250000003</v>
      </c>
      <c r="E721" s="295">
        <v>0</v>
      </c>
      <c r="F721" s="295">
        <v>0</v>
      </c>
    </row>
    <row r="722" spans="1:9" s="53" customFormat="1" ht="8.65" customHeight="1" x14ac:dyDescent="0.25">
      <c r="A722" s="324" t="s">
        <v>57</v>
      </c>
      <c r="B722" s="297">
        <f>SUM(D722:F722)</f>
        <v>339227.43270883436</v>
      </c>
      <c r="C722" s="297"/>
      <c r="D722" s="297">
        <v>230877.11948138507</v>
      </c>
      <c r="E722" s="297">
        <v>108335.98374239997</v>
      </c>
      <c r="F722" s="293">
        <v>14.329485049309145</v>
      </c>
    </row>
    <row r="723" spans="1:9" s="53" customFormat="1" ht="8.65" customHeight="1" x14ac:dyDescent="0.25">
      <c r="A723" s="324" t="s">
        <v>58</v>
      </c>
      <c r="B723" s="297">
        <f>SUM(D723:F723)</f>
        <v>507736.30889360025</v>
      </c>
      <c r="C723" s="297"/>
      <c r="D723" s="297">
        <v>187322.55874775365</v>
      </c>
      <c r="E723" s="297">
        <v>320407.00781403738</v>
      </c>
      <c r="F723" s="293">
        <v>6.7423318092247504</v>
      </c>
    </row>
    <row r="724" spans="1:9" s="53" customFormat="1" ht="8.65" customHeight="1" x14ac:dyDescent="0.25">
      <c r="A724" s="324" t="s">
        <v>59</v>
      </c>
      <c r="B724" s="297">
        <f>SUM(D724:F724)</f>
        <v>46170.059800000017</v>
      </c>
      <c r="C724" s="297"/>
      <c r="D724" s="297">
        <v>46169.059800000017</v>
      </c>
      <c r="E724" s="293">
        <v>0</v>
      </c>
      <c r="F724" s="293">
        <v>1</v>
      </c>
    </row>
    <row r="725" spans="1:9" s="53" customFormat="1" ht="8.65" customHeight="1" x14ac:dyDescent="0.25">
      <c r="A725" s="157" t="s">
        <v>60</v>
      </c>
      <c r="B725" s="299">
        <f>SUM(D725:F725)</f>
        <v>37121.216314144593</v>
      </c>
      <c r="C725" s="299"/>
      <c r="D725" s="299">
        <v>36728.132714144595</v>
      </c>
      <c r="E725" s="299">
        <v>392.08360000000005</v>
      </c>
      <c r="F725" s="158">
        <v>1</v>
      </c>
    </row>
    <row r="726" spans="1:9" s="53" customFormat="1" ht="8.65" customHeight="1" x14ac:dyDescent="0.25">
      <c r="A726" s="324" t="s">
        <v>61</v>
      </c>
      <c r="B726" s="297">
        <f t="shared" ref="B726:B727" si="70">SUM(D726:F726)</f>
        <v>405.84449999999998</v>
      </c>
      <c r="C726" s="297"/>
      <c r="D726" s="297">
        <v>405.84449999999998</v>
      </c>
      <c r="E726" s="294">
        <v>0</v>
      </c>
      <c r="F726" s="294">
        <v>0</v>
      </c>
    </row>
    <row r="727" spans="1:9" s="53" customFormat="1" ht="8.65" customHeight="1" x14ac:dyDescent="0.25">
      <c r="A727" s="324" t="s">
        <v>62</v>
      </c>
      <c r="B727" s="297">
        <f t="shared" si="70"/>
        <v>78904.376203145017</v>
      </c>
      <c r="C727" s="297"/>
      <c r="D727" s="297">
        <v>78748.6609708826</v>
      </c>
      <c r="E727" s="293">
        <v>154.10000000000008</v>
      </c>
      <c r="F727" s="294">
        <v>1.615232262410836</v>
      </c>
    </row>
    <row r="728" spans="1:9" s="53" customFormat="1" ht="8.65" customHeight="1" x14ac:dyDescent="0.25">
      <c r="A728" s="324" t="s">
        <v>63</v>
      </c>
      <c r="B728" s="297">
        <f>SUM(D728:F728)</f>
        <v>42143.82142</v>
      </c>
      <c r="C728" s="297"/>
      <c r="D728" s="297">
        <v>41920.398419999998</v>
      </c>
      <c r="E728" s="293">
        <v>0</v>
      </c>
      <c r="F728" s="294">
        <v>223.423</v>
      </c>
    </row>
    <row r="729" spans="1:9" s="53" customFormat="1" ht="8.65" customHeight="1" x14ac:dyDescent="0.25">
      <c r="A729" s="157" t="s">
        <v>64</v>
      </c>
      <c r="B729" s="299">
        <f t="shared" ref="B729" si="71">SUM(D729:F729)</f>
        <v>2267.8298</v>
      </c>
      <c r="C729" s="299"/>
      <c r="D729" s="299">
        <v>2267.8298</v>
      </c>
      <c r="E729" s="295">
        <v>0</v>
      </c>
      <c r="F729" s="295">
        <v>0</v>
      </c>
      <c r="H729" s="340"/>
    </row>
    <row r="730" spans="1:9" s="53" customFormat="1" ht="9" customHeight="1" x14ac:dyDescent="0.25">
      <c r="A730" s="155"/>
      <c r="B730" s="328"/>
      <c r="C730" s="328"/>
      <c r="D730" s="328"/>
      <c r="E730" s="296"/>
      <c r="F730" s="296"/>
    </row>
    <row r="731" spans="1:9" s="53" customFormat="1" ht="9" customHeight="1" x14ac:dyDescent="0.25">
      <c r="A731" s="321" t="s">
        <v>351</v>
      </c>
      <c r="B731" s="291"/>
      <c r="C731" s="291"/>
      <c r="D731" s="291"/>
      <c r="E731" s="152"/>
      <c r="F731" s="291"/>
    </row>
    <row r="732" spans="1:9" s="53" customFormat="1" ht="9" customHeight="1" x14ac:dyDescent="0.25">
      <c r="A732" s="323" t="s">
        <v>33</v>
      </c>
      <c r="B732" s="291">
        <f>SUM(B734:B765)+2</f>
        <v>1692872</v>
      </c>
      <c r="C732" s="291"/>
      <c r="D732" s="291">
        <f>SUM(D734:D765)+3</f>
        <v>1312254</v>
      </c>
      <c r="E732" s="291">
        <f t="shared" ref="E732" si="72">SUM(E734:E765)</f>
        <v>368251</v>
      </c>
      <c r="F732" s="291">
        <f>SUM(F734:F765)</f>
        <v>12367</v>
      </c>
      <c r="I732" s="55"/>
    </row>
    <row r="733" spans="1:9" s="53" customFormat="1" ht="3.95" customHeight="1" x14ac:dyDescent="0.25">
      <c r="A733" s="323"/>
      <c r="B733" s="291"/>
      <c r="C733" s="291"/>
      <c r="D733" s="291"/>
      <c r="E733" s="291"/>
      <c r="F733" s="291"/>
    </row>
    <row r="734" spans="1:9" s="53" customFormat="1" ht="8.65" customHeight="1" x14ac:dyDescent="0.25">
      <c r="A734" s="324" t="s">
        <v>34</v>
      </c>
      <c r="B734" s="297">
        <f>SUM(D734:F734)</f>
        <v>323</v>
      </c>
      <c r="C734" s="297"/>
      <c r="D734" s="297">
        <v>323</v>
      </c>
      <c r="E734" s="294">
        <v>0</v>
      </c>
      <c r="F734" s="294">
        <v>0</v>
      </c>
    </row>
    <row r="735" spans="1:9" s="53" customFormat="1" ht="8.65" customHeight="1" x14ac:dyDescent="0.25">
      <c r="A735" s="324" t="s">
        <v>35</v>
      </c>
      <c r="B735" s="297">
        <f>SUM(D735:F735)</f>
        <v>120310</v>
      </c>
      <c r="C735" s="297"/>
      <c r="D735" s="297">
        <v>108181</v>
      </c>
      <c r="E735" s="297">
        <v>4841</v>
      </c>
      <c r="F735" s="297">
        <v>7288</v>
      </c>
    </row>
    <row r="736" spans="1:9" s="53" customFormat="1" ht="8.65" customHeight="1" x14ac:dyDescent="0.25">
      <c r="A736" s="324" t="s">
        <v>87</v>
      </c>
      <c r="B736" s="297">
        <f>SUM(D736:F736)-1</f>
        <v>154153</v>
      </c>
      <c r="C736" s="297"/>
      <c r="D736" s="297">
        <v>145005</v>
      </c>
      <c r="E736" s="297">
        <v>4850</v>
      </c>
      <c r="F736" s="297">
        <v>4299</v>
      </c>
    </row>
    <row r="737" spans="1:6" s="53" customFormat="1" ht="8.65" customHeight="1" x14ac:dyDescent="0.25">
      <c r="A737" s="157" t="s">
        <v>37</v>
      </c>
      <c r="B737" s="299">
        <f>SUM(D737:F737)</f>
        <v>63336</v>
      </c>
      <c r="C737" s="299"/>
      <c r="D737" s="299">
        <v>62749</v>
      </c>
      <c r="E737" s="299">
        <v>587</v>
      </c>
      <c r="F737" s="158">
        <v>0</v>
      </c>
    </row>
    <row r="738" spans="1:6" s="53" customFormat="1" ht="8.65" customHeight="1" x14ac:dyDescent="0.25">
      <c r="A738" s="324" t="s">
        <v>38</v>
      </c>
      <c r="B738" s="297">
        <f>SUM(D738:F738)</f>
        <v>2089</v>
      </c>
      <c r="C738" s="297"/>
      <c r="D738" s="297">
        <v>2089</v>
      </c>
      <c r="E738" s="294">
        <v>0</v>
      </c>
      <c r="F738" s="294">
        <v>0</v>
      </c>
    </row>
    <row r="739" spans="1:6" s="53" customFormat="1" ht="8.65" customHeight="1" x14ac:dyDescent="0.25">
      <c r="A739" s="324" t="s">
        <v>39</v>
      </c>
      <c r="B739" s="297">
        <f>SUM(D739:F739)+1</f>
        <v>40903</v>
      </c>
      <c r="C739" s="297"/>
      <c r="D739" s="297">
        <v>40902</v>
      </c>
      <c r="E739" s="293" t="s">
        <v>123</v>
      </c>
      <c r="F739" s="293">
        <v>0</v>
      </c>
    </row>
    <row r="740" spans="1:6" s="53" customFormat="1" ht="8.65" customHeight="1" x14ac:dyDescent="0.25">
      <c r="A740" s="324" t="s">
        <v>40</v>
      </c>
      <c r="B740" s="297">
        <f>SUM(D740:F740)</f>
        <v>58252</v>
      </c>
      <c r="C740" s="297"/>
      <c r="D740" s="297">
        <v>57143</v>
      </c>
      <c r="E740" s="297">
        <v>1109</v>
      </c>
      <c r="F740" s="293">
        <v>0</v>
      </c>
    </row>
    <row r="741" spans="1:6" s="53" customFormat="1" ht="8.65" customHeight="1" x14ac:dyDescent="0.25">
      <c r="A741" s="157" t="s">
        <v>41</v>
      </c>
      <c r="B741" s="299">
        <f>SUM(D741:F741)</f>
        <v>1433</v>
      </c>
      <c r="C741" s="299"/>
      <c r="D741" s="299">
        <v>1433</v>
      </c>
      <c r="E741" s="295">
        <v>0</v>
      </c>
      <c r="F741" s="295">
        <v>0</v>
      </c>
    </row>
    <row r="742" spans="1:6" s="53" customFormat="1" ht="8.65" customHeight="1" x14ac:dyDescent="0.25">
      <c r="A742" s="324" t="s">
        <v>88</v>
      </c>
      <c r="B742" s="293" t="s">
        <v>132</v>
      </c>
      <c r="C742" s="293"/>
      <c r="D742" s="293" t="s">
        <v>132</v>
      </c>
      <c r="E742" s="293" t="s">
        <v>132</v>
      </c>
      <c r="F742" s="293" t="s">
        <v>132</v>
      </c>
    </row>
    <row r="743" spans="1:6" s="53" customFormat="1" ht="8.65" customHeight="1" x14ac:dyDescent="0.25">
      <c r="A743" s="324" t="s">
        <v>42</v>
      </c>
      <c r="B743" s="297">
        <f t="shared" ref="B743:B749" si="73">SUM(D743:F743)</f>
        <v>984</v>
      </c>
      <c r="C743" s="297"/>
      <c r="D743" s="297">
        <v>984</v>
      </c>
      <c r="E743" s="294">
        <v>0</v>
      </c>
      <c r="F743" s="294">
        <v>0</v>
      </c>
    </row>
    <row r="744" spans="1:6" s="53" customFormat="1" ht="8.65" customHeight="1" x14ac:dyDescent="0.25">
      <c r="A744" s="324" t="s">
        <v>43</v>
      </c>
      <c r="B744" s="297">
        <f t="shared" si="73"/>
        <v>2352</v>
      </c>
      <c r="C744" s="297"/>
      <c r="D744" s="297">
        <v>2352</v>
      </c>
      <c r="E744" s="294">
        <v>0</v>
      </c>
      <c r="F744" s="294">
        <v>0</v>
      </c>
    </row>
    <row r="745" spans="1:6" s="53" customFormat="1" ht="8.65" customHeight="1" x14ac:dyDescent="0.25">
      <c r="A745" s="157" t="s">
        <v>44</v>
      </c>
      <c r="B745" s="299">
        <f t="shared" si="73"/>
        <v>17758</v>
      </c>
      <c r="C745" s="299"/>
      <c r="D745" s="299">
        <v>17757</v>
      </c>
      <c r="E745" s="295">
        <v>0</v>
      </c>
      <c r="F745" s="158">
        <v>1</v>
      </c>
    </row>
    <row r="746" spans="1:6" s="53" customFormat="1" ht="8.65" customHeight="1" x14ac:dyDescent="0.25">
      <c r="A746" s="324" t="s">
        <v>45</v>
      </c>
      <c r="B746" s="297">
        <f t="shared" si="73"/>
        <v>8678</v>
      </c>
      <c r="C746" s="297"/>
      <c r="D746" s="297">
        <v>8674</v>
      </c>
      <c r="E746" s="294">
        <v>0</v>
      </c>
      <c r="F746" s="297">
        <v>4</v>
      </c>
    </row>
    <row r="747" spans="1:6" s="53" customFormat="1" ht="8.65" customHeight="1" x14ac:dyDescent="0.25">
      <c r="A747" s="324" t="s">
        <v>46</v>
      </c>
      <c r="B747" s="297">
        <f t="shared" si="73"/>
        <v>50273</v>
      </c>
      <c r="C747" s="297"/>
      <c r="D747" s="297">
        <v>50273</v>
      </c>
      <c r="E747" s="294">
        <v>0</v>
      </c>
      <c r="F747" s="293" t="s">
        <v>123</v>
      </c>
    </row>
    <row r="748" spans="1:6" s="53" customFormat="1" ht="8.65" customHeight="1" x14ac:dyDescent="0.25">
      <c r="A748" s="324" t="s">
        <v>47</v>
      </c>
      <c r="B748" s="297">
        <f t="shared" si="73"/>
        <v>16614</v>
      </c>
      <c r="C748" s="297"/>
      <c r="D748" s="297">
        <v>16614</v>
      </c>
      <c r="E748" s="294">
        <v>0</v>
      </c>
      <c r="F748" s="294">
        <v>0</v>
      </c>
    </row>
    <row r="749" spans="1:6" s="53" customFormat="1" ht="8.65" customHeight="1" x14ac:dyDescent="0.25">
      <c r="A749" s="157" t="s">
        <v>48</v>
      </c>
      <c r="B749" s="299">
        <f t="shared" si="73"/>
        <v>27635</v>
      </c>
      <c r="C749" s="299"/>
      <c r="D749" s="299">
        <v>27384</v>
      </c>
      <c r="E749" s="158">
        <v>4</v>
      </c>
      <c r="F749" s="299">
        <v>247</v>
      </c>
    </row>
    <row r="750" spans="1:6" s="53" customFormat="1" ht="8.65" customHeight="1" x14ac:dyDescent="0.25">
      <c r="A750" s="324" t="s">
        <v>49</v>
      </c>
      <c r="B750" s="297">
        <f>SUM(D750:F750)+1</f>
        <v>1271</v>
      </c>
      <c r="C750" s="297"/>
      <c r="D750" s="297">
        <v>1189</v>
      </c>
      <c r="E750" s="294">
        <v>0</v>
      </c>
      <c r="F750" s="294">
        <v>81</v>
      </c>
    </row>
    <row r="751" spans="1:6" s="53" customFormat="1" ht="8.65" customHeight="1" x14ac:dyDescent="0.25">
      <c r="A751" s="324" t="s">
        <v>50</v>
      </c>
      <c r="B751" s="297">
        <f t="shared" ref="B751:B757" si="74">SUM(D751:F751)</f>
        <v>46517</v>
      </c>
      <c r="C751" s="297"/>
      <c r="D751" s="297">
        <v>46515</v>
      </c>
      <c r="E751" s="294">
        <v>2</v>
      </c>
      <c r="F751" s="293">
        <v>0</v>
      </c>
    </row>
    <row r="752" spans="1:6" s="53" customFormat="1" ht="8.65" customHeight="1" x14ac:dyDescent="0.25">
      <c r="A752" s="324" t="s">
        <v>51</v>
      </c>
      <c r="B752" s="297">
        <f t="shared" si="74"/>
        <v>260</v>
      </c>
      <c r="C752" s="297"/>
      <c r="D752" s="297">
        <v>260</v>
      </c>
      <c r="E752" s="294">
        <v>0</v>
      </c>
      <c r="F752" s="294">
        <v>0</v>
      </c>
    </row>
    <row r="753" spans="1:9" s="53" customFormat="1" ht="8.65" customHeight="1" x14ac:dyDescent="0.25">
      <c r="A753" s="157" t="s">
        <v>52</v>
      </c>
      <c r="B753" s="299">
        <f t="shared" si="74"/>
        <v>19245</v>
      </c>
      <c r="C753" s="299"/>
      <c r="D753" s="299">
        <v>18742</v>
      </c>
      <c r="E753" s="299">
        <v>503</v>
      </c>
      <c r="F753" s="158">
        <v>0</v>
      </c>
    </row>
    <row r="754" spans="1:9" s="53" customFormat="1" ht="8.65" customHeight="1" x14ac:dyDescent="0.25">
      <c r="A754" s="324" t="s">
        <v>53</v>
      </c>
      <c r="B754" s="297">
        <f t="shared" si="74"/>
        <v>4191</v>
      </c>
      <c r="C754" s="297"/>
      <c r="D754" s="297">
        <v>4191</v>
      </c>
      <c r="E754" s="294">
        <v>0</v>
      </c>
      <c r="F754" s="297">
        <v>0</v>
      </c>
    </row>
    <row r="755" spans="1:9" s="53" customFormat="1" ht="8.65" customHeight="1" x14ac:dyDescent="0.25">
      <c r="A755" s="324" t="s">
        <v>54</v>
      </c>
      <c r="B755" s="297">
        <f t="shared" si="74"/>
        <v>650</v>
      </c>
      <c r="C755" s="297"/>
      <c r="D755" s="297">
        <v>650</v>
      </c>
      <c r="E755" s="294">
        <v>0</v>
      </c>
      <c r="F755" s="294">
        <v>0</v>
      </c>
    </row>
    <row r="756" spans="1:9" s="53" customFormat="1" ht="8.65" customHeight="1" x14ac:dyDescent="0.25">
      <c r="A756" s="324" t="s">
        <v>55</v>
      </c>
      <c r="B756" s="297">
        <f t="shared" si="74"/>
        <v>4269</v>
      </c>
      <c r="C756" s="297"/>
      <c r="D756" s="297">
        <v>4115</v>
      </c>
      <c r="E756" s="297">
        <v>153</v>
      </c>
      <c r="F756" s="293">
        <v>1</v>
      </c>
    </row>
    <row r="757" spans="1:9" s="53" customFormat="1" ht="8.65" customHeight="1" x14ac:dyDescent="0.25">
      <c r="A757" s="157" t="s">
        <v>56</v>
      </c>
      <c r="B757" s="299">
        <f t="shared" si="74"/>
        <v>5936</v>
      </c>
      <c r="C757" s="339"/>
      <c r="D757" s="299">
        <v>5936</v>
      </c>
      <c r="E757" s="295">
        <v>0</v>
      </c>
      <c r="F757" s="295">
        <v>0</v>
      </c>
    </row>
    <row r="758" spans="1:9" s="53" customFormat="1" ht="8.65" customHeight="1" x14ac:dyDescent="0.25">
      <c r="A758" s="324" t="s">
        <v>57</v>
      </c>
      <c r="B758" s="297">
        <f>SUM(D758:F758)-1</f>
        <v>321095</v>
      </c>
      <c r="C758" s="297"/>
      <c r="D758" s="297">
        <v>241616</v>
      </c>
      <c r="E758" s="297">
        <v>79465</v>
      </c>
      <c r="F758" s="293">
        <v>15</v>
      </c>
    </row>
    <row r="759" spans="1:9" s="53" customFormat="1" ht="8.65" customHeight="1" x14ac:dyDescent="0.25">
      <c r="A759" s="324" t="s">
        <v>58</v>
      </c>
      <c r="B759" s="297">
        <f>SUM(D759:F759)</f>
        <v>480362</v>
      </c>
      <c r="C759" s="297"/>
      <c r="D759" s="297">
        <v>204012</v>
      </c>
      <c r="E759" s="297">
        <v>276338</v>
      </c>
      <c r="F759" s="293">
        <v>12</v>
      </c>
    </row>
    <row r="760" spans="1:9" s="53" customFormat="1" ht="8.65" customHeight="1" x14ac:dyDescent="0.25">
      <c r="A760" s="324" t="s">
        <v>59</v>
      </c>
      <c r="B760" s="297">
        <f>SUM(D760:F760)</f>
        <v>55344</v>
      </c>
      <c r="C760" s="297"/>
      <c r="D760" s="297">
        <v>55344</v>
      </c>
      <c r="E760" s="293">
        <v>0</v>
      </c>
      <c r="F760" s="293">
        <v>0</v>
      </c>
    </row>
    <row r="761" spans="1:9" s="53" customFormat="1" ht="8.65" customHeight="1" x14ac:dyDescent="0.25">
      <c r="A761" s="157" t="s">
        <v>60</v>
      </c>
      <c r="B761" s="299">
        <f>SUM(D761:F761)</f>
        <v>43640</v>
      </c>
      <c r="C761" s="299"/>
      <c r="D761" s="299">
        <v>43248</v>
      </c>
      <c r="E761" s="299">
        <v>392</v>
      </c>
      <c r="F761" s="158">
        <v>0</v>
      </c>
    </row>
    <row r="762" spans="1:9" s="53" customFormat="1" ht="8.65" customHeight="1" x14ac:dyDescent="0.25">
      <c r="A762" s="324" t="s">
        <v>61</v>
      </c>
      <c r="B762" s="297">
        <f>SUM(D762:F762)</f>
        <v>472</v>
      </c>
      <c r="C762" s="297"/>
      <c r="D762" s="297">
        <v>472</v>
      </c>
      <c r="E762" s="294">
        <v>0</v>
      </c>
      <c r="F762" s="294">
        <v>0</v>
      </c>
    </row>
    <row r="763" spans="1:9" s="53" customFormat="1" ht="8.65" customHeight="1" x14ac:dyDescent="0.25">
      <c r="A763" s="324" t="s">
        <v>62</v>
      </c>
      <c r="B763" s="297">
        <f>SUM(D763:F763)+1</f>
        <v>96416</v>
      </c>
      <c r="C763" s="297"/>
      <c r="D763" s="297">
        <v>96408</v>
      </c>
      <c r="E763" s="293">
        <v>7</v>
      </c>
      <c r="F763" s="294">
        <v>0</v>
      </c>
    </row>
    <row r="764" spans="1:9" s="53" customFormat="1" ht="8.65" customHeight="1" x14ac:dyDescent="0.25">
      <c r="A764" s="324" t="s">
        <v>63</v>
      </c>
      <c r="B764" s="297">
        <f>SUM(D764:F764)</f>
        <v>45374</v>
      </c>
      <c r="C764" s="297"/>
      <c r="D764" s="297">
        <v>44955</v>
      </c>
      <c r="E764" s="293">
        <v>0</v>
      </c>
      <c r="F764" s="294">
        <v>419</v>
      </c>
    </row>
    <row r="765" spans="1:9" s="53" customFormat="1" ht="8.65" customHeight="1" x14ac:dyDescent="0.25">
      <c r="A765" s="157" t="s">
        <v>64</v>
      </c>
      <c r="B765" s="299">
        <f>SUM(D765:F765)</f>
        <v>2735</v>
      </c>
      <c r="C765" s="299"/>
      <c r="D765" s="299">
        <v>2735</v>
      </c>
      <c r="E765" s="295">
        <v>0</v>
      </c>
      <c r="F765" s="295">
        <v>0</v>
      </c>
      <c r="H765" s="340"/>
    </row>
    <row r="766" spans="1:9" s="53" customFormat="1" ht="9" customHeight="1" x14ac:dyDescent="0.25">
      <c r="A766" s="155"/>
      <c r="B766" s="328"/>
      <c r="C766" s="328"/>
      <c r="D766" s="328"/>
      <c r="E766" s="296"/>
      <c r="F766" s="296"/>
    </row>
    <row r="767" spans="1:9" s="53" customFormat="1" ht="9" customHeight="1" x14ac:dyDescent="0.25">
      <c r="A767" s="321" t="s">
        <v>314</v>
      </c>
      <c r="B767" s="291"/>
      <c r="C767" s="291"/>
      <c r="D767" s="291"/>
      <c r="E767" s="152"/>
      <c r="F767" s="291"/>
    </row>
    <row r="768" spans="1:9" s="53" customFormat="1" ht="9" customHeight="1" x14ac:dyDescent="0.25">
      <c r="A768" s="323" t="s">
        <v>33</v>
      </c>
      <c r="B768" s="291">
        <f>SUM(B770:B801)-3</f>
        <v>1733219</v>
      </c>
      <c r="C768" s="291"/>
      <c r="D768" s="291">
        <f>SUM(D770:D801)-1</f>
        <v>1362918</v>
      </c>
      <c r="E768" s="291">
        <f>SUM(E770:E801)-1</f>
        <v>355999</v>
      </c>
      <c r="F768" s="291">
        <f>SUM(F770:F801)-1</f>
        <v>14302</v>
      </c>
      <c r="I768" s="55"/>
    </row>
    <row r="769" spans="1:6" s="53" customFormat="1" ht="3.95" customHeight="1" x14ac:dyDescent="0.25">
      <c r="A769" s="323"/>
      <c r="B769" s="291"/>
      <c r="C769" s="291"/>
      <c r="D769" s="291"/>
      <c r="E769" s="291"/>
      <c r="F769" s="291"/>
    </row>
    <row r="770" spans="1:6" s="53" customFormat="1" ht="8.65" customHeight="1" x14ac:dyDescent="0.25">
      <c r="A770" s="324" t="s">
        <v>34</v>
      </c>
      <c r="B770" s="297">
        <f>SUM(D770:F770)</f>
        <v>241</v>
      </c>
      <c r="C770" s="297"/>
      <c r="D770" s="297">
        <v>241</v>
      </c>
      <c r="E770" s="294">
        <v>0</v>
      </c>
      <c r="F770" s="294">
        <v>0</v>
      </c>
    </row>
    <row r="771" spans="1:6" s="53" customFormat="1" ht="8.65" customHeight="1" x14ac:dyDescent="0.25">
      <c r="A771" s="324" t="s">
        <v>35</v>
      </c>
      <c r="B771" s="297">
        <f>SUM(D771:F771)-1</f>
        <v>138475</v>
      </c>
      <c r="C771" s="297"/>
      <c r="D771" s="297">
        <v>125208</v>
      </c>
      <c r="E771" s="297">
        <v>4197</v>
      </c>
      <c r="F771" s="297">
        <v>9071</v>
      </c>
    </row>
    <row r="772" spans="1:6" s="53" customFormat="1" ht="8.65" customHeight="1" x14ac:dyDescent="0.25">
      <c r="A772" s="324" t="s">
        <v>87</v>
      </c>
      <c r="B772" s="297">
        <f>SUM(D772:F772)</f>
        <v>166793</v>
      </c>
      <c r="C772" s="297"/>
      <c r="D772" s="297">
        <v>144034</v>
      </c>
      <c r="E772" s="297">
        <v>18416</v>
      </c>
      <c r="F772" s="297">
        <v>4343</v>
      </c>
    </row>
    <row r="773" spans="1:6" s="53" customFormat="1" ht="8.65" customHeight="1" x14ac:dyDescent="0.25">
      <c r="A773" s="157" t="s">
        <v>37</v>
      </c>
      <c r="B773" s="299">
        <f>SUM(D773:F773)+1</f>
        <v>64038</v>
      </c>
      <c r="C773" s="299"/>
      <c r="D773" s="299">
        <v>63648</v>
      </c>
      <c r="E773" s="299">
        <v>389</v>
      </c>
      <c r="F773" s="158">
        <v>0</v>
      </c>
    </row>
    <row r="774" spans="1:6" s="53" customFormat="1" ht="8.65" customHeight="1" x14ac:dyDescent="0.25">
      <c r="A774" s="324" t="s">
        <v>38</v>
      </c>
      <c r="B774" s="297">
        <f>SUM(D774:F774)</f>
        <v>1937</v>
      </c>
      <c r="C774" s="297"/>
      <c r="D774" s="297">
        <v>1935</v>
      </c>
      <c r="E774" s="294">
        <v>0</v>
      </c>
      <c r="F774" s="294">
        <v>2</v>
      </c>
    </row>
    <row r="775" spans="1:6" s="53" customFormat="1" ht="8.65" customHeight="1" x14ac:dyDescent="0.25">
      <c r="A775" s="324" t="s">
        <v>39</v>
      </c>
      <c r="B775" s="297">
        <f>SUM(D775:F775)</f>
        <v>31785</v>
      </c>
      <c r="C775" s="297"/>
      <c r="D775" s="297">
        <v>31091</v>
      </c>
      <c r="E775" s="293">
        <v>694</v>
      </c>
      <c r="F775" s="293">
        <v>0</v>
      </c>
    </row>
    <row r="776" spans="1:6" s="53" customFormat="1" ht="8.65" customHeight="1" x14ac:dyDescent="0.25">
      <c r="A776" s="324" t="s">
        <v>40</v>
      </c>
      <c r="B776" s="297">
        <f>SUM(D776:F776)</f>
        <v>62554</v>
      </c>
      <c r="C776" s="297"/>
      <c r="D776" s="297">
        <v>61661</v>
      </c>
      <c r="E776" s="297">
        <v>893</v>
      </c>
      <c r="F776" s="293">
        <v>0</v>
      </c>
    </row>
    <row r="777" spans="1:6" s="53" customFormat="1" ht="8.65" customHeight="1" x14ac:dyDescent="0.25">
      <c r="A777" s="157" t="s">
        <v>41</v>
      </c>
      <c r="B777" s="299">
        <f>SUM(D777:F777)</f>
        <v>1055</v>
      </c>
      <c r="C777" s="299"/>
      <c r="D777" s="299">
        <v>1055</v>
      </c>
      <c r="E777" s="295">
        <v>0</v>
      </c>
      <c r="F777" s="295">
        <v>0</v>
      </c>
    </row>
    <row r="778" spans="1:6" s="53" customFormat="1" ht="8.65" customHeight="1" x14ac:dyDescent="0.25">
      <c r="A778" s="324" t="s">
        <v>88</v>
      </c>
      <c r="B778" s="293" t="s">
        <v>132</v>
      </c>
      <c r="C778" s="293"/>
      <c r="D778" s="293" t="s">
        <v>132</v>
      </c>
      <c r="E778" s="293" t="s">
        <v>132</v>
      </c>
      <c r="F778" s="293" t="s">
        <v>132</v>
      </c>
    </row>
    <row r="779" spans="1:6" s="53" customFormat="1" ht="8.65" customHeight="1" x14ac:dyDescent="0.25">
      <c r="A779" s="324" t="s">
        <v>42</v>
      </c>
      <c r="B779" s="297">
        <f>SUM(D779:F779)</f>
        <v>1259</v>
      </c>
      <c r="C779" s="297"/>
      <c r="D779" s="297">
        <v>1259</v>
      </c>
      <c r="E779" s="294">
        <v>0</v>
      </c>
      <c r="F779" s="294">
        <v>0</v>
      </c>
    </row>
    <row r="780" spans="1:6" s="53" customFormat="1" ht="8.65" customHeight="1" x14ac:dyDescent="0.25">
      <c r="A780" s="324" t="s">
        <v>43</v>
      </c>
      <c r="B780" s="297">
        <f>SUM(D780:F780)</f>
        <v>2247</v>
      </c>
      <c r="C780" s="297"/>
      <c r="D780" s="297">
        <v>2247</v>
      </c>
      <c r="E780" s="294">
        <v>0</v>
      </c>
      <c r="F780" s="294">
        <v>0</v>
      </c>
    </row>
    <row r="781" spans="1:6" s="53" customFormat="1" ht="8.65" customHeight="1" x14ac:dyDescent="0.25">
      <c r="A781" s="157" t="s">
        <v>44</v>
      </c>
      <c r="B781" s="299">
        <f>SUM(D781:F781)+1</f>
        <v>22547</v>
      </c>
      <c r="C781" s="299"/>
      <c r="D781" s="299">
        <v>22538</v>
      </c>
      <c r="E781" s="295">
        <v>8</v>
      </c>
      <c r="F781" s="158">
        <v>0</v>
      </c>
    </row>
    <row r="782" spans="1:6" s="53" customFormat="1" ht="8.65" customHeight="1" x14ac:dyDescent="0.25">
      <c r="A782" s="324" t="s">
        <v>45</v>
      </c>
      <c r="B782" s="297">
        <f>SUM(D782:F782)-1</f>
        <v>8882</v>
      </c>
      <c r="C782" s="297"/>
      <c r="D782" s="297">
        <v>8878</v>
      </c>
      <c r="E782" s="294">
        <v>0</v>
      </c>
      <c r="F782" s="297">
        <v>5</v>
      </c>
    </row>
    <row r="783" spans="1:6" s="53" customFormat="1" ht="8.65" customHeight="1" x14ac:dyDescent="0.25">
      <c r="A783" s="324" t="s">
        <v>46</v>
      </c>
      <c r="B783" s="297">
        <f>SUM(D783:F783)</f>
        <v>55680</v>
      </c>
      <c r="C783" s="297"/>
      <c r="D783" s="297">
        <v>55680</v>
      </c>
      <c r="E783" s="294">
        <v>0</v>
      </c>
      <c r="F783" s="293">
        <v>0</v>
      </c>
    </row>
    <row r="784" spans="1:6" s="53" customFormat="1" ht="8.65" customHeight="1" x14ac:dyDescent="0.25">
      <c r="A784" s="324" t="s">
        <v>47</v>
      </c>
      <c r="B784" s="297">
        <f>SUM(D784:F784)</f>
        <v>18804</v>
      </c>
      <c r="C784" s="297"/>
      <c r="D784" s="297">
        <v>18804</v>
      </c>
      <c r="E784" s="294">
        <v>0</v>
      </c>
      <c r="F784" s="294">
        <v>0</v>
      </c>
    </row>
    <row r="785" spans="1:6" s="53" customFormat="1" ht="8.65" customHeight="1" x14ac:dyDescent="0.25">
      <c r="A785" s="157" t="s">
        <v>48</v>
      </c>
      <c r="B785" s="299">
        <f>SUM(D785:F785)-1</f>
        <v>49380</v>
      </c>
      <c r="C785" s="299"/>
      <c r="D785" s="299">
        <v>48816</v>
      </c>
      <c r="E785" s="158">
        <v>0</v>
      </c>
      <c r="F785" s="299">
        <v>565</v>
      </c>
    </row>
    <row r="786" spans="1:6" s="53" customFormat="1" ht="8.65" customHeight="1" x14ac:dyDescent="0.25">
      <c r="A786" s="324" t="s">
        <v>49</v>
      </c>
      <c r="B786" s="297">
        <f>SUM(D786:F786)+1</f>
        <v>776</v>
      </c>
      <c r="C786" s="297"/>
      <c r="D786" s="297">
        <v>730</v>
      </c>
      <c r="E786" s="294">
        <v>0</v>
      </c>
      <c r="F786" s="294">
        <v>45</v>
      </c>
    </row>
    <row r="787" spans="1:6" s="53" customFormat="1" ht="8.65" customHeight="1" x14ac:dyDescent="0.25">
      <c r="A787" s="324" t="s">
        <v>50</v>
      </c>
      <c r="B787" s="297">
        <f>SUM(D787:F787)</f>
        <v>66567</v>
      </c>
      <c r="C787" s="297"/>
      <c r="D787" s="297">
        <v>66516</v>
      </c>
      <c r="E787" s="294">
        <v>51</v>
      </c>
      <c r="F787" s="293">
        <v>0</v>
      </c>
    </row>
    <row r="788" spans="1:6" s="53" customFormat="1" ht="8.65" customHeight="1" x14ac:dyDescent="0.25">
      <c r="A788" s="324" t="s">
        <v>51</v>
      </c>
      <c r="B788" s="297">
        <f>SUM(D788:F788)</f>
        <v>297</v>
      </c>
      <c r="C788" s="297"/>
      <c r="D788" s="297">
        <v>297</v>
      </c>
      <c r="E788" s="294">
        <v>0</v>
      </c>
      <c r="F788" s="294">
        <v>0</v>
      </c>
    </row>
    <row r="789" spans="1:6" s="53" customFormat="1" ht="8.65" customHeight="1" x14ac:dyDescent="0.25">
      <c r="A789" s="157" t="s">
        <v>52</v>
      </c>
      <c r="B789" s="299">
        <f>SUM(D789:F789)+1</f>
        <v>16925</v>
      </c>
      <c r="C789" s="299"/>
      <c r="D789" s="299">
        <v>16143</v>
      </c>
      <c r="E789" s="299">
        <v>777</v>
      </c>
      <c r="F789" s="158">
        <v>4</v>
      </c>
    </row>
    <row r="790" spans="1:6" s="53" customFormat="1" ht="8.65" customHeight="1" x14ac:dyDescent="0.25">
      <c r="A790" s="324" t="s">
        <v>53</v>
      </c>
      <c r="B790" s="297">
        <f>SUM(D790:F790)</f>
        <v>4340</v>
      </c>
      <c r="C790" s="297"/>
      <c r="D790" s="297">
        <v>4340</v>
      </c>
      <c r="E790" s="294">
        <v>0</v>
      </c>
      <c r="F790" s="297">
        <v>0</v>
      </c>
    </row>
    <row r="791" spans="1:6" s="53" customFormat="1" ht="8.65" customHeight="1" x14ac:dyDescent="0.25">
      <c r="A791" s="324" t="s">
        <v>54</v>
      </c>
      <c r="B791" s="297">
        <f>SUM(D791:F791)</f>
        <v>851</v>
      </c>
      <c r="C791" s="297"/>
      <c r="D791" s="297">
        <v>851</v>
      </c>
      <c r="E791" s="294">
        <v>0</v>
      </c>
      <c r="F791" s="294">
        <v>0</v>
      </c>
    </row>
    <row r="792" spans="1:6" s="53" customFormat="1" ht="8.65" customHeight="1" x14ac:dyDescent="0.25">
      <c r="A792" s="324" t="s">
        <v>55</v>
      </c>
      <c r="B792" s="297">
        <f>SUM(D792:F792)</f>
        <v>3807</v>
      </c>
      <c r="C792" s="297"/>
      <c r="D792" s="297">
        <v>3775</v>
      </c>
      <c r="E792" s="297">
        <v>32</v>
      </c>
      <c r="F792" s="293">
        <v>0</v>
      </c>
    </row>
    <row r="793" spans="1:6" s="53" customFormat="1" ht="8.65" customHeight="1" x14ac:dyDescent="0.25">
      <c r="A793" s="157" t="s">
        <v>56</v>
      </c>
      <c r="B793" s="299">
        <f>SUM(D793:F793)</f>
        <v>5082</v>
      </c>
      <c r="C793" s="339"/>
      <c r="D793" s="299">
        <v>5082</v>
      </c>
      <c r="E793" s="295">
        <v>0</v>
      </c>
      <c r="F793" s="295">
        <v>0</v>
      </c>
    </row>
    <row r="794" spans="1:6" s="53" customFormat="1" ht="8.65" customHeight="1" x14ac:dyDescent="0.25">
      <c r="A794" s="324" t="s">
        <v>57</v>
      </c>
      <c r="B794" s="297">
        <f>SUM(D794:F794)</f>
        <v>295726</v>
      </c>
      <c r="C794" s="297"/>
      <c r="D794" s="297">
        <v>238317</v>
      </c>
      <c r="E794" s="297">
        <v>57397</v>
      </c>
      <c r="F794" s="293">
        <v>12</v>
      </c>
    </row>
    <row r="795" spans="1:6" s="53" customFormat="1" ht="8.65" customHeight="1" x14ac:dyDescent="0.25">
      <c r="A795" s="324" t="s">
        <v>58</v>
      </c>
      <c r="B795" s="297">
        <f>SUM(D795:F795)-1</f>
        <v>457808</v>
      </c>
      <c r="C795" s="297"/>
      <c r="D795" s="297">
        <v>185006</v>
      </c>
      <c r="E795" s="297">
        <v>272762</v>
      </c>
      <c r="F795" s="293">
        <v>41</v>
      </c>
    </row>
    <row r="796" spans="1:6" s="53" customFormat="1" ht="8.65" customHeight="1" x14ac:dyDescent="0.25">
      <c r="A796" s="324" t="s">
        <v>59</v>
      </c>
      <c r="B796" s="297">
        <f>SUM(D796:F796)</f>
        <v>47918</v>
      </c>
      <c r="C796" s="297"/>
      <c r="D796" s="297">
        <v>47918</v>
      </c>
      <c r="E796" s="293">
        <v>0</v>
      </c>
      <c r="F796" s="293" t="s">
        <v>123</v>
      </c>
    </row>
    <row r="797" spans="1:6" s="53" customFormat="1" ht="8.65" customHeight="1" x14ac:dyDescent="0.25">
      <c r="A797" s="157" t="s">
        <v>60</v>
      </c>
      <c r="B797" s="299">
        <f>SUM(D797:F797)+1</f>
        <v>54182</v>
      </c>
      <c r="C797" s="299"/>
      <c r="D797" s="299">
        <v>53798</v>
      </c>
      <c r="E797" s="299">
        <v>383</v>
      </c>
      <c r="F797" s="158">
        <v>0</v>
      </c>
    </row>
    <row r="798" spans="1:6" s="53" customFormat="1" ht="8.65" customHeight="1" x14ac:dyDescent="0.25">
      <c r="A798" s="324" t="s">
        <v>61</v>
      </c>
      <c r="B798" s="297">
        <f>SUM(D798:F798)</f>
        <v>469</v>
      </c>
      <c r="C798" s="297"/>
      <c r="D798" s="297">
        <v>469</v>
      </c>
      <c r="E798" s="294">
        <v>0</v>
      </c>
      <c r="F798" s="294" t="s">
        <v>123</v>
      </c>
    </row>
    <row r="799" spans="1:6" s="53" customFormat="1" ht="8.65" customHeight="1" x14ac:dyDescent="0.25">
      <c r="A799" s="324" t="s">
        <v>62</v>
      </c>
      <c r="B799" s="297">
        <f>SUM(D799:F799)-1</f>
        <v>101716</v>
      </c>
      <c r="C799" s="297"/>
      <c r="D799" s="297">
        <v>101716</v>
      </c>
      <c r="E799" s="293">
        <v>1</v>
      </c>
      <c r="F799" s="294">
        <v>0</v>
      </c>
    </row>
    <row r="800" spans="1:6" s="53" customFormat="1" ht="8.65" customHeight="1" x14ac:dyDescent="0.25">
      <c r="A800" s="324" t="s">
        <v>63</v>
      </c>
      <c r="B800" s="297">
        <f>SUM(D800:F800)</f>
        <v>47891</v>
      </c>
      <c r="C800" s="297"/>
      <c r="D800" s="297">
        <v>47676</v>
      </c>
      <c r="E800" s="293">
        <v>0</v>
      </c>
      <c r="F800" s="294">
        <v>215</v>
      </c>
    </row>
    <row r="801" spans="1:9" s="53" customFormat="1" ht="8.65" customHeight="1" x14ac:dyDescent="0.25">
      <c r="A801" s="157" t="s">
        <v>64</v>
      </c>
      <c r="B801" s="299">
        <f>SUM(D801:F801)</f>
        <v>3190</v>
      </c>
      <c r="C801" s="299"/>
      <c r="D801" s="299">
        <v>3190</v>
      </c>
      <c r="E801" s="295">
        <v>0</v>
      </c>
      <c r="F801" s="295">
        <v>0</v>
      </c>
      <c r="H801" s="340"/>
    </row>
    <row r="802" spans="1:9" s="53" customFormat="1" ht="9" customHeight="1" x14ac:dyDescent="0.25">
      <c r="A802" s="155"/>
      <c r="B802" s="328"/>
      <c r="C802" s="328"/>
      <c r="D802" s="328"/>
      <c r="E802" s="296"/>
      <c r="F802" s="296"/>
    </row>
    <row r="803" spans="1:9" s="53" customFormat="1" ht="9" customHeight="1" x14ac:dyDescent="0.25">
      <c r="A803" s="321" t="s">
        <v>90</v>
      </c>
      <c r="B803" s="291"/>
      <c r="C803" s="291"/>
      <c r="D803" s="291"/>
      <c r="E803" s="152"/>
      <c r="F803" s="291"/>
    </row>
    <row r="804" spans="1:9" s="53" customFormat="1" ht="9" customHeight="1" x14ac:dyDescent="0.25">
      <c r="A804" s="323" t="s">
        <v>33</v>
      </c>
      <c r="B804" s="291">
        <f>SUM(B806:B837)</f>
        <v>2154855</v>
      </c>
      <c r="C804" s="291"/>
      <c r="D804" s="291">
        <f>SUM(D806:D837)-2</f>
        <v>1489425</v>
      </c>
      <c r="E804" s="291">
        <f t="shared" ref="E804" si="75">SUM(E806:E837)</f>
        <v>654145</v>
      </c>
      <c r="F804" s="291">
        <f>SUM(F806:F837)</f>
        <v>11284</v>
      </c>
      <c r="I804" s="55"/>
    </row>
    <row r="805" spans="1:9" s="53" customFormat="1" ht="3.95" customHeight="1" x14ac:dyDescent="0.25">
      <c r="A805" s="323"/>
      <c r="B805" s="291"/>
      <c r="C805" s="291"/>
      <c r="D805" s="291"/>
      <c r="E805" s="291"/>
      <c r="F805" s="291"/>
    </row>
    <row r="806" spans="1:9" s="53" customFormat="1" ht="8.65" customHeight="1" x14ac:dyDescent="0.25">
      <c r="A806" s="324" t="s">
        <v>34</v>
      </c>
      <c r="B806" s="297">
        <f>SUM(D806:F806)</f>
        <v>180</v>
      </c>
      <c r="C806" s="297"/>
      <c r="D806" s="297">
        <v>180</v>
      </c>
      <c r="E806" s="294">
        <v>0</v>
      </c>
      <c r="F806" s="294">
        <v>0</v>
      </c>
    </row>
    <row r="807" spans="1:9" s="53" customFormat="1" ht="8.65" customHeight="1" x14ac:dyDescent="0.25">
      <c r="A807" s="324" t="s">
        <v>35</v>
      </c>
      <c r="B807" s="297">
        <f>SUM(D807:F807)</f>
        <v>211960</v>
      </c>
      <c r="C807" s="297"/>
      <c r="D807" s="297">
        <v>198649</v>
      </c>
      <c r="E807" s="297">
        <v>5203</v>
      </c>
      <c r="F807" s="297">
        <v>8108</v>
      </c>
    </row>
    <row r="808" spans="1:9" s="53" customFormat="1" ht="8.65" customHeight="1" x14ac:dyDescent="0.25">
      <c r="A808" s="324" t="s">
        <v>87</v>
      </c>
      <c r="B808" s="297">
        <f>SUM(D808:F808)</f>
        <v>190743</v>
      </c>
      <c r="C808" s="297"/>
      <c r="D808" s="297">
        <v>133122</v>
      </c>
      <c r="E808" s="297">
        <v>55142</v>
      </c>
      <c r="F808" s="297">
        <v>2479</v>
      </c>
    </row>
    <row r="809" spans="1:9" s="53" customFormat="1" ht="8.65" customHeight="1" x14ac:dyDescent="0.25">
      <c r="A809" s="157" t="s">
        <v>37</v>
      </c>
      <c r="B809" s="299">
        <f>SUM(D809:F809)</f>
        <v>58764</v>
      </c>
      <c r="C809" s="299"/>
      <c r="D809" s="299">
        <v>58410</v>
      </c>
      <c r="E809" s="299">
        <v>354</v>
      </c>
      <c r="F809" s="158">
        <v>0</v>
      </c>
    </row>
    <row r="810" spans="1:9" s="53" customFormat="1" ht="8.65" customHeight="1" x14ac:dyDescent="0.25">
      <c r="A810" s="324" t="s">
        <v>38</v>
      </c>
      <c r="B810" s="297">
        <f>SUM(D810:F810)+1</f>
        <v>2266</v>
      </c>
      <c r="C810" s="297"/>
      <c r="D810" s="297">
        <v>2254</v>
      </c>
      <c r="E810" s="294">
        <v>0</v>
      </c>
      <c r="F810" s="294">
        <v>11</v>
      </c>
    </row>
    <row r="811" spans="1:9" s="53" customFormat="1" ht="8.65" customHeight="1" x14ac:dyDescent="0.25">
      <c r="A811" s="324" t="s">
        <v>39</v>
      </c>
      <c r="B811" s="297">
        <f>SUM(D811:F811)-1</f>
        <v>29971</v>
      </c>
      <c r="C811" s="297"/>
      <c r="D811" s="297">
        <v>29971</v>
      </c>
      <c r="E811" s="293">
        <v>0</v>
      </c>
      <c r="F811" s="293">
        <v>1</v>
      </c>
    </row>
    <row r="812" spans="1:9" s="53" customFormat="1" ht="8.65" customHeight="1" x14ac:dyDescent="0.25">
      <c r="A812" s="324" t="s">
        <v>40</v>
      </c>
      <c r="B812" s="297">
        <f>SUM(D812:F812)</f>
        <v>57272</v>
      </c>
      <c r="C812" s="297"/>
      <c r="D812" s="297">
        <v>55790</v>
      </c>
      <c r="E812" s="297">
        <v>1482</v>
      </c>
      <c r="F812" s="293">
        <v>0</v>
      </c>
    </row>
    <row r="813" spans="1:9" s="53" customFormat="1" ht="8.65" customHeight="1" x14ac:dyDescent="0.25">
      <c r="A813" s="157" t="s">
        <v>41</v>
      </c>
      <c r="B813" s="299">
        <f>SUM(D813:F813)</f>
        <v>1135</v>
      </c>
      <c r="C813" s="299"/>
      <c r="D813" s="299">
        <v>1135</v>
      </c>
      <c r="E813" s="295">
        <v>0</v>
      </c>
      <c r="F813" s="295">
        <v>0</v>
      </c>
    </row>
    <row r="814" spans="1:9" s="53" customFormat="1" ht="8.65" customHeight="1" x14ac:dyDescent="0.25">
      <c r="A814" s="324" t="s">
        <v>88</v>
      </c>
      <c r="B814" s="293" t="s">
        <v>132</v>
      </c>
      <c r="C814" s="293"/>
      <c r="D814" s="293" t="s">
        <v>132</v>
      </c>
      <c r="E814" s="293" t="s">
        <v>132</v>
      </c>
      <c r="F814" s="293" t="s">
        <v>132</v>
      </c>
    </row>
    <row r="815" spans="1:9" s="53" customFormat="1" ht="8.65" customHeight="1" x14ac:dyDescent="0.25">
      <c r="A815" s="324" t="s">
        <v>42</v>
      </c>
      <c r="B815" s="297">
        <f>SUM(D815:F815)</f>
        <v>1303</v>
      </c>
      <c r="C815" s="297"/>
      <c r="D815" s="297">
        <v>1303</v>
      </c>
      <c r="E815" s="294">
        <v>0</v>
      </c>
      <c r="F815" s="294">
        <v>0</v>
      </c>
    </row>
    <row r="816" spans="1:9" s="53" customFormat="1" ht="8.65" customHeight="1" x14ac:dyDescent="0.25">
      <c r="A816" s="324" t="s">
        <v>43</v>
      </c>
      <c r="B816" s="297">
        <f>SUM(D816:F816)</f>
        <v>2068</v>
      </c>
      <c r="C816" s="297"/>
      <c r="D816" s="297">
        <v>2068</v>
      </c>
      <c r="E816" s="294">
        <v>0</v>
      </c>
      <c r="F816" s="294">
        <v>0</v>
      </c>
    </row>
    <row r="817" spans="1:6" s="53" customFormat="1" ht="8.65" customHeight="1" x14ac:dyDescent="0.25">
      <c r="A817" s="157" t="s">
        <v>44</v>
      </c>
      <c r="B817" s="299">
        <f>SUM(D817:F817)+1</f>
        <v>29145</v>
      </c>
      <c r="C817" s="299"/>
      <c r="D817" s="299">
        <v>29138</v>
      </c>
      <c r="E817" s="295">
        <v>0</v>
      </c>
      <c r="F817" s="158">
        <v>6</v>
      </c>
    </row>
    <row r="818" spans="1:6" s="53" customFormat="1" ht="8.65" customHeight="1" x14ac:dyDescent="0.25">
      <c r="A818" s="324" t="s">
        <v>45</v>
      </c>
      <c r="B818" s="297">
        <f>SUM(D818:F818)</f>
        <v>9031</v>
      </c>
      <c r="C818" s="297"/>
      <c r="D818" s="297">
        <v>9026</v>
      </c>
      <c r="E818" s="294">
        <v>0</v>
      </c>
      <c r="F818" s="297">
        <v>5</v>
      </c>
    </row>
    <row r="819" spans="1:6" s="53" customFormat="1" ht="8.65" customHeight="1" x14ac:dyDescent="0.25">
      <c r="A819" s="324" t="s">
        <v>46</v>
      </c>
      <c r="B819" s="297">
        <f>SUM(D819:F819)-1</f>
        <v>61841</v>
      </c>
      <c r="C819" s="297"/>
      <c r="D819" s="297">
        <v>61832</v>
      </c>
      <c r="E819" s="294">
        <v>0</v>
      </c>
      <c r="F819" s="293">
        <v>10</v>
      </c>
    </row>
    <row r="820" spans="1:6" s="53" customFormat="1" ht="8.65" customHeight="1" x14ac:dyDescent="0.25">
      <c r="A820" s="324" t="s">
        <v>47</v>
      </c>
      <c r="B820" s="297">
        <f>SUM(D820:F820)</f>
        <v>23043</v>
      </c>
      <c r="C820" s="297"/>
      <c r="D820" s="297">
        <v>23039</v>
      </c>
      <c r="E820" s="294">
        <v>4</v>
      </c>
      <c r="F820" s="294">
        <v>0</v>
      </c>
    </row>
    <row r="821" spans="1:6" s="53" customFormat="1" ht="8.65" customHeight="1" x14ac:dyDescent="0.25">
      <c r="A821" s="157" t="s">
        <v>48</v>
      </c>
      <c r="B821" s="299">
        <f>SUM(D821:F821)-1</f>
        <v>52900</v>
      </c>
      <c r="C821" s="299"/>
      <c r="D821" s="299">
        <v>52525</v>
      </c>
      <c r="E821" s="158">
        <v>1</v>
      </c>
      <c r="F821" s="299">
        <v>375</v>
      </c>
    </row>
    <row r="822" spans="1:6" s="53" customFormat="1" ht="8.65" customHeight="1" x14ac:dyDescent="0.25">
      <c r="A822" s="324" t="s">
        <v>49</v>
      </c>
      <c r="B822" s="297">
        <f t="shared" ref="B822:B837" si="76">SUM(D822:F822)</f>
        <v>330</v>
      </c>
      <c r="C822" s="297"/>
      <c r="D822" s="297">
        <v>303</v>
      </c>
      <c r="E822" s="294">
        <v>0</v>
      </c>
      <c r="F822" s="294">
        <v>27</v>
      </c>
    </row>
    <row r="823" spans="1:6" s="53" customFormat="1" ht="8.65" customHeight="1" x14ac:dyDescent="0.25">
      <c r="A823" s="324" t="s">
        <v>50</v>
      </c>
      <c r="B823" s="297">
        <f t="shared" si="76"/>
        <v>81208</v>
      </c>
      <c r="C823" s="297"/>
      <c r="D823" s="297">
        <v>81179</v>
      </c>
      <c r="E823" s="294">
        <v>29</v>
      </c>
      <c r="F823" s="293">
        <v>0</v>
      </c>
    </row>
    <row r="824" spans="1:6" s="53" customFormat="1" ht="8.65" customHeight="1" x14ac:dyDescent="0.25">
      <c r="A824" s="324" t="s">
        <v>51</v>
      </c>
      <c r="B824" s="297">
        <f t="shared" si="76"/>
        <v>361</v>
      </c>
      <c r="C824" s="297"/>
      <c r="D824" s="297">
        <v>361</v>
      </c>
      <c r="E824" s="294">
        <v>0</v>
      </c>
      <c r="F824" s="294">
        <v>0</v>
      </c>
    </row>
    <row r="825" spans="1:6" s="53" customFormat="1" ht="8.65" customHeight="1" x14ac:dyDescent="0.25">
      <c r="A825" s="157" t="s">
        <v>52</v>
      </c>
      <c r="B825" s="299">
        <f t="shared" si="76"/>
        <v>21645</v>
      </c>
      <c r="C825" s="299"/>
      <c r="D825" s="299">
        <v>21068</v>
      </c>
      <c r="E825" s="299">
        <v>577</v>
      </c>
      <c r="F825" s="158">
        <v>0</v>
      </c>
    </row>
    <row r="826" spans="1:6" s="53" customFormat="1" ht="8.65" customHeight="1" x14ac:dyDescent="0.25">
      <c r="A826" s="324" t="s">
        <v>53</v>
      </c>
      <c r="B826" s="297">
        <f t="shared" si="76"/>
        <v>4380</v>
      </c>
      <c r="C826" s="297"/>
      <c r="D826" s="297">
        <v>4380</v>
      </c>
      <c r="E826" s="294">
        <v>0</v>
      </c>
      <c r="F826" s="297">
        <v>0</v>
      </c>
    </row>
    <row r="827" spans="1:6" s="53" customFormat="1" ht="8.65" customHeight="1" x14ac:dyDescent="0.25">
      <c r="A827" s="324" t="s">
        <v>54</v>
      </c>
      <c r="B827" s="297">
        <f t="shared" si="76"/>
        <v>724</v>
      </c>
      <c r="C827" s="297"/>
      <c r="D827" s="297">
        <v>724</v>
      </c>
      <c r="E827" s="294">
        <v>0</v>
      </c>
      <c r="F827" s="294">
        <v>0</v>
      </c>
    </row>
    <row r="828" spans="1:6" s="53" customFormat="1" ht="8.65" customHeight="1" x14ac:dyDescent="0.25">
      <c r="A828" s="324" t="s">
        <v>55</v>
      </c>
      <c r="B828" s="297">
        <f t="shared" si="76"/>
        <v>3764</v>
      </c>
      <c r="C828" s="297"/>
      <c r="D828" s="297">
        <v>3656</v>
      </c>
      <c r="E828" s="297">
        <v>108</v>
      </c>
      <c r="F828" s="293">
        <v>0</v>
      </c>
    </row>
    <row r="829" spans="1:6" s="53" customFormat="1" ht="8.65" customHeight="1" x14ac:dyDescent="0.25">
      <c r="A829" s="157" t="s">
        <v>56</v>
      </c>
      <c r="B829" s="299">
        <f t="shared" si="76"/>
        <v>4865</v>
      </c>
      <c r="C829" s="339"/>
      <c r="D829" s="299">
        <v>4865</v>
      </c>
      <c r="E829" s="295">
        <v>0</v>
      </c>
      <c r="F829" s="295">
        <v>0</v>
      </c>
    </row>
    <row r="830" spans="1:6" s="53" customFormat="1" ht="8.65" customHeight="1" x14ac:dyDescent="0.25">
      <c r="A830" s="324" t="s">
        <v>57</v>
      </c>
      <c r="B830" s="297">
        <f t="shared" si="76"/>
        <v>308981</v>
      </c>
      <c r="C830" s="297"/>
      <c r="D830" s="297">
        <v>226834</v>
      </c>
      <c r="E830" s="297">
        <v>82135</v>
      </c>
      <c r="F830" s="293">
        <v>12</v>
      </c>
    </row>
    <row r="831" spans="1:6" s="53" customFormat="1" ht="8.65" customHeight="1" x14ac:dyDescent="0.25">
      <c r="A831" s="324" t="s">
        <v>58</v>
      </c>
      <c r="B831" s="297">
        <f t="shared" si="76"/>
        <v>727579</v>
      </c>
      <c r="C831" s="297"/>
      <c r="D831" s="297">
        <v>218799</v>
      </c>
      <c r="E831" s="297">
        <v>508779</v>
      </c>
      <c r="F831" s="293">
        <v>1</v>
      </c>
    </row>
    <row r="832" spans="1:6" s="53" customFormat="1" ht="8.65" customHeight="1" x14ac:dyDescent="0.25">
      <c r="A832" s="324" t="s">
        <v>59</v>
      </c>
      <c r="B832" s="297">
        <f t="shared" si="76"/>
        <v>53004</v>
      </c>
      <c r="C832" s="297"/>
      <c r="D832" s="297">
        <v>52965</v>
      </c>
      <c r="E832" s="293">
        <v>15</v>
      </c>
      <c r="F832" s="293">
        <v>24</v>
      </c>
    </row>
    <row r="833" spans="1:8" s="53" customFormat="1" ht="8.65" customHeight="1" x14ac:dyDescent="0.25">
      <c r="A833" s="157" t="s">
        <v>60</v>
      </c>
      <c r="B833" s="299">
        <f t="shared" si="76"/>
        <v>52013</v>
      </c>
      <c r="C833" s="299"/>
      <c r="D833" s="299">
        <v>51698</v>
      </c>
      <c r="E833" s="299">
        <v>315</v>
      </c>
      <c r="F833" s="158">
        <v>0</v>
      </c>
    </row>
    <row r="834" spans="1:8" s="53" customFormat="1" ht="8.65" customHeight="1" x14ac:dyDescent="0.25">
      <c r="A834" s="324" t="s">
        <v>61</v>
      </c>
      <c r="B834" s="297">
        <f t="shared" si="76"/>
        <v>483</v>
      </c>
      <c r="C834" s="297"/>
      <c r="D834" s="297">
        <v>483</v>
      </c>
      <c r="E834" s="294">
        <v>0</v>
      </c>
      <c r="F834" s="294">
        <v>0</v>
      </c>
    </row>
    <row r="835" spans="1:8" s="53" customFormat="1" ht="8.65" customHeight="1" x14ac:dyDescent="0.25">
      <c r="A835" s="324" t="s">
        <v>62</v>
      </c>
      <c r="B835" s="297">
        <f t="shared" si="76"/>
        <v>111852</v>
      </c>
      <c r="C835" s="297"/>
      <c r="D835" s="297">
        <v>111852</v>
      </c>
      <c r="E835" s="293">
        <v>0</v>
      </c>
      <c r="F835" s="294">
        <v>0</v>
      </c>
    </row>
    <row r="836" spans="1:8" s="53" customFormat="1" ht="8.65" customHeight="1" x14ac:dyDescent="0.25">
      <c r="A836" s="324" t="s">
        <v>63</v>
      </c>
      <c r="B836" s="297">
        <f t="shared" si="76"/>
        <v>48213</v>
      </c>
      <c r="C836" s="297"/>
      <c r="D836" s="297">
        <v>47987</v>
      </c>
      <c r="E836" s="293">
        <v>1</v>
      </c>
      <c r="F836" s="294">
        <v>225</v>
      </c>
    </row>
    <row r="837" spans="1:8" s="53" customFormat="1" ht="8.65" customHeight="1" x14ac:dyDescent="0.25">
      <c r="A837" s="157" t="s">
        <v>64</v>
      </c>
      <c r="B837" s="299">
        <f t="shared" si="76"/>
        <v>3831</v>
      </c>
      <c r="C837" s="299"/>
      <c r="D837" s="299">
        <v>3831</v>
      </c>
      <c r="E837" s="295">
        <v>0</v>
      </c>
      <c r="F837" s="295">
        <v>0</v>
      </c>
      <c r="H837" s="340"/>
    </row>
    <row r="838" spans="1:8" ht="3" customHeight="1" x14ac:dyDescent="0.25">
      <c r="A838" s="302"/>
      <c r="B838" s="302"/>
      <c r="C838" s="302"/>
      <c r="D838" s="302"/>
      <c r="E838" s="302"/>
      <c r="F838" s="302"/>
    </row>
    <row r="839" spans="1:8" ht="3" customHeight="1" x14ac:dyDescent="0.25">
      <c r="A839" s="318"/>
    </row>
    <row r="840" spans="1:8" ht="9" customHeight="1" x14ac:dyDescent="0.25">
      <c r="A840" s="335" t="s">
        <v>352</v>
      </c>
    </row>
    <row r="841" spans="1:8" s="63" customFormat="1" ht="10.15" customHeight="1" x14ac:dyDescent="0.25">
      <c r="A841" s="335" t="s">
        <v>353</v>
      </c>
      <c r="B841" s="329"/>
      <c r="C841" s="329"/>
      <c r="D841" s="329"/>
      <c r="E841" s="329"/>
      <c r="F841" s="329"/>
    </row>
    <row r="842" spans="1:8" s="63" customFormat="1" ht="9.9499999999999993" customHeight="1" x14ac:dyDescent="0.25">
      <c r="A842" s="335" t="s">
        <v>354</v>
      </c>
      <c r="B842" s="329"/>
      <c r="C842" s="329"/>
      <c r="D842" s="329"/>
      <c r="E842" s="329"/>
    </row>
    <row r="843" spans="1:8" ht="9.9499999999999993" customHeight="1" x14ac:dyDescent="0.25">
      <c r="A843" s="335" t="s">
        <v>355</v>
      </c>
      <c r="B843" s="341"/>
      <c r="C843" s="341"/>
      <c r="D843" s="341"/>
      <c r="E843" s="341"/>
    </row>
    <row r="844" spans="1:8" ht="9.9499999999999993" hidden="1" customHeight="1" x14ac:dyDescent="0.25">
      <c r="A844" s="331"/>
    </row>
  </sheetData>
  <sheetProtection sheet="1" objects="1" scenarios="1"/>
  <mergeCells count="3">
    <mergeCell ref="A7:A8"/>
    <mergeCell ref="D7:E7"/>
    <mergeCell ref="F7:F8"/>
  </mergeCells>
  <hyperlinks>
    <hyperlink ref="F1" location="Índice!A1" tooltip="Ir a Índice" display="Índice!A1"/>
    <hyperlink ref="A843" r:id="rId1" display="              Para 2003 a 2012: SAGARPA. CONAPESCA. Anuario Estadístico de Acuacultura y Pesca (varios años). Mazatlán, Sin., México. "/>
  </hyperlinks>
  <printOptions horizontalCentered="1" verticalCentered="1" gridLinesSet="0"/>
  <pageMargins left="0.19685039370078741" right="0.19685039370078741" top="0.39370078740157483" bottom="0.19685039370078741" header="0" footer="0.19685039370078741"/>
  <pageSetup orientation="portrait" r:id="rId2"/>
  <headerFooter scaleWithDoc="0" alignWithMargins="0">
    <oddHeader>&amp;L&amp;"Arial,Normal"&amp;10&amp;K000080INEGI. Anuario estadístico y geográfico por entidad federativa 2019.</oddHeader>
  </headerFooter>
  <rowBreaks count="11" manualBreakCount="11">
    <brk id="82" max="16383" man="1"/>
    <brk id="154" max="16383" man="1"/>
    <brk id="226" max="16383" man="1"/>
    <brk id="298" max="16383" man="1"/>
    <brk id="370" max="16383" man="1"/>
    <brk id="442" max="16383" man="1"/>
    <brk id="514" max="5" man="1"/>
    <brk id="586" max="5" man="1"/>
    <brk id="658" max="5" man="1"/>
    <brk id="730" max="5" man="1"/>
    <brk id="802" max="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showGridLines="0" showRowColHeaders="0" zoomScale="130" zoomScaleNormal="130" workbookViewId="0">
      <pane xSplit="1" ySplit="7" topLeftCell="B8" activePane="bottomRight" state="frozen"/>
      <selection activeCell="H1" sqref="H1"/>
      <selection pane="topRight" activeCell="H1" sqref="H1"/>
      <selection pane="bottomLeft" activeCell="H1" sqref="H1"/>
      <selection pane="bottomRight"/>
    </sheetView>
  </sheetViews>
  <sheetFormatPr baseColWidth="10" defaultColWidth="0" defaultRowHeight="9.9499999999999993" customHeight="1" zeroHeight="1" x14ac:dyDescent="0.25"/>
  <cols>
    <col min="1" max="1" width="16.85546875" style="300" customWidth="1"/>
    <col min="2" max="2" width="6.140625" style="300" customWidth="1"/>
    <col min="3" max="3" width="6" style="300" customWidth="1"/>
    <col min="4" max="4" width="6.28515625" style="300" customWidth="1"/>
    <col min="5" max="5" width="6.7109375" style="300" customWidth="1"/>
    <col min="6" max="24" width="6.42578125" style="300" customWidth="1"/>
    <col min="25" max="25" width="0.85546875" style="300" customWidth="1"/>
    <col min="26" max="16384" width="11.42578125" style="300" hidden="1"/>
  </cols>
  <sheetData>
    <row r="1" spans="1:25" s="316" customFormat="1" ht="12" customHeight="1" x14ac:dyDescent="0.2">
      <c r="A1" s="288" t="s">
        <v>332</v>
      </c>
      <c r="B1" s="332"/>
      <c r="C1" s="342"/>
      <c r="D1" s="342"/>
      <c r="E1" s="342"/>
      <c r="F1" s="342"/>
      <c r="G1" s="342"/>
      <c r="H1" s="342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173"/>
      <c r="T1" s="173"/>
      <c r="U1" s="370" t="s">
        <v>333</v>
      </c>
      <c r="V1" s="370"/>
      <c r="W1" s="370"/>
      <c r="X1" s="370"/>
    </row>
    <row r="2" spans="1:25" s="316" customFormat="1" ht="12" customHeight="1" x14ac:dyDescent="0.25">
      <c r="A2" s="289" t="s">
        <v>78</v>
      </c>
      <c r="B2" s="332"/>
    </row>
    <row r="3" spans="1:25" s="316" customFormat="1" ht="12" customHeight="1" x14ac:dyDescent="0.15">
      <c r="A3" s="290" t="s">
        <v>313</v>
      </c>
      <c r="B3" s="332"/>
      <c r="T3" s="304"/>
      <c r="U3" s="304"/>
      <c r="V3" s="304"/>
      <c r="W3" s="304"/>
      <c r="X3" s="304"/>
    </row>
    <row r="4" spans="1:25" ht="3" customHeight="1" x14ac:dyDescent="0.25">
      <c r="A4" s="302"/>
      <c r="B4" s="302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18"/>
    </row>
    <row r="5" spans="1:25" ht="3" customHeight="1" x14ac:dyDescent="0.25">
      <c r="A5" s="318"/>
      <c r="B5" s="318"/>
    </row>
    <row r="6" spans="1:25" s="329" customFormat="1" ht="9" customHeight="1" x14ac:dyDescent="0.25">
      <c r="A6" s="344" t="s">
        <v>28</v>
      </c>
      <c r="B6" s="335">
        <v>1995</v>
      </c>
      <c r="C6" s="329">
        <v>1996</v>
      </c>
      <c r="D6" s="329">
        <v>1997</v>
      </c>
      <c r="E6" s="329">
        <v>1998</v>
      </c>
      <c r="F6" s="329">
        <v>1999</v>
      </c>
      <c r="G6" s="329">
        <v>2000</v>
      </c>
      <c r="H6" s="329">
        <v>2001</v>
      </c>
      <c r="I6" s="329">
        <v>2002</v>
      </c>
      <c r="J6" s="301" t="s">
        <v>360</v>
      </c>
      <c r="K6" s="301">
        <v>2004</v>
      </c>
      <c r="L6" s="301">
        <v>2005</v>
      </c>
      <c r="M6" s="301">
        <v>2006</v>
      </c>
      <c r="N6" s="301">
        <v>2007</v>
      </c>
      <c r="O6" s="301">
        <v>2008</v>
      </c>
      <c r="P6" s="301">
        <v>2009</v>
      </c>
      <c r="Q6" s="301">
        <v>2010</v>
      </c>
      <c r="R6" s="301" t="s">
        <v>361</v>
      </c>
      <c r="S6" s="301" t="s">
        <v>358</v>
      </c>
      <c r="T6" s="301" t="s">
        <v>359</v>
      </c>
      <c r="U6" s="301" t="s">
        <v>350</v>
      </c>
      <c r="V6" s="301" t="s">
        <v>351</v>
      </c>
      <c r="W6" s="301" t="s">
        <v>314</v>
      </c>
      <c r="X6" s="301" t="s">
        <v>90</v>
      </c>
    </row>
    <row r="7" spans="1:25" ht="3" customHeight="1" x14ac:dyDescent="0.25">
      <c r="A7" s="302"/>
      <c r="B7" s="302"/>
      <c r="C7" s="302"/>
      <c r="D7" s="302"/>
      <c r="E7" s="302"/>
      <c r="F7" s="302"/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s="302"/>
      <c r="X7" s="302"/>
    </row>
    <row r="8" spans="1:25" ht="3" customHeight="1" x14ac:dyDescent="0.25">
      <c r="A8" s="318"/>
      <c r="B8" s="318"/>
    </row>
    <row r="9" spans="1:25" s="303" customFormat="1" ht="9" customHeight="1" x14ac:dyDescent="0.25">
      <c r="A9" s="323" t="s">
        <v>33</v>
      </c>
      <c r="B9" s="291">
        <f t="shared" ref="B9:H9" si="0">SUM(B11:B42)</f>
        <v>6212535</v>
      </c>
      <c r="C9" s="291">
        <f t="shared" si="0"/>
        <v>7629792</v>
      </c>
      <c r="D9" s="291">
        <f t="shared" si="0"/>
        <v>9582993</v>
      </c>
      <c r="E9" s="291">
        <f t="shared" si="0"/>
        <v>10034425</v>
      </c>
      <c r="F9" s="291">
        <f t="shared" si="0"/>
        <v>11166722</v>
      </c>
      <c r="G9" s="291">
        <f t="shared" si="0"/>
        <v>12218949</v>
      </c>
      <c r="H9" s="291">
        <f t="shared" si="0"/>
        <v>12885476</v>
      </c>
      <c r="I9" s="291">
        <f>SUM(I11:I42)+1</f>
        <v>12589702</v>
      </c>
      <c r="J9" s="291">
        <v>13187393</v>
      </c>
      <c r="K9" s="291">
        <f>SUM(K11:K42)</f>
        <v>13633559</v>
      </c>
      <c r="L9" s="291">
        <f>SUM(L11:L42)-3</f>
        <v>14545449</v>
      </c>
      <c r="M9" s="291">
        <f>SUM(M11:M42)-1</f>
        <v>15796078</v>
      </c>
      <c r="N9" s="291">
        <f>SUM(N11:N42)</f>
        <v>16681963</v>
      </c>
      <c r="O9" s="291">
        <f>SUM(O11:O42)+2</f>
        <v>16884106</v>
      </c>
      <c r="P9" s="291">
        <f>SUM(P11:P42)</f>
        <v>17104176</v>
      </c>
      <c r="Q9" s="291">
        <f>SUM(Q11:Q42)+3</f>
        <v>16907165</v>
      </c>
      <c r="R9" s="291">
        <f>SUM(R11:R42)</f>
        <v>17785719.000237051</v>
      </c>
      <c r="S9" s="291">
        <f>SUM(S11:S42)</f>
        <v>19021754.884866267</v>
      </c>
      <c r="T9" s="291">
        <f>SUM(T11:T42)+2</f>
        <v>19913988</v>
      </c>
      <c r="U9" s="291">
        <f>SUM(U11:U42)</f>
        <v>24109810.219643831</v>
      </c>
      <c r="V9" s="291">
        <f>SUM(V11:V42)+2</f>
        <v>30146388</v>
      </c>
      <c r="W9" s="291">
        <f>SUM(W11:W42)+1</f>
        <v>35880913</v>
      </c>
      <c r="X9" s="291">
        <f>SUM(X11:X42)</f>
        <v>39780517</v>
      </c>
      <c r="Y9" s="291"/>
    </row>
    <row r="10" spans="1:25" s="303" customFormat="1" ht="3.95" customHeight="1" x14ac:dyDescent="0.25">
      <c r="A10" s="323"/>
      <c r="B10" s="291"/>
      <c r="C10" s="291"/>
      <c r="D10" s="291"/>
      <c r="E10" s="291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</row>
    <row r="11" spans="1:25" s="325" customFormat="1" ht="9" customHeight="1" x14ac:dyDescent="0.15">
      <c r="A11" s="324" t="s">
        <v>34</v>
      </c>
      <c r="B11" s="293">
        <v>4121</v>
      </c>
      <c r="C11" s="293">
        <v>1603</v>
      </c>
      <c r="D11" s="293">
        <v>2162</v>
      </c>
      <c r="E11" s="293">
        <v>3159</v>
      </c>
      <c r="F11" s="293">
        <v>3570</v>
      </c>
      <c r="G11" s="304">
        <v>5028</v>
      </c>
      <c r="H11" s="304">
        <v>3765</v>
      </c>
      <c r="I11" s="304">
        <v>3435</v>
      </c>
      <c r="J11" s="304">
        <v>4756</v>
      </c>
      <c r="K11" s="304">
        <v>3261</v>
      </c>
      <c r="L11" s="304">
        <v>7091</v>
      </c>
      <c r="M11" s="304">
        <v>6593</v>
      </c>
      <c r="N11" s="304">
        <v>7443</v>
      </c>
      <c r="O11" s="304">
        <v>8150</v>
      </c>
      <c r="P11" s="304">
        <v>6966</v>
      </c>
      <c r="Q11" s="304">
        <v>9451</v>
      </c>
      <c r="R11" s="304">
        <v>1518.0689</v>
      </c>
      <c r="S11" s="304">
        <v>2038.63</v>
      </c>
      <c r="T11" s="304">
        <v>7157</v>
      </c>
      <c r="U11" s="304">
        <v>3872.0220075642574</v>
      </c>
      <c r="V11" s="304">
        <v>5667</v>
      </c>
      <c r="W11" s="304">
        <v>3906</v>
      </c>
      <c r="X11" s="304">
        <v>3763</v>
      </c>
    </row>
    <row r="12" spans="1:25" s="325" customFormat="1" ht="9" customHeight="1" x14ac:dyDescent="0.15">
      <c r="A12" s="324" t="s">
        <v>35</v>
      </c>
      <c r="B12" s="293">
        <v>440749</v>
      </c>
      <c r="C12" s="293">
        <v>636742</v>
      </c>
      <c r="D12" s="293">
        <v>723813</v>
      </c>
      <c r="E12" s="293">
        <v>839707</v>
      </c>
      <c r="F12" s="293">
        <v>1339276</v>
      </c>
      <c r="G12" s="304">
        <v>802042</v>
      </c>
      <c r="H12" s="304">
        <v>636649</v>
      </c>
      <c r="I12" s="304">
        <v>574911</v>
      </c>
      <c r="J12" s="304">
        <v>1190070</v>
      </c>
      <c r="K12" s="304">
        <v>940385</v>
      </c>
      <c r="L12" s="304">
        <v>887610</v>
      </c>
      <c r="M12" s="304">
        <v>1013666</v>
      </c>
      <c r="N12" s="304">
        <v>725656</v>
      </c>
      <c r="O12" s="304">
        <v>798901</v>
      </c>
      <c r="P12" s="304">
        <v>804006</v>
      </c>
      <c r="Q12" s="304">
        <v>831675</v>
      </c>
      <c r="R12" s="304">
        <v>1019564.84859229</v>
      </c>
      <c r="S12" s="304">
        <v>1186298.8691286601</v>
      </c>
      <c r="T12" s="304">
        <v>1521267</v>
      </c>
      <c r="U12" s="304">
        <v>1612452.1942800267</v>
      </c>
      <c r="V12" s="304">
        <v>1624959</v>
      </c>
      <c r="W12" s="304">
        <v>1757507</v>
      </c>
      <c r="X12" s="304">
        <v>1699374</v>
      </c>
    </row>
    <row r="13" spans="1:25" s="325" customFormat="1" ht="9" customHeight="1" x14ac:dyDescent="0.15">
      <c r="A13" s="324" t="s">
        <v>87</v>
      </c>
      <c r="B13" s="293">
        <v>427291</v>
      </c>
      <c r="C13" s="293">
        <v>597590</v>
      </c>
      <c r="D13" s="293">
        <v>653210</v>
      </c>
      <c r="E13" s="293">
        <v>611541</v>
      </c>
      <c r="F13" s="293">
        <v>526219</v>
      </c>
      <c r="G13" s="304">
        <v>694752</v>
      </c>
      <c r="H13" s="304">
        <v>707840</v>
      </c>
      <c r="I13" s="304">
        <v>641983</v>
      </c>
      <c r="J13" s="304">
        <v>749561</v>
      </c>
      <c r="K13" s="304">
        <v>785874</v>
      </c>
      <c r="L13" s="304">
        <v>876165</v>
      </c>
      <c r="M13" s="304">
        <v>1005598</v>
      </c>
      <c r="N13" s="304">
        <v>890484</v>
      </c>
      <c r="O13" s="304">
        <v>994121</v>
      </c>
      <c r="P13" s="304">
        <v>1137583</v>
      </c>
      <c r="Q13" s="304">
        <v>1298226</v>
      </c>
      <c r="R13" s="304">
        <v>1206470.3822484</v>
      </c>
      <c r="S13" s="304">
        <v>1409200.4023406999</v>
      </c>
      <c r="T13" s="304">
        <v>1384799</v>
      </c>
      <c r="U13" s="304">
        <v>1772226.12676105</v>
      </c>
      <c r="V13" s="304">
        <v>2147210</v>
      </c>
      <c r="W13" s="304">
        <v>2592375</v>
      </c>
      <c r="X13" s="304">
        <v>2734726</v>
      </c>
    </row>
    <row r="14" spans="1:25" s="325" customFormat="1" ht="9" customHeight="1" x14ac:dyDescent="0.15">
      <c r="A14" s="157" t="s">
        <v>37</v>
      </c>
      <c r="B14" s="158">
        <v>377672</v>
      </c>
      <c r="C14" s="158">
        <v>444264</v>
      </c>
      <c r="D14" s="158">
        <v>542044</v>
      </c>
      <c r="E14" s="158">
        <v>437527</v>
      </c>
      <c r="F14" s="158">
        <v>456321</v>
      </c>
      <c r="G14" s="305">
        <v>633367</v>
      </c>
      <c r="H14" s="305">
        <v>699805</v>
      </c>
      <c r="I14" s="305">
        <v>741392</v>
      </c>
      <c r="J14" s="305">
        <v>873419</v>
      </c>
      <c r="K14" s="305">
        <v>580430</v>
      </c>
      <c r="L14" s="305">
        <v>547171</v>
      </c>
      <c r="M14" s="305">
        <v>630083</v>
      </c>
      <c r="N14" s="305">
        <v>622008</v>
      </c>
      <c r="O14" s="305">
        <v>605656</v>
      </c>
      <c r="P14" s="305">
        <v>737908</v>
      </c>
      <c r="Q14" s="305">
        <v>973836</v>
      </c>
      <c r="R14" s="305">
        <v>1046086.66505498</v>
      </c>
      <c r="S14" s="305">
        <v>1063183.9113034201</v>
      </c>
      <c r="T14" s="305">
        <v>943264</v>
      </c>
      <c r="U14" s="305">
        <v>1080774.5167872855</v>
      </c>
      <c r="V14" s="305">
        <v>1288351</v>
      </c>
      <c r="W14" s="305">
        <v>1343164</v>
      </c>
      <c r="X14" s="305">
        <v>1662790</v>
      </c>
    </row>
    <row r="15" spans="1:25" s="325" customFormat="1" ht="9" customHeight="1" x14ac:dyDescent="0.15">
      <c r="A15" s="324" t="s">
        <v>38</v>
      </c>
      <c r="B15" s="293">
        <v>9173</v>
      </c>
      <c r="C15" s="293">
        <v>6607</v>
      </c>
      <c r="D15" s="293">
        <v>8122</v>
      </c>
      <c r="E15" s="293">
        <v>6019</v>
      </c>
      <c r="F15" s="293">
        <v>7092</v>
      </c>
      <c r="G15" s="304">
        <v>17895</v>
      </c>
      <c r="H15" s="304">
        <v>7828</v>
      </c>
      <c r="I15" s="304">
        <v>9450</v>
      </c>
      <c r="J15" s="304">
        <v>11938</v>
      </c>
      <c r="K15" s="304">
        <v>8775</v>
      </c>
      <c r="L15" s="304">
        <v>11345</v>
      </c>
      <c r="M15" s="304">
        <v>6941</v>
      </c>
      <c r="N15" s="304">
        <v>5392</v>
      </c>
      <c r="O15" s="304">
        <v>5996</v>
      </c>
      <c r="P15" s="304">
        <v>6863</v>
      </c>
      <c r="Q15" s="304">
        <v>12280</v>
      </c>
      <c r="R15" s="304">
        <v>13471.58</v>
      </c>
      <c r="S15" s="304">
        <v>24862.7131845</v>
      </c>
      <c r="T15" s="304">
        <v>16084</v>
      </c>
      <c r="U15" s="304">
        <v>17748.217927851081</v>
      </c>
      <c r="V15" s="304">
        <v>20743</v>
      </c>
      <c r="W15" s="304">
        <v>16810</v>
      </c>
      <c r="X15" s="304">
        <v>28430</v>
      </c>
    </row>
    <row r="16" spans="1:25" s="325" customFormat="1" ht="9" customHeight="1" x14ac:dyDescent="0.15">
      <c r="A16" s="324" t="s">
        <v>39</v>
      </c>
      <c r="B16" s="293">
        <v>172737</v>
      </c>
      <c r="C16" s="293">
        <v>187000</v>
      </c>
      <c r="D16" s="293">
        <v>209534</v>
      </c>
      <c r="E16" s="293">
        <v>245706</v>
      </c>
      <c r="F16" s="293">
        <v>281911</v>
      </c>
      <c r="G16" s="304">
        <v>248693</v>
      </c>
      <c r="H16" s="304">
        <v>279159</v>
      </c>
      <c r="I16" s="304">
        <v>308033</v>
      </c>
      <c r="J16" s="304">
        <v>314420</v>
      </c>
      <c r="K16" s="304">
        <v>313787</v>
      </c>
      <c r="L16" s="304">
        <v>337374</v>
      </c>
      <c r="M16" s="304">
        <v>247371</v>
      </c>
      <c r="N16" s="304">
        <v>262040</v>
      </c>
      <c r="O16" s="304">
        <v>249548</v>
      </c>
      <c r="P16" s="304">
        <v>252998</v>
      </c>
      <c r="Q16" s="304">
        <v>367954</v>
      </c>
      <c r="R16" s="304">
        <v>344062.533</v>
      </c>
      <c r="S16" s="304">
        <v>440957.54684000002</v>
      </c>
      <c r="T16" s="304">
        <v>500108</v>
      </c>
      <c r="U16" s="304">
        <v>501184.48722383485</v>
      </c>
      <c r="V16" s="304">
        <v>1350788</v>
      </c>
      <c r="W16" s="304">
        <v>1187423</v>
      </c>
      <c r="X16" s="304">
        <v>751942</v>
      </c>
    </row>
    <row r="17" spans="1:24" s="325" customFormat="1" ht="9" customHeight="1" x14ac:dyDescent="0.15">
      <c r="A17" s="324" t="s">
        <v>40</v>
      </c>
      <c r="B17" s="293">
        <v>173046</v>
      </c>
      <c r="C17" s="293">
        <v>272023</v>
      </c>
      <c r="D17" s="293">
        <v>250943</v>
      </c>
      <c r="E17" s="293">
        <v>306079</v>
      </c>
      <c r="F17" s="293">
        <v>362189</v>
      </c>
      <c r="G17" s="304">
        <v>414662</v>
      </c>
      <c r="H17" s="304">
        <v>454775</v>
      </c>
      <c r="I17" s="304">
        <v>408065</v>
      </c>
      <c r="J17" s="304">
        <v>419584</v>
      </c>
      <c r="K17" s="304">
        <v>351247</v>
      </c>
      <c r="L17" s="304">
        <v>358196</v>
      </c>
      <c r="M17" s="304">
        <v>311230</v>
      </c>
      <c r="N17" s="304">
        <v>359664</v>
      </c>
      <c r="O17" s="304">
        <v>372211</v>
      </c>
      <c r="P17" s="304">
        <v>473243</v>
      </c>
      <c r="Q17" s="304">
        <v>445532</v>
      </c>
      <c r="R17" s="304">
        <v>446646.17</v>
      </c>
      <c r="S17" s="304">
        <v>484026.643365464</v>
      </c>
      <c r="T17" s="304">
        <v>705363</v>
      </c>
      <c r="U17" s="304">
        <v>881582.08215768915</v>
      </c>
      <c r="V17" s="304">
        <v>854837</v>
      </c>
      <c r="W17" s="304">
        <v>1159823</v>
      </c>
      <c r="X17" s="304">
        <v>1150477</v>
      </c>
    </row>
    <row r="18" spans="1:24" s="325" customFormat="1" ht="9" customHeight="1" x14ac:dyDescent="0.15">
      <c r="A18" s="157" t="s">
        <v>41</v>
      </c>
      <c r="B18" s="158">
        <v>3159</v>
      </c>
      <c r="C18" s="158">
        <v>4015</v>
      </c>
      <c r="D18" s="158">
        <v>5411</v>
      </c>
      <c r="E18" s="158">
        <v>7703</v>
      </c>
      <c r="F18" s="158">
        <v>4879</v>
      </c>
      <c r="G18" s="305">
        <v>8177</v>
      </c>
      <c r="H18" s="305">
        <v>11668</v>
      </c>
      <c r="I18" s="305">
        <v>6751</v>
      </c>
      <c r="J18" s="305">
        <v>9532</v>
      </c>
      <c r="K18" s="305">
        <v>6988</v>
      </c>
      <c r="L18" s="305">
        <v>12348</v>
      </c>
      <c r="M18" s="305">
        <v>8261</v>
      </c>
      <c r="N18" s="305">
        <v>8725</v>
      </c>
      <c r="O18" s="305">
        <v>15172</v>
      </c>
      <c r="P18" s="305">
        <v>7403</v>
      </c>
      <c r="Q18" s="305">
        <v>16577</v>
      </c>
      <c r="R18" s="305">
        <v>22042.472000000002</v>
      </c>
      <c r="S18" s="305">
        <v>38144.417000000001</v>
      </c>
      <c r="T18" s="305">
        <v>12948</v>
      </c>
      <c r="U18" s="305">
        <v>28620.047112908549</v>
      </c>
      <c r="V18" s="305">
        <v>50951</v>
      </c>
      <c r="W18" s="305">
        <v>27488</v>
      </c>
      <c r="X18" s="305">
        <v>28234</v>
      </c>
    </row>
    <row r="19" spans="1:24" s="325" customFormat="1" ht="9" customHeight="1" x14ac:dyDescent="0.15">
      <c r="A19" s="324" t="s">
        <v>362</v>
      </c>
      <c r="B19" s="293" t="s">
        <v>132</v>
      </c>
      <c r="C19" s="293" t="s">
        <v>132</v>
      </c>
      <c r="D19" s="293" t="s">
        <v>132</v>
      </c>
      <c r="E19" s="293" t="s">
        <v>132</v>
      </c>
      <c r="F19" s="293" t="s">
        <v>132</v>
      </c>
      <c r="G19" s="304" t="s">
        <v>132</v>
      </c>
      <c r="H19" s="304" t="s">
        <v>132</v>
      </c>
      <c r="I19" s="304" t="s">
        <v>132</v>
      </c>
      <c r="J19" s="304" t="s">
        <v>132</v>
      </c>
      <c r="K19" s="304" t="s">
        <v>132</v>
      </c>
      <c r="L19" s="304" t="s">
        <v>132</v>
      </c>
      <c r="M19" s="304" t="s">
        <v>132</v>
      </c>
      <c r="N19" s="304" t="s">
        <v>132</v>
      </c>
      <c r="O19" s="304" t="s">
        <v>132</v>
      </c>
      <c r="P19" s="304" t="s">
        <v>132</v>
      </c>
      <c r="Q19" s="304" t="s">
        <v>132</v>
      </c>
      <c r="R19" s="304" t="s">
        <v>132</v>
      </c>
      <c r="S19" s="304" t="s">
        <v>132</v>
      </c>
      <c r="T19" s="304" t="s">
        <v>132</v>
      </c>
      <c r="U19" s="304" t="s">
        <v>132</v>
      </c>
      <c r="V19" s="304" t="s">
        <v>132</v>
      </c>
      <c r="W19" s="304" t="s">
        <v>132</v>
      </c>
      <c r="X19" s="304" t="s">
        <v>132</v>
      </c>
    </row>
    <row r="20" spans="1:24" s="325" customFormat="1" ht="9" customHeight="1" x14ac:dyDescent="0.15">
      <c r="A20" s="324" t="s">
        <v>42</v>
      </c>
      <c r="B20" s="293">
        <v>16869</v>
      </c>
      <c r="C20" s="293">
        <v>13748</v>
      </c>
      <c r="D20" s="293">
        <v>17671</v>
      </c>
      <c r="E20" s="293">
        <v>13473</v>
      </c>
      <c r="F20" s="293">
        <v>32804</v>
      </c>
      <c r="G20" s="304">
        <v>42301</v>
      </c>
      <c r="H20" s="304">
        <v>39815</v>
      </c>
      <c r="I20" s="304">
        <v>43139</v>
      </c>
      <c r="J20" s="304">
        <v>63614</v>
      </c>
      <c r="K20" s="304">
        <v>69100</v>
      </c>
      <c r="L20" s="304">
        <v>71998</v>
      </c>
      <c r="M20" s="304">
        <v>94477</v>
      </c>
      <c r="N20" s="304">
        <v>70156</v>
      </c>
      <c r="O20" s="304">
        <v>87069</v>
      </c>
      <c r="P20" s="304">
        <v>84486</v>
      </c>
      <c r="Q20" s="304">
        <v>138846</v>
      </c>
      <c r="R20" s="304">
        <v>114438.9255648</v>
      </c>
      <c r="S20" s="304">
        <v>50122.381999999998</v>
      </c>
      <c r="T20" s="304">
        <v>15799</v>
      </c>
      <c r="U20" s="304">
        <v>17639.492532611501</v>
      </c>
      <c r="V20" s="304">
        <v>24662</v>
      </c>
      <c r="W20" s="304">
        <v>33358</v>
      </c>
      <c r="X20" s="304">
        <v>39694</v>
      </c>
    </row>
    <row r="21" spans="1:24" s="325" customFormat="1" ht="9" customHeight="1" x14ac:dyDescent="0.15">
      <c r="A21" s="324" t="s">
        <v>43</v>
      </c>
      <c r="B21" s="293">
        <v>21203</v>
      </c>
      <c r="C21" s="293">
        <v>15504</v>
      </c>
      <c r="D21" s="293">
        <v>15688</v>
      </c>
      <c r="E21" s="293">
        <v>19691</v>
      </c>
      <c r="F21" s="293">
        <v>26858</v>
      </c>
      <c r="G21" s="304">
        <v>36083</v>
      </c>
      <c r="H21" s="304">
        <v>33425</v>
      </c>
      <c r="I21" s="304">
        <v>32529</v>
      </c>
      <c r="J21" s="304">
        <v>24898</v>
      </c>
      <c r="K21" s="304">
        <v>17470</v>
      </c>
      <c r="L21" s="304">
        <v>23759</v>
      </c>
      <c r="M21" s="304">
        <v>24787</v>
      </c>
      <c r="N21" s="304">
        <v>26065</v>
      </c>
      <c r="O21" s="304">
        <v>28435</v>
      </c>
      <c r="P21" s="304">
        <v>28825</v>
      </c>
      <c r="Q21" s="304">
        <v>29116</v>
      </c>
      <c r="R21" s="304">
        <v>25450.562535000001</v>
      </c>
      <c r="S21" s="304">
        <v>25725.6175</v>
      </c>
      <c r="T21" s="304">
        <v>42581</v>
      </c>
      <c r="U21" s="304">
        <v>32590.844891783596</v>
      </c>
      <c r="V21" s="304">
        <v>26800</v>
      </c>
      <c r="W21" s="304">
        <v>25744</v>
      </c>
      <c r="X21" s="304">
        <v>24193</v>
      </c>
    </row>
    <row r="22" spans="1:24" s="325" customFormat="1" ht="9" customHeight="1" x14ac:dyDescent="0.15">
      <c r="A22" s="157" t="s">
        <v>44</v>
      </c>
      <c r="B22" s="158">
        <v>116445</v>
      </c>
      <c r="C22" s="158">
        <v>107138</v>
      </c>
      <c r="D22" s="158">
        <v>87092</v>
      </c>
      <c r="E22" s="158">
        <v>57750</v>
      </c>
      <c r="F22" s="158">
        <v>57747</v>
      </c>
      <c r="G22" s="305">
        <v>46063</v>
      </c>
      <c r="H22" s="305">
        <v>55358</v>
      </c>
      <c r="I22" s="305">
        <v>51658</v>
      </c>
      <c r="J22" s="305">
        <v>83873</v>
      </c>
      <c r="K22" s="305">
        <v>69854</v>
      </c>
      <c r="L22" s="305">
        <v>105379</v>
      </c>
      <c r="M22" s="305">
        <v>117050</v>
      </c>
      <c r="N22" s="305">
        <v>117442</v>
      </c>
      <c r="O22" s="305">
        <v>136343</v>
      </c>
      <c r="P22" s="305">
        <v>170677</v>
      </c>
      <c r="Q22" s="305">
        <v>132999</v>
      </c>
      <c r="R22" s="305">
        <v>150663.32494600001</v>
      </c>
      <c r="S22" s="305">
        <v>187049.877914307</v>
      </c>
      <c r="T22" s="305">
        <v>261594</v>
      </c>
      <c r="U22" s="305">
        <v>345910.6876306372</v>
      </c>
      <c r="V22" s="305">
        <v>414225</v>
      </c>
      <c r="W22" s="305">
        <v>482431</v>
      </c>
      <c r="X22" s="305">
        <v>659874</v>
      </c>
    </row>
    <row r="23" spans="1:24" s="325" customFormat="1" ht="9" customHeight="1" x14ac:dyDescent="0.15">
      <c r="A23" s="324" t="s">
        <v>45</v>
      </c>
      <c r="B23" s="293">
        <v>9604</v>
      </c>
      <c r="C23" s="293">
        <v>16719</v>
      </c>
      <c r="D23" s="293">
        <v>19775</v>
      </c>
      <c r="E23" s="293">
        <v>18820</v>
      </c>
      <c r="F23" s="293">
        <v>29214</v>
      </c>
      <c r="G23" s="304">
        <v>44921</v>
      </c>
      <c r="H23" s="304">
        <v>41459</v>
      </c>
      <c r="I23" s="304">
        <v>44382</v>
      </c>
      <c r="J23" s="304">
        <v>46608</v>
      </c>
      <c r="K23" s="304">
        <v>49494</v>
      </c>
      <c r="L23" s="304">
        <v>63319</v>
      </c>
      <c r="M23" s="304">
        <v>54451</v>
      </c>
      <c r="N23" s="304">
        <v>65229</v>
      </c>
      <c r="O23" s="304">
        <v>67987</v>
      </c>
      <c r="P23" s="304">
        <v>69067</v>
      </c>
      <c r="Q23" s="304">
        <v>115549</v>
      </c>
      <c r="R23" s="304">
        <v>167989.98381747401</v>
      </c>
      <c r="S23" s="304">
        <v>179248.28407369999</v>
      </c>
      <c r="T23" s="304">
        <v>157585</v>
      </c>
      <c r="U23" s="304">
        <v>138795.04828116851</v>
      </c>
      <c r="V23" s="304">
        <v>112246</v>
      </c>
      <c r="W23" s="304">
        <v>132364</v>
      </c>
      <c r="X23" s="304">
        <v>234892</v>
      </c>
    </row>
    <row r="24" spans="1:24" s="325" customFormat="1" ht="9" customHeight="1" x14ac:dyDescent="0.15">
      <c r="A24" s="324" t="s">
        <v>46</v>
      </c>
      <c r="B24" s="293">
        <v>77720</v>
      </c>
      <c r="C24" s="293">
        <v>87072</v>
      </c>
      <c r="D24" s="293">
        <v>109329</v>
      </c>
      <c r="E24" s="293">
        <v>123208</v>
      </c>
      <c r="F24" s="293">
        <v>98600</v>
      </c>
      <c r="G24" s="304">
        <v>103219</v>
      </c>
      <c r="H24" s="304">
        <v>117497</v>
      </c>
      <c r="I24" s="304">
        <v>92543</v>
      </c>
      <c r="J24" s="304">
        <v>142742</v>
      </c>
      <c r="K24" s="304">
        <v>156294</v>
      </c>
      <c r="L24" s="304">
        <v>178309</v>
      </c>
      <c r="M24" s="304">
        <v>202588</v>
      </c>
      <c r="N24" s="304">
        <v>518963</v>
      </c>
      <c r="O24" s="304">
        <v>362018</v>
      </c>
      <c r="P24" s="304">
        <v>199772</v>
      </c>
      <c r="Q24" s="304">
        <v>286142</v>
      </c>
      <c r="R24" s="304">
        <v>195249.156777928</v>
      </c>
      <c r="S24" s="304">
        <v>197042.60255552901</v>
      </c>
      <c r="T24" s="304">
        <v>681853</v>
      </c>
      <c r="U24" s="304">
        <v>815510.61733185814</v>
      </c>
      <c r="V24" s="304">
        <v>804776</v>
      </c>
      <c r="W24" s="304">
        <v>888448</v>
      </c>
      <c r="X24" s="304">
        <v>1072019</v>
      </c>
    </row>
    <row r="25" spans="1:24" s="325" customFormat="1" ht="9" customHeight="1" x14ac:dyDescent="0.15">
      <c r="A25" s="324" t="s">
        <v>47</v>
      </c>
      <c r="B25" s="293">
        <v>20376</v>
      </c>
      <c r="C25" s="293">
        <v>23116</v>
      </c>
      <c r="D25" s="293">
        <v>16112</v>
      </c>
      <c r="E25" s="293">
        <v>31725</v>
      </c>
      <c r="F25" s="293">
        <v>71105</v>
      </c>
      <c r="G25" s="304">
        <v>97442</v>
      </c>
      <c r="H25" s="304">
        <v>110664</v>
      </c>
      <c r="I25" s="304">
        <v>104812</v>
      </c>
      <c r="J25" s="304">
        <v>123383</v>
      </c>
      <c r="K25" s="304">
        <v>90528</v>
      </c>
      <c r="L25" s="304">
        <v>114637</v>
      </c>
      <c r="M25" s="304">
        <v>153678</v>
      </c>
      <c r="N25" s="304">
        <v>183149</v>
      </c>
      <c r="O25" s="304">
        <v>187408</v>
      </c>
      <c r="P25" s="304">
        <v>277900</v>
      </c>
      <c r="Q25" s="304">
        <v>285980</v>
      </c>
      <c r="R25" s="304">
        <v>476117.63562349998</v>
      </c>
      <c r="S25" s="304">
        <v>368949.53831149999</v>
      </c>
      <c r="T25" s="304">
        <v>521224</v>
      </c>
      <c r="U25" s="304">
        <v>392849.60189385607</v>
      </c>
      <c r="V25" s="304">
        <v>470995</v>
      </c>
      <c r="W25" s="304">
        <v>528308</v>
      </c>
      <c r="X25" s="304">
        <v>685129</v>
      </c>
    </row>
    <row r="26" spans="1:24" s="325" customFormat="1" ht="9" customHeight="1" x14ac:dyDescent="0.15">
      <c r="A26" s="157" t="s">
        <v>48</v>
      </c>
      <c r="B26" s="158">
        <v>110014</v>
      </c>
      <c r="C26" s="158">
        <v>131603</v>
      </c>
      <c r="D26" s="158">
        <v>222157</v>
      </c>
      <c r="E26" s="158">
        <v>174241</v>
      </c>
      <c r="F26" s="158">
        <v>113608</v>
      </c>
      <c r="G26" s="305">
        <v>159844</v>
      </c>
      <c r="H26" s="305">
        <v>166886</v>
      </c>
      <c r="I26" s="305">
        <v>153153</v>
      </c>
      <c r="J26" s="305">
        <v>201330</v>
      </c>
      <c r="K26" s="305">
        <v>225128</v>
      </c>
      <c r="L26" s="305">
        <v>167073</v>
      </c>
      <c r="M26" s="305">
        <v>216462</v>
      </c>
      <c r="N26" s="305">
        <v>256709</v>
      </c>
      <c r="O26" s="305">
        <v>204274</v>
      </c>
      <c r="P26" s="305">
        <v>120618</v>
      </c>
      <c r="Q26" s="305">
        <v>199189</v>
      </c>
      <c r="R26" s="305">
        <v>137602.92399889999</v>
      </c>
      <c r="S26" s="305">
        <v>351850.67658913898</v>
      </c>
      <c r="T26" s="305">
        <v>285020</v>
      </c>
      <c r="U26" s="305">
        <v>867710.61047238414</v>
      </c>
      <c r="V26" s="305">
        <v>520270</v>
      </c>
      <c r="W26" s="305">
        <v>804419</v>
      </c>
      <c r="X26" s="305">
        <v>786949</v>
      </c>
    </row>
    <row r="27" spans="1:24" s="325" customFormat="1" ht="9" customHeight="1" x14ac:dyDescent="0.15">
      <c r="A27" s="324" t="s">
        <v>49</v>
      </c>
      <c r="B27" s="293">
        <v>3020</v>
      </c>
      <c r="C27" s="293">
        <v>5539</v>
      </c>
      <c r="D27" s="293">
        <v>6519</v>
      </c>
      <c r="E27" s="293">
        <v>4802</v>
      </c>
      <c r="F27" s="293">
        <v>6127</v>
      </c>
      <c r="G27" s="304">
        <v>8645</v>
      </c>
      <c r="H27" s="304">
        <v>6154</v>
      </c>
      <c r="I27" s="304">
        <v>8738</v>
      </c>
      <c r="J27" s="304">
        <v>11184</v>
      </c>
      <c r="K27" s="304">
        <v>14692</v>
      </c>
      <c r="L27" s="304">
        <v>21481</v>
      </c>
      <c r="M27" s="304">
        <v>17987</v>
      </c>
      <c r="N27" s="304">
        <v>4642</v>
      </c>
      <c r="O27" s="304">
        <v>36891</v>
      </c>
      <c r="P27" s="304">
        <v>51657</v>
      </c>
      <c r="Q27" s="304">
        <v>65449</v>
      </c>
      <c r="R27" s="304">
        <v>67952.378820479993</v>
      </c>
      <c r="S27" s="304">
        <v>91000.632020000005</v>
      </c>
      <c r="T27" s="304">
        <v>106837</v>
      </c>
      <c r="U27" s="304">
        <v>81653.961714127436</v>
      </c>
      <c r="V27" s="304">
        <v>82655</v>
      </c>
      <c r="W27" s="304">
        <v>17561</v>
      </c>
      <c r="X27" s="304">
        <v>34035</v>
      </c>
    </row>
    <row r="28" spans="1:24" s="325" customFormat="1" ht="9" customHeight="1" x14ac:dyDescent="0.15">
      <c r="A28" s="324" t="s">
        <v>50</v>
      </c>
      <c r="B28" s="293">
        <v>128623</v>
      </c>
      <c r="C28" s="293">
        <v>161256</v>
      </c>
      <c r="D28" s="293">
        <v>291173</v>
      </c>
      <c r="E28" s="293">
        <v>348048</v>
      </c>
      <c r="F28" s="293">
        <v>341284</v>
      </c>
      <c r="G28" s="304">
        <v>359725</v>
      </c>
      <c r="H28" s="304">
        <v>345372</v>
      </c>
      <c r="I28" s="304">
        <v>320421</v>
      </c>
      <c r="J28" s="304">
        <v>562873</v>
      </c>
      <c r="K28" s="304">
        <v>527815</v>
      </c>
      <c r="L28" s="304">
        <v>416515</v>
      </c>
      <c r="M28" s="304">
        <v>428782</v>
      </c>
      <c r="N28" s="304">
        <v>529580</v>
      </c>
      <c r="O28" s="304">
        <v>551938</v>
      </c>
      <c r="P28" s="304">
        <v>553521</v>
      </c>
      <c r="Q28" s="304">
        <v>557326</v>
      </c>
      <c r="R28" s="304">
        <v>933720.58513420098</v>
      </c>
      <c r="S28" s="304">
        <v>1178986.66253687</v>
      </c>
      <c r="T28" s="304">
        <v>861388</v>
      </c>
      <c r="U28" s="304">
        <v>1028355.7348417469</v>
      </c>
      <c r="V28" s="304">
        <v>1242950</v>
      </c>
      <c r="W28" s="304">
        <v>2161446</v>
      </c>
      <c r="X28" s="304">
        <v>2927167</v>
      </c>
    </row>
    <row r="29" spans="1:24" s="325" customFormat="1" ht="9" customHeight="1" x14ac:dyDescent="0.15">
      <c r="A29" s="324" t="s">
        <v>51</v>
      </c>
      <c r="B29" s="293">
        <v>1312</v>
      </c>
      <c r="C29" s="293">
        <v>1401</v>
      </c>
      <c r="D29" s="293">
        <v>1369</v>
      </c>
      <c r="E29" s="293">
        <v>1596</v>
      </c>
      <c r="F29" s="293">
        <v>2570</v>
      </c>
      <c r="G29" s="304">
        <v>3056</v>
      </c>
      <c r="H29" s="304">
        <v>2331</v>
      </c>
      <c r="I29" s="304">
        <v>1689</v>
      </c>
      <c r="J29" s="304">
        <v>2874</v>
      </c>
      <c r="K29" s="304">
        <v>2364</v>
      </c>
      <c r="L29" s="304">
        <v>2906</v>
      </c>
      <c r="M29" s="304">
        <v>1234</v>
      </c>
      <c r="N29" s="304">
        <v>1030</v>
      </c>
      <c r="O29" s="304">
        <v>1301</v>
      </c>
      <c r="P29" s="304">
        <v>1312</v>
      </c>
      <c r="Q29" s="304">
        <v>3009</v>
      </c>
      <c r="R29" s="304">
        <v>3682.8920760000001</v>
      </c>
      <c r="S29" s="304">
        <v>5256.1840000000002</v>
      </c>
      <c r="T29" s="304">
        <v>5146</v>
      </c>
      <c r="U29" s="304">
        <v>1903.7666000000002</v>
      </c>
      <c r="V29" s="304">
        <v>4625</v>
      </c>
      <c r="W29" s="304">
        <v>5224</v>
      </c>
      <c r="X29" s="304">
        <v>8213</v>
      </c>
    </row>
    <row r="30" spans="1:24" s="325" customFormat="1" ht="9" customHeight="1" x14ac:dyDescent="0.15">
      <c r="A30" s="157" t="s">
        <v>52</v>
      </c>
      <c r="B30" s="158">
        <v>146373</v>
      </c>
      <c r="C30" s="158">
        <v>211442</v>
      </c>
      <c r="D30" s="158">
        <v>118998</v>
      </c>
      <c r="E30" s="158">
        <v>148922</v>
      </c>
      <c r="F30" s="158">
        <v>139562</v>
      </c>
      <c r="G30" s="305">
        <v>164289</v>
      </c>
      <c r="H30" s="305">
        <v>157386</v>
      </c>
      <c r="I30" s="305">
        <v>177259</v>
      </c>
      <c r="J30" s="305">
        <v>224399</v>
      </c>
      <c r="K30" s="305">
        <v>216220</v>
      </c>
      <c r="L30" s="305">
        <v>195785</v>
      </c>
      <c r="M30" s="305">
        <v>205461</v>
      </c>
      <c r="N30" s="305">
        <v>219132</v>
      </c>
      <c r="O30" s="305">
        <v>161765</v>
      </c>
      <c r="P30" s="305">
        <v>187707</v>
      </c>
      <c r="Q30" s="305">
        <v>282528</v>
      </c>
      <c r="R30" s="305">
        <v>191131.46338127501</v>
      </c>
      <c r="S30" s="305">
        <v>183122.80932599001</v>
      </c>
      <c r="T30" s="305">
        <v>376894</v>
      </c>
      <c r="U30" s="305">
        <v>363805.27106552629</v>
      </c>
      <c r="V30" s="305">
        <v>421715</v>
      </c>
      <c r="W30" s="305">
        <v>364509</v>
      </c>
      <c r="X30" s="305">
        <v>537709</v>
      </c>
    </row>
    <row r="31" spans="1:24" s="325" customFormat="1" ht="9" customHeight="1" x14ac:dyDescent="0.15">
      <c r="A31" s="324" t="s">
        <v>53</v>
      </c>
      <c r="B31" s="293">
        <v>15554</v>
      </c>
      <c r="C31" s="293">
        <v>18301</v>
      </c>
      <c r="D31" s="293">
        <v>20274</v>
      </c>
      <c r="E31" s="293">
        <v>34979</v>
      </c>
      <c r="F31" s="293">
        <v>45826</v>
      </c>
      <c r="G31" s="304">
        <v>67395</v>
      </c>
      <c r="H31" s="304">
        <v>68520</v>
      </c>
      <c r="I31" s="304">
        <v>67102</v>
      </c>
      <c r="J31" s="304">
        <v>73810</v>
      </c>
      <c r="K31" s="304">
        <v>100015</v>
      </c>
      <c r="L31" s="304">
        <v>99296</v>
      </c>
      <c r="M31" s="304">
        <v>67757</v>
      </c>
      <c r="N31" s="304">
        <v>65635</v>
      </c>
      <c r="O31" s="304">
        <v>72367</v>
      </c>
      <c r="P31" s="304">
        <v>123849</v>
      </c>
      <c r="Q31" s="304">
        <v>126733</v>
      </c>
      <c r="R31" s="304">
        <v>120394.83959800001</v>
      </c>
      <c r="S31" s="304">
        <v>140953.92329999999</v>
      </c>
      <c r="T31" s="304">
        <v>129845</v>
      </c>
      <c r="U31" s="304">
        <v>169272.76245154711</v>
      </c>
      <c r="V31" s="304">
        <v>216553</v>
      </c>
      <c r="W31" s="304">
        <v>240589</v>
      </c>
      <c r="X31" s="304">
        <v>278535</v>
      </c>
    </row>
    <row r="32" spans="1:24" s="325" customFormat="1" ht="9" customHeight="1" x14ac:dyDescent="0.15">
      <c r="A32" s="324" t="s">
        <v>54</v>
      </c>
      <c r="B32" s="293">
        <v>1892</v>
      </c>
      <c r="C32" s="293">
        <v>2293</v>
      </c>
      <c r="D32" s="293">
        <v>2282</v>
      </c>
      <c r="E32" s="293">
        <v>2534</v>
      </c>
      <c r="F32" s="293">
        <v>5331</v>
      </c>
      <c r="G32" s="304">
        <v>6801</v>
      </c>
      <c r="H32" s="304">
        <v>7266</v>
      </c>
      <c r="I32" s="304">
        <v>8967</v>
      </c>
      <c r="J32" s="304">
        <v>7639</v>
      </c>
      <c r="K32" s="304">
        <v>10144</v>
      </c>
      <c r="L32" s="304">
        <v>11082</v>
      </c>
      <c r="M32" s="304">
        <v>8751</v>
      </c>
      <c r="N32" s="304">
        <v>10141</v>
      </c>
      <c r="O32" s="304">
        <v>6955</v>
      </c>
      <c r="P32" s="304">
        <v>7775</v>
      </c>
      <c r="Q32" s="304">
        <v>13554</v>
      </c>
      <c r="R32" s="304">
        <v>16104.556486519999</v>
      </c>
      <c r="S32" s="304">
        <v>10506.43815</v>
      </c>
      <c r="T32" s="304">
        <v>18280</v>
      </c>
      <c r="U32" s="304">
        <v>12682.086136062833</v>
      </c>
      <c r="V32" s="304">
        <v>12231</v>
      </c>
      <c r="W32" s="304">
        <v>15812</v>
      </c>
      <c r="X32" s="304">
        <v>16939</v>
      </c>
    </row>
    <row r="33" spans="1:24" s="325" customFormat="1" ht="9" customHeight="1" x14ac:dyDescent="0.15">
      <c r="A33" s="324" t="s">
        <v>55</v>
      </c>
      <c r="B33" s="293">
        <v>67488</v>
      </c>
      <c r="C33" s="293">
        <v>72242</v>
      </c>
      <c r="D33" s="293">
        <v>106295</v>
      </c>
      <c r="E33" s="293">
        <v>111860</v>
      </c>
      <c r="F33" s="293">
        <v>122879</v>
      </c>
      <c r="G33" s="304">
        <v>125876</v>
      </c>
      <c r="H33" s="304">
        <v>122635</v>
      </c>
      <c r="I33" s="304">
        <v>118551</v>
      </c>
      <c r="J33" s="304">
        <v>127454</v>
      </c>
      <c r="K33" s="304">
        <v>133290</v>
      </c>
      <c r="L33" s="304">
        <v>125143</v>
      </c>
      <c r="M33" s="304">
        <v>155476</v>
      </c>
      <c r="N33" s="304">
        <v>143828</v>
      </c>
      <c r="O33" s="304">
        <v>144097</v>
      </c>
      <c r="P33" s="304">
        <v>145205</v>
      </c>
      <c r="Q33" s="304">
        <v>181993</v>
      </c>
      <c r="R33" s="304">
        <v>194817.95508075299</v>
      </c>
      <c r="S33" s="304">
        <v>173055.88832660401</v>
      </c>
      <c r="T33" s="304">
        <v>189834</v>
      </c>
      <c r="U33" s="304">
        <v>160536.92158027698</v>
      </c>
      <c r="V33" s="304">
        <v>149577</v>
      </c>
      <c r="W33" s="304">
        <v>173526</v>
      </c>
      <c r="X33" s="304">
        <v>188586</v>
      </c>
    </row>
    <row r="34" spans="1:24" s="325" customFormat="1" ht="9" customHeight="1" x14ac:dyDescent="0.15">
      <c r="A34" s="157" t="s">
        <v>56</v>
      </c>
      <c r="B34" s="158">
        <v>7232</v>
      </c>
      <c r="C34" s="158">
        <v>5289</v>
      </c>
      <c r="D34" s="158">
        <v>5334</v>
      </c>
      <c r="E34" s="158">
        <v>3187</v>
      </c>
      <c r="F34" s="158">
        <v>7393</v>
      </c>
      <c r="G34" s="305">
        <v>10380</v>
      </c>
      <c r="H34" s="305">
        <v>3075</v>
      </c>
      <c r="I34" s="305">
        <v>3696</v>
      </c>
      <c r="J34" s="305">
        <v>2449</v>
      </c>
      <c r="K34" s="305">
        <v>3271</v>
      </c>
      <c r="L34" s="305">
        <v>3905</v>
      </c>
      <c r="M34" s="305">
        <v>13138</v>
      </c>
      <c r="N34" s="305">
        <v>9710</v>
      </c>
      <c r="O34" s="305">
        <v>8710</v>
      </c>
      <c r="P34" s="305">
        <v>8480</v>
      </c>
      <c r="Q34" s="305">
        <v>18945</v>
      </c>
      <c r="R34" s="305">
        <v>15737.589148364001</v>
      </c>
      <c r="S34" s="305">
        <v>28602.894366</v>
      </c>
      <c r="T34" s="305">
        <v>52410</v>
      </c>
      <c r="U34" s="305">
        <v>96333.091497377507</v>
      </c>
      <c r="V34" s="305">
        <v>108934</v>
      </c>
      <c r="W34" s="305">
        <v>77581</v>
      </c>
      <c r="X34" s="305">
        <v>98690</v>
      </c>
    </row>
    <row r="35" spans="1:24" s="325" customFormat="1" ht="9" customHeight="1" x14ac:dyDescent="0.15">
      <c r="A35" s="324" t="s">
        <v>57</v>
      </c>
      <c r="B35" s="293">
        <v>1417886</v>
      </c>
      <c r="C35" s="293">
        <v>1571597</v>
      </c>
      <c r="D35" s="293">
        <v>2232359</v>
      </c>
      <c r="E35" s="293">
        <v>2355942</v>
      </c>
      <c r="F35" s="293">
        <v>2226356</v>
      </c>
      <c r="G35" s="304">
        <v>2876237</v>
      </c>
      <c r="H35" s="304">
        <v>2927753</v>
      </c>
      <c r="I35" s="304">
        <v>2933813</v>
      </c>
      <c r="J35" s="304">
        <v>2746388</v>
      </c>
      <c r="K35" s="304">
        <v>2409821</v>
      </c>
      <c r="L35" s="304">
        <v>2964208</v>
      </c>
      <c r="M35" s="304">
        <v>3273731</v>
      </c>
      <c r="N35" s="304">
        <v>4067569</v>
      </c>
      <c r="O35" s="304">
        <v>3828799</v>
      </c>
      <c r="P35" s="304">
        <v>3499602</v>
      </c>
      <c r="Q35" s="304">
        <v>3568867</v>
      </c>
      <c r="R35" s="304">
        <v>4415358.2964423504</v>
      </c>
      <c r="S35" s="304">
        <v>4092375.1375808502</v>
      </c>
      <c r="T35" s="304">
        <v>4912049</v>
      </c>
      <c r="U35" s="304">
        <v>5824508.1902624881</v>
      </c>
      <c r="V35" s="304">
        <v>8089204</v>
      </c>
      <c r="W35" s="304">
        <v>9808606</v>
      </c>
      <c r="X35" s="304">
        <v>9058406</v>
      </c>
    </row>
    <row r="36" spans="1:24" s="325" customFormat="1" ht="9" customHeight="1" x14ac:dyDescent="0.15">
      <c r="A36" s="324" t="s">
        <v>58</v>
      </c>
      <c r="B36" s="293">
        <v>743374</v>
      </c>
      <c r="C36" s="293">
        <v>823464</v>
      </c>
      <c r="D36" s="293">
        <v>1491212</v>
      </c>
      <c r="E36" s="293">
        <v>1516115</v>
      </c>
      <c r="F36" s="293">
        <v>2071377</v>
      </c>
      <c r="G36" s="304">
        <v>2245726</v>
      </c>
      <c r="H36" s="304">
        <v>2864654</v>
      </c>
      <c r="I36" s="304">
        <v>2722632</v>
      </c>
      <c r="J36" s="304">
        <v>2674591</v>
      </c>
      <c r="K36" s="304">
        <v>3201403</v>
      </c>
      <c r="L36" s="304">
        <v>3737489</v>
      </c>
      <c r="M36" s="304">
        <v>3921511</v>
      </c>
      <c r="N36" s="304">
        <v>3760770</v>
      </c>
      <c r="O36" s="304">
        <v>4847817</v>
      </c>
      <c r="P36" s="304">
        <v>5037168</v>
      </c>
      <c r="Q36" s="304">
        <v>3402922</v>
      </c>
      <c r="R36" s="304">
        <v>3102912.94949731</v>
      </c>
      <c r="S36" s="304">
        <v>3303826.9093492799</v>
      </c>
      <c r="T36" s="304">
        <v>2610991</v>
      </c>
      <c r="U36" s="304">
        <v>3879946.0431306744</v>
      </c>
      <c r="V36" s="304">
        <v>5638119</v>
      </c>
      <c r="W36" s="304">
        <v>6707826</v>
      </c>
      <c r="X36" s="304">
        <v>8530186</v>
      </c>
    </row>
    <row r="37" spans="1:24" s="325" customFormat="1" ht="9" customHeight="1" x14ac:dyDescent="0.15">
      <c r="A37" s="324" t="s">
        <v>59</v>
      </c>
      <c r="B37" s="293">
        <v>181317</v>
      </c>
      <c r="C37" s="293">
        <v>230461</v>
      </c>
      <c r="D37" s="293">
        <v>283770</v>
      </c>
      <c r="E37" s="293">
        <v>309302</v>
      </c>
      <c r="F37" s="293">
        <v>371285</v>
      </c>
      <c r="G37" s="304">
        <v>421077</v>
      </c>
      <c r="H37" s="304">
        <v>461146</v>
      </c>
      <c r="I37" s="304">
        <v>473671</v>
      </c>
      <c r="J37" s="304">
        <v>598463</v>
      </c>
      <c r="K37" s="304">
        <v>576654</v>
      </c>
      <c r="L37" s="304">
        <v>604804</v>
      </c>
      <c r="M37" s="304">
        <v>670788</v>
      </c>
      <c r="N37" s="304">
        <v>739137</v>
      </c>
      <c r="O37" s="304">
        <v>570351</v>
      </c>
      <c r="P37" s="304">
        <v>428317</v>
      </c>
      <c r="Q37" s="304">
        <v>456110</v>
      </c>
      <c r="R37" s="304">
        <v>534589.53975500003</v>
      </c>
      <c r="S37" s="304">
        <v>584428.17012000002</v>
      </c>
      <c r="T37" s="304">
        <v>647185</v>
      </c>
      <c r="U37" s="304">
        <v>583954.35143531777</v>
      </c>
      <c r="V37" s="304">
        <v>695881</v>
      </c>
      <c r="W37" s="304">
        <v>739299</v>
      </c>
      <c r="X37" s="304">
        <v>854262</v>
      </c>
    </row>
    <row r="38" spans="1:24" s="325" customFormat="1" ht="9" customHeight="1" x14ac:dyDescent="0.15">
      <c r="A38" s="157" t="s">
        <v>60</v>
      </c>
      <c r="B38" s="158">
        <v>512025</v>
      </c>
      <c r="C38" s="158">
        <v>544156</v>
      </c>
      <c r="D38" s="158">
        <v>674001</v>
      </c>
      <c r="E38" s="158">
        <v>729711</v>
      </c>
      <c r="F38" s="158">
        <v>705043</v>
      </c>
      <c r="G38" s="305">
        <v>842135</v>
      </c>
      <c r="H38" s="305">
        <v>879706</v>
      </c>
      <c r="I38" s="305">
        <v>809493</v>
      </c>
      <c r="J38" s="305">
        <v>936405</v>
      </c>
      <c r="K38" s="305">
        <v>1016111</v>
      </c>
      <c r="L38" s="305">
        <v>1079553</v>
      </c>
      <c r="M38" s="305">
        <v>860639</v>
      </c>
      <c r="N38" s="305">
        <v>929298</v>
      </c>
      <c r="O38" s="305">
        <v>916120</v>
      </c>
      <c r="P38" s="305">
        <v>803748</v>
      </c>
      <c r="Q38" s="305">
        <v>1111721</v>
      </c>
      <c r="R38" s="305">
        <v>770150.46296750102</v>
      </c>
      <c r="S38" s="305">
        <v>996001.13461299997</v>
      </c>
      <c r="T38" s="305">
        <v>777394</v>
      </c>
      <c r="U38" s="305">
        <v>990309.92554851703</v>
      </c>
      <c r="V38" s="305">
        <v>1133677</v>
      </c>
      <c r="W38" s="305">
        <v>1453178</v>
      </c>
      <c r="X38" s="305">
        <v>1531623</v>
      </c>
    </row>
    <row r="39" spans="1:24" s="325" customFormat="1" ht="9" customHeight="1" x14ac:dyDescent="0.15">
      <c r="A39" s="324" t="s">
        <v>61</v>
      </c>
      <c r="B39" s="293">
        <v>2848</v>
      </c>
      <c r="C39" s="293">
        <v>3270</v>
      </c>
      <c r="D39" s="293">
        <v>4090</v>
      </c>
      <c r="E39" s="293">
        <v>2001</v>
      </c>
      <c r="F39" s="293">
        <v>12958</v>
      </c>
      <c r="G39" s="304">
        <v>15516</v>
      </c>
      <c r="H39" s="304">
        <v>8545</v>
      </c>
      <c r="I39" s="304">
        <v>4846</v>
      </c>
      <c r="J39" s="304">
        <v>6482</v>
      </c>
      <c r="K39" s="304">
        <v>7606</v>
      </c>
      <c r="L39" s="304">
        <v>7093</v>
      </c>
      <c r="M39" s="304">
        <v>6566</v>
      </c>
      <c r="N39" s="304">
        <v>11457</v>
      </c>
      <c r="O39" s="304">
        <v>12297</v>
      </c>
      <c r="P39" s="304">
        <v>11780</v>
      </c>
      <c r="Q39" s="304">
        <v>11134</v>
      </c>
      <c r="R39" s="304">
        <v>13455.918922925001</v>
      </c>
      <c r="S39" s="304">
        <v>16005.453959</v>
      </c>
      <c r="T39" s="304">
        <v>11352</v>
      </c>
      <c r="U39" s="304">
        <v>6959.3144529832762</v>
      </c>
      <c r="V39" s="304">
        <v>7048</v>
      </c>
      <c r="W39" s="304">
        <v>7821</v>
      </c>
      <c r="X39" s="304">
        <v>9840</v>
      </c>
    </row>
    <row r="40" spans="1:24" s="325" customFormat="1" ht="9" customHeight="1" x14ac:dyDescent="0.15">
      <c r="A40" s="324" t="s">
        <v>62</v>
      </c>
      <c r="B40" s="293">
        <v>655776</v>
      </c>
      <c r="C40" s="293">
        <v>795364</v>
      </c>
      <c r="D40" s="293">
        <v>905925</v>
      </c>
      <c r="E40" s="293">
        <v>955357</v>
      </c>
      <c r="F40" s="293">
        <v>1117925</v>
      </c>
      <c r="G40" s="304">
        <v>1064174</v>
      </c>
      <c r="H40" s="304">
        <v>1083015</v>
      </c>
      <c r="I40" s="304">
        <v>1098937</v>
      </c>
      <c r="J40" s="304">
        <v>1075048</v>
      </c>
      <c r="K40" s="304">
        <v>933461</v>
      </c>
      <c r="L40" s="304">
        <v>990770</v>
      </c>
      <c r="M40" s="304">
        <v>1210721</v>
      </c>
      <c r="N40" s="304">
        <v>1304117</v>
      </c>
      <c r="O40" s="304">
        <v>1047215</v>
      </c>
      <c r="P40" s="304">
        <v>1032069</v>
      </c>
      <c r="Q40" s="304">
        <v>1142081</v>
      </c>
      <c r="R40" s="304">
        <v>1063050.5393058001</v>
      </c>
      <c r="S40" s="304">
        <v>1163049.4572223499</v>
      </c>
      <c r="T40" s="304">
        <v>1172266</v>
      </c>
      <c r="U40" s="304">
        <v>1119896.7475765182</v>
      </c>
      <c r="V40" s="304">
        <v>1393884</v>
      </c>
      <c r="W40" s="304">
        <v>1719030</v>
      </c>
      <c r="X40" s="304">
        <v>2143241</v>
      </c>
    </row>
    <row r="41" spans="1:24" s="325" customFormat="1" ht="9" customHeight="1" x14ac:dyDescent="0.15">
      <c r="A41" s="324" t="s">
        <v>63</v>
      </c>
      <c r="B41" s="293">
        <v>325013</v>
      </c>
      <c r="C41" s="293">
        <v>600733</v>
      </c>
      <c r="D41" s="293">
        <v>520554</v>
      </c>
      <c r="E41" s="293">
        <v>575687</v>
      </c>
      <c r="F41" s="293">
        <v>544867</v>
      </c>
      <c r="G41" s="304">
        <v>609809</v>
      </c>
      <c r="H41" s="304">
        <v>562111</v>
      </c>
      <c r="I41" s="304">
        <v>609527</v>
      </c>
      <c r="J41" s="304">
        <v>607101</v>
      </c>
      <c r="K41" s="304">
        <v>777868</v>
      </c>
      <c r="L41" s="304">
        <v>488645</v>
      </c>
      <c r="M41" s="304">
        <v>842126</v>
      </c>
      <c r="N41" s="304">
        <v>745191</v>
      </c>
      <c r="O41" s="304">
        <v>531158</v>
      </c>
      <c r="P41" s="304">
        <v>809326</v>
      </c>
      <c r="Q41" s="304">
        <v>789842</v>
      </c>
      <c r="R41" s="304">
        <v>924034.58810129995</v>
      </c>
      <c r="S41" s="304">
        <v>999199.03688939998</v>
      </c>
      <c r="T41" s="304">
        <v>920172</v>
      </c>
      <c r="U41" s="304">
        <v>1231410.3625594452</v>
      </c>
      <c r="V41" s="304">
        <v>1199256</v>
      </c>
      <c r="W41" s="304">
        <v>1366652</v>
      </c>
      <c r="X41" s="304">
        <v>1950956</v>
      </c>
    </row>
    <row r="42" spans="1:24" s="325" customFormat="1" ht="9" customHeight="1" x14ac:dyDescent="0.15">
      <c r="A42" s="157" t="s">
        <v>64</v>
      </c>
      <c r="B42" s="158">
        <v>22623</v>
      </c>
      <c r="C42" s="158">
        <v>38240</v>
      </c>
      <c r="D42" s="158">
        <v>35775</v>
      </c>
      <c r="E42" s="158">
        <v>38033</v>
      </c>
      <c r="F42" s="158">
        <v>34546</v>
      </c>
      <c r="G42" s="305">
        <v>43619</v>
      </c>
      <c r="H42" s="305">
        <v>19214</v>
      </c>
      <c r="I42" s="305">
        <v>14123</v>
      </c>
      <c r="J42" s="305">
        <v>20068</v>
      </c>
      <c r="K42" s="305">
        <v>34209</v>
      </c>
      <c r="L42" s="305">
        <v>35003</v>
      </c>
      <c r="M42" s="305">
        <v>18175</v>
      </c>
      <c r="N42" s="305">
        <v>21601</v>
      </c>
      <c r="O42" s="305">
        <v>23034</v>
      </c>
      <c r="P42" s="305">
        <v>24345</v>
      </c>
      <c r="Q42" s="305">
        <v>31596</v>
      </c>
      <c r="R42" s="305">
        <v>51249.212460000002</v>
      </c>
      <c r="S42" s="305">
        <v>46682.040999999997</v>
      </c>
      <c r="T42" s="305">
        <v>65297</v>
      </c>
      <c r="U42" s="305">
        <v>48815.091498709924</v>
      </c>
      <c r="V42" s="305">
        <v>32597</v>
      </c>
      <c r="W42" s="305">
        <v>38684</v>
      </c>
      <c r="X42" s="305">
        <v>49643</v>
      </c>
    </row>
    <row r="43" spans="1:24" ht="3" customHeight="1" x14ac:dyDescent="0.25">
      <c r="A43" s="302"/>
      <c r="B43" s="345"/>
      <c r="C43" s="302"/>
      <c r="D43" s="302"/>
      <c r="E43" s="302"/>
      <c r="F43" s="302"/>
      <c r="G43" s="302"/>
      <c r="H43" s="302"/>
      <c r="I43" s="346"/>
      <c r="J43" s="346"/>
      <c r="K43" s="346"/>
      <c r="L43" s="346"/>
      <c r="M43" s="346"/>
      <c r="N43" s="346"/>
      <c r="O43" s="346"/>
      <c r="P43" s="346"/>
      <c r="Q43" s="346"/>
      <c r="R43" s="346"/>
      <c r="S43" s="346"/>
      <c r="T43" s="346"/>
      <c r="U43" s="346"/>
      <c r="V43" s="346"/>
      <c r="W43" s="346"/>
      <c r="X43" s="346"/>
    </row>
    <row r="44" spans="1:24" ht="3" customHeight="1" x14ac:dyDescent="0.25">
      <c r="A44" s="318"/>
    </row>
    <row r="45" spans="1:24" s="329" customFormat="1" ht="9" customHeight="1" x14ac:dyDescent="0.25">
      <c r="A45" s="335" t="s">
        <v>363</v>
      </c>
      <c r="C45" s="335"/>
      <c r="D45" s="335"/>
      <c r="E45" s="335"/>
      <c r="F45" s="335"/>
      <c r="G45" s="335"/>
      <c r="H45" s="335"/>
    </row>
    <row r="46" spans="1:24" s="329" customFormat="1" ht="9" customHeight="1" x14ac:dyDescent="0.25">
      <c r="A46" s="335" t="s">
        <v>364</v>
      </c>
      <c r="C46" s="335"/>
      <c r="D46" s="335"/>
      <c r="E46" s="335"/>
      <c r="F46" s="335"/>
      <c r="G46" s="335"/>
      <c r="H46" s="335"/>
    </row>
    <row r="47" spans="1:24" s="63" customFormat="1" ht="9" customHeight="1" x14ac:dyDescent="0.25">
      <c r="A47" s="335" t="s">
        <v>353</v>
      </c>
      <c r="B47" s="329"/>
      <c r="C47" s="329"/>
      <c r="D47" s="329"/>
      <c r="E47" s="329"/>
      <c r="F47" s="329"/>
    </row>
    <row r="48" spans="1:24" s="63" customFormat="1" ht="9.9499999999999993" customHeight="1" x14ac:dyDescent="0.25">
      <c r="A48" s="335" t="s">
        <v>365</v>
      </c>
      <c r="B48" s="329"/>
      <c r="C48" s="329"/>
      <c r="D48" s="329"/>
      <c r="E48" s="329"/>
    </row>
    <row r="49" spans="1:9" s="334" customFormat="1" ht="9.9499999999999993" customHeight="1" x14ac:dyDescent="0.25">
      <c r="A49" s="335" t="s">
        <v>366</v>
      </c>
      <c r="B49" s="341"/>
      <c r="C49" s="341"/>
      <c r="D49" s="341"/>
      <c r="E49" s="341"/>
      <c r="F49" s="341"/>
      <c r="G49" s="347"/>
      <c r="H49" s="347"/>
      <c r="I49" s="347"/>
    </row>
    <row r="50" spans="1:9" ht="9.9499999999999993" hidden="1" customHeight="1" x14ac:dyDescent="0.25">
      <c r="A50" s="331"/>
    </row>
  </sheetData>
  <sheetProtection sheet="1" objects="1" scenarios="1"/>
  <mergeCells count="1">
    <mergeCell ref="U1:X1"/>
  </mergeCells>
  <hyperlinks>
    <hyperlink ref="U1:X1" location="Índice!A1" tooltip="Ir a Índice" display="Índice!A1"/>
    <hyperlink ref="A49" r:id="rId1" display="              Para 2003 a 2012: SAGARPA. CONAPESCA. Anuario Estadístico de Acuacultura y Pesca (varios años). Mazatlán, Sin., México. "/>
  </hyperlinks>
  <printOptions horizontalCentered="1" verticalCentered="1" gridLinesSet="0"/>
  <pageMargins left="0.19685039370078741" right="0.19685039370078741" top="0.39370078740157483" bottom="0.19685039370078741" header="0" footer="0.19685039370078741"/>
  <pageSetup scale="80" orientation="landscape" r:id="rId2"/>
  <headerFooter scaleWithDoc="0" alignWithMargins="0">
    <oddHeader>&amp;L&amp;"Arial,Normal"&amp;10&amp;K000080INEGI. Anuario estadístico y geográfico por entidad federativa 2019.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showGridLines="0" showRowColHeaders="0" zoomScale="130" zoomScaleNormal="130" workbookViewId="0"/>
  </sheetViews>
  <sheetFormatPr baseColWidth="10" defaultColWidth="0" defaultRowHeight="11.25" customHeight="1" zeroHeight="1" x14ac:dyDescent="0.25"/>
  <cols>
    <col min="1" max="1" width="9.140625" style="11" customWidth="1"/>
    <col min="2" max="2" width="5.140625" style="11" customWidth="1"/>
    <col min="3" max="3" width="5.7109375" style="11" customWidth="1"/>
    <col min="4" max="4" width="5.42578125" style="11" customWidth="1"/>
    <col min="5" max="6" width="5.28515625" style="11" customWidth="1"/>
    <col min="7" max="7" width="6.140625" style="11" customWidth="1"/>
    <col min="8" max="8" width="6.7109375" style="11" customWidth="1"/>
    <col min="9" max="9" width="6.140625" style="11" customWidth="1"/>
    <col min="10" max="10" width="6" style="11" customWidth="1"/>
    <col min="11" max="11" width="5.7109375" style="11" customWidth="1"/>
    <col min="12" max="13" width="6.140625" style="11" customWidth="1"/>
    <col min="14" max="14" width="6" style="11" customWidth="1"/>
    <col min="15" max="15" width="5.7109375" style="11" customWidth="1"/>
    <col min="16" max="16" width="6.28515625" style="11" customWidth="1"/>
    <col min="17" max="17" width="6.140625" style="11" customWidth="1"/>
    <col min="18" max="18" width="6.42578125" style="11" customWidth="1"/>
    <col min="19" max="19" width="6.140625" style="11" customWidth="1"/>
    <col min="20" max="20" width="6.42578125" style="11" customWidth="1"/>
    <col min="21" max="21" width="6.28515625" style="11" customWidth="1"/>
    <col min="22" max="22" width="6.7109375" style="11" customWidth="1"/>
    <col min="23" max="23" width="0.85546875" style="11" customWidth="1"/>
    <col min="24" max="16384" width="11.42578125" style="11" hidden="1"/>
  </cols>
  <sheetData>
    <row r="1" spans="1:23" s="6" customFormat="1" ht="12" customHeight="1" x14ac:dyDescent="0.2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4"/>
      <c r="N1" s="5"/>
      <c r="O1" s="5"/>
      <c r="P1" s="5"/>
      <c r="R1" s="370" t="s">
        <v>1</v>
      </c>
      <c r="S1" s="370"/>
      <c r="T1" s="370"/>
      <c r="U1" s="370"/>
      <c r="V1" s="370"/>
    </row>
    <row r="2" spans="1:23" s="6" customFormat="1" ht="12" customHeight="1" x14ac:dyDescent="0.2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3" s="6" customFormat="1" ht="12" customHeight="1" x14ac:dyDescent="0.25">
      <c r="A3" s="7" t="s">
        <v>20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3" s="6" customFormat="1" ht="12" customHeight="1" x14ac:dyDescent="0.25">
      <c r="A4" s="8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3" ht="3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</row>
    <row r="6" spans="1:23" ht="3" customHeight="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2"/>
      <c r="U6" s="12"/>
      <c r="V6" s="12"/>
    </row>
    <row r="7" spans="1:23" s="13" customFormat="1" ht="9" customHeight="1" x14ac:dyDescent="0.25">
      <c r="A7" s="19" t="s">
        <v>4</v>
      </c>
      <c r="B7" s="20">
        <v>1995</v>
      </c>
      <c r="C7" s="20">
        <v>1999</v>
      </c>
      <c r="D7" s="20">
        <v>2000</v>
      </c>
      <c r="E7" s="20">
        <v>2001</v>
      </c>
      <c r="F7" s="20">
        <v>2002</v>
      </c>
      <c r="G7" s="20">
        <v>2003</v>
      </c>
      <c r="H7" s="20">
        <v>2004</v>
      </c>
      <c r="I7" s="20">
        <v>2005</v>
      </c>
      <c r="J7" s="20">
        <v>2006</v>
      </c>
      <c r="K7" s="20">
        <v>2007</v>
      </c>
      <c r="L7" s="20">
        <v>2008</v>
      </c>
      <c r="M7" s="20">
        <v>2009</v>
      </c>
      <c r="N7" s="20">
        <v>2010</v>
      </c>
      <c r="O7" s="20">
        <v>2011</v>
      </c>
      <c r="P7" s="20">
        <v>2012</v>
      </c>
      <c r="Q7" s="20">
        <v>2013</v>
      </c>
      <c r="R7" s="20">
        <v>2014</v>
      </c>
      <c r="S7" s="20">
        <v>2015</v>
      </c>
      <c r="T7" s="20">
        <v>2016</v>
      </c>
      <c r="U7" s="20">
        <v>2017</v>
      </c>
      <c r="V7" s="20" t="s">
        <v>12</v>
      </c>
    </row>
    <row r="8" spans="1:23" ht="3" customHeight="1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 spans="1:23" ht="3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3"/>
      <c r="U9" s="23"/>
      <c r="V9" s="23"/>
    </row>
    <row r="10" spans="1:23" s="14" customFormat="1" ht="9" customHeight="1" x14ac:dyDescent="0.25">
      <c r="A10" s="24" t="s">
        <v>5</v>
      </c>
      <c r="B10" s="25">
        <f t="shared" ref="B10:R10" si="0">SUM(B12:B16)</f>
        <v>14659.422</v>
      </c>
      <c r="C10" s="25">
        <f t="shared" si="0"/>
        <v>20927.158000000003</v>
      </c>
      <c r="D10" s="25">
        <f t="shared" si="0"/>
        <v>25876.974000000002</v>
      </c>
      <c r="E10" s="25">
        <f t="shared" si="0"/>
        <v>26664.260999999999</v>
      </c>
      <c r="F10" s="25">
        <f t="shared" si="0"/>
        <v>31661.573</v>
      </c>
      <c r="G10" s="25">
        <f t="shared" si="0"/>
        <v>37029.700000000004</v>
      </c>
      <c r="H10" s="25">
        <f t="shared" si="0"/>
        <v>45987.340138680003</v>
      </c>
      <c r="I10" s="25">
        <f t="shared" si="0"/>
        <v>49646.381999999998</v>
      </c>
      <c r="J10" s="25">
        <f t="shared" si="0"/>
        <v>52994.028999999995</v>
      </c>
      <c r="K10" s="25">
        <f t="shared" si="0"/>
        <v>56414.220999999998</v>
      </c>
      <c r="L10" s="25">
        <f t="shared" si="0"/>
        <v>76710.342000000004</v>
      </c>
      <c r="M10" s="25">
        <f t="shared" si="0"/>
        <v>89426.375</v>
      </c>
      <c r="N10" s="25">
        <f t="shared" si="0"/>
        <v>88627.404999999999</v>
      </c>
      <c r="O10" s="25">
        <f t="shared" si="0"/>
        <v>98039.099999999991</v>
      </c>
      <c r="P10" s="25">
        <f t="shared" si="0"/>
        <v>119186.845</v>
      </c>
      <c r="Q10" s="25">
        <f t="shared" si="0"/>
        <v>125171.83499999999</v>
      </c>
      <c r="R10" s="25">
        <f t="shared" si="0"/>
        <v>120718.23938052001</v>
      </c>
      <c r="S10" s="25">
        <f>SUM(S12:S16)</f>
        <v>139858.46239676003</v>
      </c>
      <c r="T10" s="25">
        <f>SUM(T12:T16)</f>
        <v>168921.2440260344</v>
      </c>
      <c r="U10" s="25">
        <f>SUM(U12:U16)</f>
        <v>175038.85094891398</v>
      </c>
      <c r="V10" s="25">
        <f>SUM(V12:V16)</f>
        <v>220328.04646481079</v>
      </c>
    </row>
    <row r="11" spans="1:23" s="14" customFormat="1" ht="3.95" customHeight="1" x14ac:dyDescent="0.25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spans="1:23" s="15" customFormat="1" ht="9.6" customHeight="1" x14ac:dyDescent="0.25">
      <c r="A12" s="26" t="s">
        <v>15</v>
      </c>
      <c r="B12" s="27">
        <v>3737.873</v>
      </c>
      <c r="C12" s="27">
        <v>5341.72</v>
      </c>
      <c r="D12" s="27">
        <v>6366.8580000000002</v>
      </c>
      <c r="E12" s="27">
        <v>7088.05</v>
      </c>
      <c r="F12" s="27">
        <v>7153.5969999999998</v>
      </c>
      <c r="G12" s="27">
        <v>6643.9</v>
      </c>
      <c r="H12" s="27">
        <v>10485.166128000001</v>
      </c>
      <c r="I12" s="27">
        <v>11743.601000000001</v>
      </c>
      <c r="J12" s="27">
        <v>12509.066999999999</v>
      </c>
      <c r="K12" s="27">
        <v>15352.073</v>
      </c>
      <c r="L12" s="27">
        <v>17597.813999999998</v>
      </c>
      <c r="M12" s="27">
        <v>22211.332999999999</v>
      </c>
      <c r="N12" s="27">
        <v>22175.523000000001</v>
      </c>
      <c r="O12" s="27">
        <v>24881.1</v>
      </c>
      <c r="P12" s="27">
        <v>30600.665000000001</v>
      </c>
      <c r="Q12" s="27">
        <v>31097.712</v>
      </c>
      <c r="R12" s="27">
        <v>28260.886703349999</v>
      </c>
      <c r="S12" s="27">
        <v>33218.008286130003</v>
      </c>
      <c r="T12" s="27">
        <v>38421.480048900099</v>
      </c>
      <c r="U12" s="27">
        <v>38069.898936762198</v>
      </c>
      <c r="V12" s="27">
        <v>48711.1230484392</v>
      </c>
    </row>
    <row r="13" spans="1:23" s="15" customFormat="1" ht="9.6" customHeight="1" x14ac:dyDescent="0.25">
      <c r="A13" s="26" t="s">
        <v>16</v>
      </c>
      <c r="B13" s="27">
        <v>4150.299</v>
      </c>
      <c r="C13" s="27">
        <v>4366.71</v>
      </c>
      <c r="D13" s="27">
        <v>5937.07</v>
      </c>
      <c r="E13" s="27">
        <v>6846.1109999999999</v>
      </c>
      <c r="F13" s="27">
        <v>6892.4639999999999</v>
      </c>
      <c r="G13" s="27">
        <v>10450</v>
      </c>
      <c r="H13" s="27">
        <v>10311.091</v>
      </c>
      <c r="I13" s="27">
        <v>10007.697</v>
      </c>
      <c r="J13" s="27">
        <v>12239.005999999999</v>
      </c>
      <c r="K13" s="27">
        <v>11384.224</v>
      </c>
      <c r="L13" s="27">
        <v>15468.574000000001</v>
      </c>
      <c r="M13" s="27">
        <v>17366.805</v>
      </c>
      <c r="N13" s="27">
        <v>18193.984</v>
      </c>
      <c r="O13" s="27">
        <v>21074.3</v>
      </c>
      <c r="P13" s="27">
        <v>24987.643</v>
      </c>
      <c r="Q13" s="27">
        <v>25594.602999999999</v>
      </c>
      <c r="R13" s="27">
        <v>23556.027832309999</v>
      </c>
      <c r="S13" s="27">
        <v>32442.77559329</v>
      </c>
      <c r="T13" s="27">
        <v>36429.195968183602</v>
      </c>
      <c r="U13" s="27">
        <v>43307.659994356502</v>
      </c>
      <c r="V13" s="27">
        <v>53929.758779909302</v>
      </c>
    </row>
    <row r="14" spans="1:23" s="15" customFormat="1" ht="9.6" customHeight="1" x14ac:dyDescent="0.25">
      <c r="A14" s="26" t="s">
        <v>17</v>
      </c>
      <c r="B14" s="27">
        <v>3666.4879999999998</v>
      </c>
      <c r="C14" s="27">
        <v>6086.8729999999996</v>
      </c>
      <c r="D14" s="27">
        <v>7458.6710000000003</v>
      </c>
      <c r="E14" s="27">
        <v>7514.7089999999998</v>
      </c>
      <c r="F14" s="27">
        <v>9414.1180000000004</v>
      </c>
      <c r="G14" s="27">
        <v>10870.2</v>
      </c>
      <c r="H14" s="27">
        <v>13880.609</v>
      </c>
      <c r="I14" s="27">
        <v>14353.843000000001</v>
      </c>
      <c r="J14" s="27">
        <v>14181.762000000001</v>
      </c>
      <c r="K14" s="27">
        <v>15201.934999999999</v>
      </c>
      <c r="L14" s="27">
        <v>20674.151000000002</v>
      </c>
      <c r="M14" s="27">
        <v>26644.677</v>
      </c>
      <c r="N14" s="27">
        <v>26620.960999999999</v>
      </c>
      <c r="O14" s="27">
        <v>29940.3</v>
      </c>
      <c r="P14" s="27">
        <v>33842.879000000001</v>
      </c>
      <c r="Q14" s="27">
        <v>37518.483999999997</v>
      </c>
      <c r="R14" s="27">
        <v>37845.748161670002</v>
      </c>
      <c r="S14" s="27">
        <v>38253.745576230001</v>
      </c>
      <c r="T14" s="27">
        <v>52786.1039834482</v>
      </c>
      <c r="U14" s="27">
        <v>48544.227262428903</v>
      </c>
      <c r="V14" s="27">
        <v>66961.7717328617</v>
      </c>
    </row>
    <row r="15" spans="1:23" s="15" customFormat="1" ht="9.6" customHeight="1" x14ac:dyDescent="0.25">
      <c r="A15" s="28" t="s">
        <v>18</v>
      </c>
      <c r="B15" s="29">
        <v>1813.134</v>
      </c>
      <c r="C15" s="29">
        <v>2797.8820000000001</v>
      </c>
      <c r="D15" s="29">
        <v>3676.6509999999998</v>
      </c>
      <c r="E15" s="29">
        <v>3197.0709999999999</v>
      </c>
      <c r="F15" s="29">
        <v>5891.3230000000003</v>
      </c>
      <c r="G15" s="29">
        <v>6505.6</v>
      </c>
      <c r="H15" s="29">
        <v>8284.264010679999</v>
      </c>
      <c r="I15" s="29">
        <v>9630.2379999999994</v>
      </c>
      <c r="J15" s="29">
        <v>10130.884</v>
      </c>
      <c r="K15" s="29">
        <v>9980.1059999999998</v>
      </c>
      <c r="L15" s="29">
        <v>16295.797</v>
      </c>
      <c r="M15" s="29">
        <v>16504.569</v>
      </c>
      <c r="N15" s="29">
        <v>15618.936</v>
      </c>
      <c r="O15" s="29">
        <v>15755.5</v>
      </c>
      <c r="P15" s="29">
        <v>20504.057000000001</v>
      </c>
      <c r="Q15" s="29">
        <v>22287.942999999999</v>
      </c>
      <c r="R15" s="29">
        <v>22527.87662155</v>
      </c>
      <c r="S15" s="29">
        <v>26791.133385010002</v>
      </c>
      <c r="T15" s="29">
        <v>26510.182075850102</v>
      </c>
      <c r="U15" s="29">
        <v>30914.6956058713</v>
      </c>
      <c r="V15" s="29">
        <v>34846.5308747862</v>
      </c>
    </row>
    <row r="16" spans="1:23" s="15" customFormat="1" ht="9.6" customHeight="1" x14ac:dyDescent="0.25">
      <c r="A16" s="26" t="s">
        <v>19</v>
      </c>
      <c r="B16" s="27">
        <v>1291.6279999999999</v>
      </c>
      <c r="C16" s="27">
        <v>2333.973</v>
      </c>
      <c r="D16" s="27">
        <v>2437.7240000000002</v>
      </c>
      <c r="E16" s="27">
        <v>2018.32</v>
      </c>
      <c r="F16" s="27">
        <v>2310.0709999999999</v>
      </c>
      <c r="G16" s="27">
        <v>2560</v>
      </c>
      <c r="H16" s="27">
        <v>3026.21</v>
      </c>
      <c r="I16" s="27">
        <v>3911.0030000000002</v>
      </c>
      <c r="J16" s="27">
        <v>3933.31</v>
      </c>
      <c r="K16" s="27">
        <v>4495.8829999999998</v>
      </c>
      <c r="L16" s="27">
        <v>6674.0060000000003</v>
      </c>
      <c r="M16" s="27">
        <v>6698.991</v>
      </c>
      <c r="N16" s="27">
        <v>6018.0010000000002</v>
      </c>
      <c r="O16" s="27">
        <v>6387.9</v>
      </c>
      <c r="P16" s="27">
        <v>9251.6010000000006</v>
      </c>
      <c r="Q16" s="27">
        <v>8673.0930000000008</v>
      </c>
      <c r="R16" s="27">
        <v>8527.7000616400001</v>
      </c>
      <c r="S16" s="27">
        <v>9152.7995561000007</v>
      </c>
      <c r="T16" s="27">
        <v>14774.281949652401</v>
      </c>
      <c r="U16" s="27">
        <v>14202.3691494951</v>
      </c>
      <c r="V16" s="27">
        <v>15878.862028814399</v>
      </c>
    </row>
    <row r="17" spans="1:23" ht="3" customHeight="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3" ht="3" customHeight="1" x14ac:dyDescent="0.25">
      <c r="T18" s="12"/>
      <c r="U18" s="12"/>
      <c r="V18" s="12"/>
    </row>
    <row r="19" spans="1:23" ht="9.9499999999999993" customHeight="1" x14ac:dyDescent="0.15">
      <c r="A19" s="17" t="s">
        <v>13</v>
      </c>
      <c r="T19" s="10"/>
      <c r="U19" s="10"/>
      <c r="V19" s="10"/>
    </row>
    <row r="20" spans="1:23" s="13" customFormat="1" ht="9.9499999999999993" customHeight="1" x14ac:dyDescent="0.15">
      <c r="A20" s="17" t="s">
        <v>6</v>
      </c>
    </row>
    <row r="21" spans="1:23" s="13" customFormat="1" ht="9.9499999999999993" customHeight="1" x14ac:dyDescent="0.15">
      <c r="A21" s="17" t="s">
        <v>7</v>
      </c>
    </row>
    <row r="22" spans="1:23" s="13" customFormat="1" ht="9.9499999999999993" customHeight="1" x14ac:dyDescent="0.15">
      <c r="A22" s="17" t="s">
        <v>8</v>
      </c>
    </row>
    <row r="23" spans="1:23" s="13" customFormat="1" ht="9.9499999999999993" customHeight="1" x14ac:dyDescent="0.15">
      <c r="A23" s="17" t="s">
        <v>9</v>
      </c>
    </row>
    <row r="24" spans="1:23" s="13" customFormat="1" ht="9.9499999999999993" customHeight="1" x14ac:dyDescent="0.15">
      <c r="A24" s="17" t="s">
        <v>10</v>
      </c>
    </row>
    <row r="25" spans="1:23" s="13" customFormat="1" ht="9" customHeight="1" x14ac:dyDescent="0.25">
      <c r="A25" s="18" t="s">
        <v>14</v>
      </c>
      <c r="B25" s="16"/>
      <c r="C25" s="16"/>
      <c r="D25" s="16"/>
    </row>
    <row r="26" spans="1:23" ht="12.75" hidden="1" customHeight="1" x14ac:dyDescent="0.25">
      <c r="W26" s="11" t="s">
        <v>11</v>
      </c>
    </row>
    <row r="27" spans="1:23" ht="12.75" hidden="1" customHeight="1" x14ac:dyDescent="0.25"/>
    <row r="28" spans="1:23" ht="12.75" hidden="1" customHeight="1" x14ac:dyDescent="0.25"/>
    <row r="29" spans="1:23" ht="12.75" hidden="1" customHeight="1" x14ac:dyDescent="0.25"/>
    <row r="30" spans="1:23" ht="12.75" hidden="1" customHeight="1" x14ac:dyDescent="0.25"/>
  </sheetData>
  <sheetProtection sheet="1" objects="1" scenarios="1"/>
  <mergeCells count="1">
    <mergeCell ref="R1:V1"/>
  </mergeCells>
  <hyperlinks>
    <hyperlink ref="A25:D25" r:id="rId1" display="Fuente: BANXICO. FIRA. Informe de Actividades (varios años)."/>
    <hyperlink ref="R1:V1" location="Índice!A1" tooltip="Ir a Índice" display="Índice!A1"/>
    <hyperlink ref="T1" location="Índice!A1" tooltip="Ir a Índice" display="Índice!A1"/>
  </hyperlinks>
  <printOptions horizontalCentered="1" verticalCentered="1" gridLinesSet="0"/>
  <pageMargins left="0.19685039370078741" right="0.19685039370078741" top="0.39370078740157483" bottom="0.19685039370078741" header="0" footer="0.19685039370078741"/>
  <pageSetup orientation="landscape" r:id="rId2"/>
  <headerFooter scaleWithDoc="0" alignWithMargins="0">
    <oddHeader>&amp;L&amp;"Arial,Normal"&amp;10&amp;K000080INEGI. Anuario estadístico y geográfico por entidad federativa 2019.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3"/>
  <sheetViews>
    <sheetView showGridLines="0" showRowColHeaders="0" zoomScale="130" zoomScaleNormal="130" workbookViewId="0">
      <pane xSplit="1" ySplit="9" topLeftCell="B10" activePane="bottomRight" state="frozen"/>
      <selection pane="topRight"/>
      <selection pane="bottomLeft"/>
      <selection pane="bottomRight"/>
    </sheetView>
  </sheetViews>
  <sheetFormatPr baseColWidth="10" defaultColWidth="0" defaultRowHeight="0" customHeight="1" zeroHeight="1" x14ac:dyDescent="0.25"/>
  <cols>
    <col min="1" max="1" width="19.42578125" style="109" customWidth="1"/>
    <col min="2" max="2" width="12.42578125" style="109" customWidth="1"/>
    <col min="3" max="3" width="23.42578125" style="109" customWidth="1"/>
    <col min="4" max="4" width="21.140625" style="109" customWidth="1"/>
    <col min="5" max="5" width="21.5703125" style="109" customWidth="1"/>
    <col min="6" max="6" width="0.85546875" style="109" customWidth="1"/>
    <col min="7" max="9" width="0" style="109" hidden="1" customWidth="1"/>
    <col min="10" max="16384" width="10.140625" style="109" hidden="1"/>
  </cols>
  <sheetData>
    <row r="1" spans="1:9" s="6" customFormat="1" ht="12" customHeight="1" x14ac:dyDescent="0.25">
      <c r="A1" s="7" t="s">
        <v>124</v>
      </c>
      <c r="B1" s="2"/>
      <c r="C1" s="2"/>
      <c r="D1" s="2"/>
      <c r="E1" s="195" t="s">
        <v>125</v>
      </c>
    </row>
    <row r="2" spans="1:9" s="6" customFormat="1" ht="12" customHeight="1" x14ac:dyDescent="0.2">
      <c r="A2" s="1" t="s">
        <v>26</v>
      </c>
      <c r="B2" s="2"/>
      <c r="C2" s="2"/>
      <c r="D2" s="2"/>
      <c r="E2" s="2"/>
    </row>
    <row r="3" spans="1:9" ht="3" customHeight="1" x14ac:dyDescent="0.2">
      <c r="A3" s="108"/>
      <c r="B3" s="108"/>
      <c r="C3" s="108"/>
      <c r="D3" s="108"/>
      <c r="E3" s="108"/>
      <c r="F3" s="5"/>
      <c r="G3" s="5"/>
      <c r="H3" s="5"/>
      <c r="I3" s="5"/>
    </row>
    <row r="4" spans="1:9" ht="3" customHeight="1" x14ac:dyDescent="0.2">
      <c r="A4" s="110"/>
      <c r="B4" s="110"/>
      <c r="C4" s="110"/>
      <c r="D4" s="110"/>
      <c r="E4" s="110"/>
      <c r="F4" s="5"/>
      <c r="G4" s="5"/>
      <c r="H4" s="5"/>
      <c r="I4" s="5"/>
    </row>
    <row r="5" spans="1:9" s="13" customFormat="1" ht="9.6" customHeight="1" x14ac:dyDescent="0.15">
      <c r="A5" s="371" t="s">
        <v>80</v>
      </c>
      <c r="B5" s="373" t="s">
        <v>126</v>
      </c>
      <c r="C5" s="373" t="s">
        <v>127</v>
      </c>
      <c r="D5" s="373" t="s">
        <v>128</v>
      </c>
      <c r="E5" s="373" t="s">
        <v>129</v>
      </c>
      <c r="F5" s="160"/>
      <c r="G5" s="160"/>
      <c r="H5" s="160"/>
      <c r="I5" s="160"/>
    </row>
    <row r="6" spans="1:9" s="13" customFormat="1" ht="8.65" customHeight="1" x14ac:dyDescent="0.15">
      <c r="A6" s="372"/>
      <c r="B6" s="374"/>
      <c r="C6" s="374"/>
      <c r="D6" s="374"/>
      <c r="E6" s="374"/>
      <c r="F6" s="160"/>
      <c r="G6" s="160"/>
      <c r="H6" s="160"/>
      <c r="I6" s="160"/>
    </row>
    <row r="7" spans="1:9" s="13" customFormat="1" ht="8.65" customHeight="1" x14ac:dyDescent="0.15">
      <c r="A7" s="372"/>
      <c r="B7" s="374"/>
      <c r="C7" s="196" t="s">
        <v>130</v>
      </c>
      <c r="D7" s="374"/>
      <c r="E7" s="196" t="s">
        <v>130</v>
      </c>
      <c r="F7" s="160"/>
      <c r="G7" s="160"/>
      <c r="H7" s="160"/>
      <c r="I7" s="160"/>
    </row>
    <row r="8" spans="1:9" s="13" customFormat="1" ht="8.65" customHeight="1" x14ac:dyDescent="0.15">
      <c r="A8" s="372"/>
      <c r="B8" s="196" t="s">
        <v>131</v>
      </c>
      <c r="D8" s="196" t="s">
        <v>131</v>
      </c>
      <c r="F8" s="160"/>
      <c r="G8" s="160"/>
      <c r="H8" s="160"/>
      <c r="I8" s="160"/>
    </row>
    <row r="9" spans="1:9" ht="3" customHeight="1" x14ac:dyDescent="0.2">
      <c r="A9" s="108"/>
      <c r="B9" s="108"/>
      <c r="C9" s="108"/>
      <c r="D9" s="108"/>
      <c r="E9" s="108"/>
      <c r="F9" s="5"/>
      <c r="G9" s="5"/>
      <c r="H9" s="5"/>
      <c r="I9" s="5"/>
    </row>
    <row r="10" spans="1:9" ht="3" customHeight="1" x14ac:dyDescent="0.2">
      <c r="A10" s="110"/>
      <c r="B10" s="110"/>
      <c r="C10" s="110"/>
      <c r="D10" s="110"/>
      <c r="E10" s="110"/>
      <c r="F10" s="5"/>
      <c r="G10" s="5"/>
      <c r="H10" s="5"/>
      <c r="I10" s="5"/>
    </row>
    <row r="11" spans="1:9" s="14" customFormat="1" ht="9" customHeight="1" x14ac:dyDescent="0.25">
      <c r="A11" s="113">
        <v>1995</v>
      </c>
      <c r="B11" s="161"/>
      <c r="C11" s="161"/>
      <c r="D11" s="161"/>
      <c r="E11" s="161"/>
      <c r="F11" s="15"/>
      <c r="G11" s="15"/>
      <c r="H11" s="15"/>
      <c r="I11" s="15"/>
    </row>
    <row r="12" spans="1:9" s="14" customFormat="1" ht="9" customHeight="1" x14ac:dyDescent="0.25">
      <c r="A12" s="115" t="s">
        <v>33</v>
      </c>
      <c r="B12" s="161">
        <f>SUM(B14:B45)</f>
        <v>405246</v>
      </c>
      <c r="C12" s="161">
        <f>SUM(C14:C45)</f>
        <v>1271131.4379999998</v>
      </c>
      <c r="D12" s="161">
        <f>SUM(D14:D45)</f>
        <v>105502</v>
      </c>
      <c r="E12" s="161">
        <f>SUM(E14:E45)</f>
        <v>77104.338999999978</v>
      </c>
      <c r="F12" s="15"/>
      <c r="G12" s="15"/>
      <c r="H12" s="15"/>
      <c r="I12" s="15"/>
    </row>
    <row r="13" spans="1:9" s="14" customFormat="1" ht="3.75" customHeight="1" x14ac:dyDescent="0.25">
      <c r="A13" s="115"/>
      <c r="B13" s="161"/>
      <c r="C13" s="161"/>
      <c r="D13" s="161"/>
      <c r="E13" s="161"/>
      <c r="F13" s="15"/>
      <c r="G13" s="15"/>
      <c r="H13" s="15"/>
      <c r="I13" s="15"/>
    </row>
    <row r="14" spans="1:9" s="15" customFormat="1" ht="9" customHeight="1" x14ac:dyDescent="0.25">
      <c r="A14" s="117" t="s">
        <v>34</v>
      </c>
      <c r="B14" s="127">
        <v>602</v>
      </c>
      <c r="C14" s="127">
        <v>6805.33</v>
      </c>
      <c r="D14" s="127">
        <v>104</v>
      </c>
      <c r="E14" s="127">
        <v>492.36200000000002</v>
      </c>
    </row>
    <row r="15" spans="1:9" s="15" customFormat="1" ht="9" customHeight="1" x14ac:dyDescent="0.25">
      <c r="A15" s="117" t="s">
        <v>35</v>
      </c>
      <c r="B15" s="127">
        <v>16421</v>
      </c>
      <c r="C15" s="127">
        <v>61960.703999999998</v>
      </c>
      <c r="D15" s="127">
        <v>2349</v>
      </c>
      <c r="E15" s="127">
        <v>1862.1130000000001</v>
      </c>
    </row>
    <row r="16" spans="1:9" s="15" customFormat="1" ht="9" customHeight="1" x14ac:dyDescent="0.25">
      <c r="A16" s="117" t="s">
        <v>87</v>
      </c>
      <c r="B16" s="127">
        <v>2197</v>
      </c>
      <c r="C16" s="127">
        <v>4810.393</v>
      </c>
      <c r="D16" s="127">
        <v>363</v>
      </c>
      <c r="E16" s="127">
        <v>517.38800000000003</v>
      </c>
    </row>
    <row r="17" spans="1:5" s="15" customFormat="1" ht="9" customHeight="1" x14ac:dyDescent="0.25">
      <c r="A17" s="120" t="s">
        <v>37</v>
      </c>
      <c r="B17" s="129">
        <v>7908</v>
      </c>
      <c r="C17" s="129">
        <v>16385.088</v>
      </c>
      <c r="D17" s="129">
        <v>5521</v>
      </c>
      <c r="E17" s="129">
        <v>7642.6769999999997</v>
      </c>
    </row>
    <row r="18" spans="1:5" s="15" customFormat="1" ht="9" customHeight="1" x14ac:dyDescent="0.25">
      <c r="A18" s="117" t="s">
        <v>38</v>
      </c>
      <c r="B18" s="127">
        <v>10826</v>
      </c>
      <c r="C18" s="127">
        <v>50985.091999999997</v>
      </c>
      <c r="D18" s="127">
        <v>2627</v>
      </c>
      <c r="E18" s="127">
        <v>2393.1390000000001</v>
      </c>
    </row>
    <row r="19" spans="1:5" s="15" customFormat="1" ht="9" customHeight="1" x14ac:dyDescent="0.25">
      <c r="A19" s="117" t="s">
        <v>39</v>
      </c>
      <c r="B19" s="127">
        <v>3531</v>
      </c>
      <c r="C19" s="127">
        <v>26452.9</v>
      </c>
      <c r="D19" s="127">
        <v>127</v>
      </c>
      <c r="E19" s="127">
        <v>542.78200000000004</v>
      </c>
    </row>
    <row r="20" spans="1:5" s="15" customFormat="1" ht="9" customHeight="1" x14ac:dyDescent="0.25">
      <c r="A20" s="117" t="s">
        <v>40</v>
      </c>
      <c r="B20" s="127">
        <v>11223</v>
      </c>
      <c r="C20" s="127">
        <v>25642.323</v>
      </c>
      <c r="D20" s="127">
        <v>5811</v>
      </c>
      <c r="E20" s="127">
        <v>4562.9290000000001</v>
      </c>
    </row>
    <row r="21" spans="1:5" s="15" customFormat="1" ht="9" customHeight="1" x14ac:dyDescent="0.25">
      <c r="A21" s="120" t="s">
        <v>41</v>
      </c>
      <c r="B21" s="129">
        <v>20871</v>
      </c>
      <c r="C21" s="129">
        <v>90666.006999999998</v>
      </c>
      <c r="D21" s="129">
        <v>8316</v>
      </c>
      <c r="E21" s="129">
        <v>5845.23</v>
      </c>
    </row>
    <row r="22" spans="1:5" s="15" customFormat="1" ht="9" customHeight="1" x14ac:dyDescent="0.25">
      <c r="A22" s="117" t="s">
        <v>88</v>
      </c>
      <c r="B22" s="162" t="s">
        <v>132</v>
      </c>
      <c r="C22" s="162" t="s">
        <v>132</v>
      </c>
      <c r="D22" s="162" t="s">
        <v>132</v>
      </c>
      <c r="E22" s="162" t="s">
        <v>132</v>
      </c>
    </row>
    <row r="23" spans="1:5" s="15" customFormat="1" ht="9" customHeight="1" x14ac:dyDescent="0.25">
      <c r="A23" s="117" t="s">
        <v>42</v>
      </c>
      <c r="B23" s="127">
        <v>8986</v>
      </c>
      <c r="C23" s="127">
        <v>12590.304</v>
      </c>
      <c r="D23" s="127">
        <v>6146</v>
      </c>
      <c r="E23" s="127">
        <v>1899.54</v>
      </c>
    </row>
    <row r="24" spans="1:5" s="15" customFormat="1" ht="9" customHeight="1" x14ac:dyDescent="0.25">
      <c r="A24" s="117" t="s">
        <v>43</v>
      </c>
      <c r="B24" s="127">
        <v>22849</v>
      </c>
      <c r="C24" s="127">
        <v>66608.638000000006</v>
      </c>
      <c r="D24" s="127">
        <v>1166</v>
      </c>
      <c r="E24" s="127">
        <v>1581.193</v>
      </c>
    </row>
    <row r="25" spans="1:5" s="15" customFormat="1" ht="9" customHeight="1" x14ac:dyDescent="0.25">
      <c r="A25" s="120" t="s">
        <v>44</v>
      </c>
      <c r="B25" s="129">
        <v>898</v>
      </c>
      <c r="C25" s="129">
        <v>10038.047</v>
      </c>
      <c r="D25" s="129">
        <v>84</v>
      </c>
      <c r="E25" s="129">
        <v>117.848</v>
      </c>
    </row>
    <row r="26" spans="1:5" s="15" customFormat="1" ht="9" customHeight="1" x14ac:dyDescent="0.25">
      <c r="A26" s="117" t="s">
        <v>45</v>
      </c>
      <c r="B26" s="127">
        <v>7784</v>
      </c>
      <c r="C26" s="127">
        <v>9384.4050000000007</v>
      </c>
      <c r="D26" s="127">
        <v>737</v>
      </c>
      <c r="E26" s="127">
        <v>295.57600000000002</v>
      </c>
    </row>
    <row r="27" spans="1:5" s="15" customFormat="1" ht="9" customHeight="1" x14ac:dyDescent="0.25">
      <c r="A27" s="117" t="s">
        <v>46</v>
      </c>
      <c r="B27" s="127">
        <v>12292</v>
      </c>
      <c r="C27" s="127">
        <v>31321.382000000001</v>
      </c>
      <c r="D27" s="127">
        <v>5810</v>
      </c>
      <c r="E27" s="127">
        <v>3156.0120000000002</v>
      </c>
    </row>
    <row r="28" spans="1:5" s="15" customFormat="1" ht="9" customHeight="1" x14ac:dyDescent="0.25">
      <c r="A28" s="117" t="s">
        <v>47</v>
      </c>
      <c r="B28" s="127">
        <v>1647</v>
      </c>
      <c r="C28" s="127">
        <v>2963.0039999999999</v>
      </c>
      <c r="D28" s="127">
        <v>631</v>
      </c>
      <c r="E28" s="127">
        <v>451.74799999999999</v>
      </c>
    </row>
    <row r="29" spans="1:5" s="15" customFormat="1" ht="9" customHeight="1" x14ac:dyDescent="0.25">
      <c r="A29" s="120" t="s">
        <v>48</v>
      </c>
      <c r="B29" s="129">
        <v>9764</v>
      </c>
      <c r="C29" s="129">
        <v>32500.097000000002</v>
      </c>
      <c r="D29" s="129">
        <v>2201</v>
      </c>
      <c r="E29" s="129">
        <v>2227.076</v>
      </c>
    </row>
    <row r="30" spans="1:5" s="15" customFormat="1" ht="9" customHeight="1" x14ac:dyDescent="0.25">
      <c r="A30" s="117" t="s">
        <v>49</v>
      </c>
      <c r="B30" s="127">
        <v>2305</v>
      </c>
      <c r="C30" s="127">
        <v>12167.822</v>
      </c>
      <c r="D30" s="127">
        <v>131</v>
      </c>
      <c r="E30" s="127">
        <v>241.20099999999999</v>
      </c>
    </row>
    <row r="31" spans="1:5" s="15" customFormat="1" ht="9" customHeight="1" x14ac:dyDescent="0.25">
      <c r="A31" s="117" t="s">
        <v>50</v>
      </c>
      <c r="B31" s="127">
        <v>32550</v>
      </c>
      <c r="C31" s="127">
        <v>227435.94399999999</v>
      </c>
      <c r="D31" s="127">
        <v>3986</v>
      </c>
      <c r="E31" s="127">
        <v>3863.34</v>
      </c>
    </row>
    <row r="32" spans="1:5" s="15" customFormat="1" ht="9" customHeight="1" x14ac:dyDescent="0.25">
      <c r="A32" s="117" t="s">
        <v>51</v>
      </c>
      <c r="B32" s="127">
        <v>1195</v>
      </c>
      <c r="C32" s="127">
        <v>6785.5230000000001</v>
      </c>
      <c r="D32" s="127">
        <v>62</v>
      </c>
      <c r="E32" s="127">
        <v>9.8249999999999993</v>
      </c>
    </row>
    <row r="33" spans="1:9" s="15" customFormat="1" ht="9" customHeight="1" x14ac:dyDescent="0.25">
      <c r="A33" s="120" t="s">
        <v>52</v>
      </c>
      <c r="B33" s="129">
        <v>8940</v>
      </c>
      <c r="C33" s="129">
        <v>19165.162</v>
      </c>
      <c r="D33" s="129">
        <v>4477</v>
      </c>
      <c r="E33" s="129">
        <v>2712.1190000000001</v>
      </c>
    </row>
    <row r="34" spans="1:9" s="15" customFormat="1" ht="9" customHeight="1" x14ac:dyDescent="0.25">
      <c r="A34" s="117" t="s">
        <v>53</v>
      </c>
      <c r="B34" s="127">
        <v>3016</v>
      </c>
      <c r="C34" s="127">
        <v>8223.8140000000003</v>
      </c>
      <c r="D34" s="127">
        <v>707</v>
      </c>
      <c r="E34" s="127">
        <v>257.14499999999998</v>
      </c>
    </row>
    <row r="35" spans="1:9" s="15" customFormat="1" ht="9" customHeight="1" x14ac:dyDescent="0.25">
      <c r="A35" s="117" t="s">
        <v>54</v>
      </c>
      <c r="B35" s="127">
        <v>1354</v>
      </c>
      <c r="C35" s="127">
        <v>5031.4309999999996</v>
      </c>
      <c r="D35" s="127">
        <v>159</v>
      </c>
      <c r="E35" s="127">
        <v>180.21799999999999</v>
      </c>
    </row>
    <row r="36" spans="1:9" s="15" customFormat="1" ht="9" customHeight="1" x14ac:dyDescent="0.25">
      <c r="A36" s="117" t="s">
        <v>55</v>
      </c>
      <c r="B36" s="127">
        <v>673</v>
      </c>
      <c r="C36" s="127">
        <v>1679.731</v>
      </c>
      <c r="D36" s="127">
        <v>541</v>
      </c>
      <c r="E36" s="127">
        <v>915.43600000000004</v>
      </c>
    </row>
    <row r="37" spans="1:9" s="15" customFormat="1" ht="9" customHeight="1" x14ac:dyDescent="0.25">
      <c r="A37" s="120" t="s">
        <v>56</v>
      </c>
      <c r="B37" s="129">
        <v>2412</v>
      </c>
      <c r="C37" s="129">
        <v>9320.7639999999992</v>
      </c>
      <c r="D37" s="129">
        <v>1210</v>
      </c>
      <c r="E37" s="129">
        <v>855.21400000000006</v>
      </c>
    </row>
    <row r="38" spans="1:9" s="15" customFormat="1" ht="9" customHeight="1" x14ac:dyDescent="0.25">
      <c r="A38" s="117" t="s">
        <v>57</v>
      </c>
      <c r="B38" s="127">
        <v>94011</v>
      </c>
      <c r="C38" s="127">
        <v>221304.11600000001</v>
      </c>
      <c r="D38" s="127">
        <v>17842</v>
      </c>
      <c r="E38" s="127">
        <v>12211.179</v>
      </c>
    </row>
    <row r="39" spans="1:9" s="15" customFormat="1" ht="9" customHeight="1" x14ac:dyDescent="0.25">
      <c r="A39" s="117" t="s">
        <v>58</v>
      </c>
      <c r="B39" s="127">
        <v>66860</v>
      </c>
      <c r="C39" s="127">
        <v>223207.70300000001</v>
      </c>
      <c r="D39" s="127">
        <v>12705</v>
      </c>
      <c r="E39" s="127">
        <v>13286.438</v>
      </c>
    </row>
    <row r="40" spans="1:9" s="15" customFormat="1" ht="9" customHeight="1" x14ac:dyDescent="0.25">
      <c r="A40" s="117" t="s">
        <v>59</v>
      </c>
      <c r="B40" s="127">
        <v>687</v>
      </c>
      <c r="C40" s="127">
        <v>2665.8290000000002</v>
      </c>
      <c r="D40" s="127">
        <v>163</v>
      </c>
      <c r="E40" s="127">
        <v>74.921000000000006</v>
      </c>
    </row>
    <row r="41" spans="1:9" s="15" customFormat="1" ht="9" customHeight="1" x14ac:dyDescent="0.25">
      <c r="A41" s="120" t="s">
        <v>60</v>
      </c>
      <c r="B41" s="129">
        <v>36265</v>
      </c>
      <c r="C41" s="129">
        <v>45413.758000000002</v>
      </c>
      <c r="D41" s="129">
        <v>17190</v>
      </c>
      <c r="E41" s="129">
        <v>5828.97</v>
      </c>
    </row>
    <row r="42" spans="1:9" s="15" customFormat="1" ht="9" customHeight="1" x14ac:dyDescent="0.25">
      <c r="A42" s="117" t="s">
        <v>61</v>
      </c>
      <c r="B42" s="127">
        <v>5543</v>
      </c>
      <c r="C42" s="127">
        <v>9056.14</v>
      </c>
      <c r="D42" s="127">
        <v>798</v>
      </c>
      <c r="E42" s="127">
        <v>658.40099999999995</v>
      </c>
    </row>
    <row r="43" spans="1:9" s="15" customFormat="1" ht="9" customHeight="1" x14ac:dyDescent="0.25">
      <c r="A43" s="117" t="s">
        <v>62</v>
      </c>
      <c r="B43" s="127">
        <v>8175</v>
      </c>
      <c r="C43" s="127">
        <v>23914.462</v>
      </c>
      <c r="D43" s="127">
        <v>1315</v>
      </c>
      <c r="E43" s="127">
        <v>1449.2940000000001</v>
      </c>
    </row>
    <row r="44" spans="1:9" s="15" customFormat="1" ht="9" customHeight="1" x14ac:dyDescent="0.25">
      <c r="A44" s="117" t="s">
        <v>63</v>
      </c>
      <c r="B44" s="127">
        <v>368</v>
      </c>
      <c r="C44" s="127">
        <v>390.40699999999998</v>
      </c>
      <c r="D44" s="127">
        <v>348</v>
      </c>
      <c r="E44" s="127">
        <v>140.47200000000001</v>
      </c>
    </row>
    <row r="45" spans="1:9" s="15" customFormat="1" ht="9" customHeight="1" x14ac:dyDescent="0.25">
      <c r="A45" s="120" t="s">
        <v>64</v>
      </c>
      <c r="B45" s="129">
        <v>3093</v>
      </c>
      <c r="C45" s="129">
        <v>6255.1180000000004</v>
      </c>
      <c r="D45" s="129">
        <v>1875</v>
      </c>
      <c r="E45" s="129">
        <v>832.553</v>
      </c>
    </row>
    <row r="46" spans="1:9" s="14" customFormat="1" ht="9" customHeight="1" x14ac:dyDescent="0.25">
      <c r="A46" s="113"/>
      <c r="B46" s="161"/>
      <c r="C46" s="161"/>
      <c r="D46" s="161"/>
      <c r="E46" s="161"/>
      <c r="F46" s="15"/>
      <c r="G46" s="15"/>
      <c r="H46" s="15"/>
      <c r="I46" s="15"/>
    </row>
    <row r="47" spans="1:9" s="14" customFormat="1" ht="9" customHeight="1" x14ac:dyDescent="0.25">
      <c r="A47" s="113">
        <v>1996</v>
      </c>
      <c r="B47" s="161"/>
      <c r="C47" s="161"/>
      <c r="D47" s="161"/>
      <c r="E47" s="161"/>
      <c r="F47" s="15"/>
      <c r="G47" s="15"/>
      <c r="H47" s="15"/>
      <c r="I47" s="15"/>
    </row>
    <row r="48" spans="1:9" s="14" customFormat="1" ht="9" customHeight="1" x14ac:dyDescent="0.25">
      <c r="A48" s="115" t="s">
        <v>33</v>
      </c>
      <c r="B48" s="161">
        <f>SUM(B50:B81)</f>
        <v>653595</v>
      </c>
      <c r="C48" s="161">
        <f>SUM(C50:C81)</f>
        <v>2263694.017</v>
      </c>
      <c r="D48" s="161">
        <f>SUM(D50:D81)</f>
        <v>176804</v>
      </c>
      <c r="E48" s="161">
        <f>SUM(E50:E81)</f>
        <v>102403.81999999998</v>
      </c>
      <c r="F48" s="15"/>
      <c r="G48" s="15"/>
      <c r="H48" s="15"/>
      <c r="I48" s="15"/>
    </row>
    <row r="49" spans="1:9" s="14" customFormat="1" ht="3.75" customHeight="1" x14ac:dyDescent="0.25">
      <c r="A49" s="115"/>
      <c r="B49" s="161"/>
      <c r="C49" s="161"/>
      <c r="D49" s="161"/>
      <c r="E49" s="161"/>
      <c r="F49" s="15"/>
      <c r="G49" s="15"/>
      <c r="H49" s="15"/>
      <c r="I49" s="15"/>
    </row>
    <row r="50" spans="1:9" s="15" customFormat="1" ht="9" customHeight="1" x14ac:dyDescent="0.25">
      <c r="A50" s="117" t="s">
        <v>34</v>
      </c>
      <c r="B50" s="127">
        <v>635</v>
      </c>
      <c r="C50" s="127">
        <v>7124.13</v>
      </c>
      <c r="D50" s="127">
        <v>169</v>
      </c>
      <c r="E50" s="127">
        <v>1158.537</v>
      </c>
    </row>
    <row r="51" spans="1:9" s="15" customFormat="1" ht="9" customHeight="1" x14ac:dyDescent="0.25">
      <c r="A51" s="117" t="s">
        <v>35</v>
      </c>
      <c r="B51" s="127">
        <v>19853</v>
      </c>
      <c r="C51" s="127">
        <v>108157.121</v>
      </c>
      <c r="D51" s="127">
        <v>2168</v>
      </c>
      <c r="E51" s="127">
        <v>1963.9880000000001</v>
      </c>
    </row>
    <row r="52" spans="1:9" s="15" customFormat="1" ht="9" customHeight="1" x14ac:dyDescent="0.25">
      <c r="A52" s="117" t="s">
        <v>87</v>
      </c>
      <c r="B52" s="127">
        <v>2017</v>
      </c>
      <c r="C52" s="127">
        <v>8753.3250000000007</v>
      </c>
      <c r="D52" s="127">
        <v>138</v>
      </c>
      <c r="E52" s="127">
        <v>139.321</v>
      </c>
    </row>
    <row r="53" spans="1:9" s="15" customFormat="1" ht="9" customHeight="1" x14ac:dyDescent="0.25">
      <c r="A53" s="120" t="s">
        <v>37</v>
      </c>
      <c r="B53" s="129">
        <v>14893</v>
      </c>
      <c r="C53" s="129">
        <v>46572.915000000001</v>
      </c>
      <c r="D53" s="129">
        <v>7770</v>
      </c>
      <c r="E53" s="129">
        <v>9175.7180000000008</v>
      </c>
    </row>
    <row r="54" spans="1:9" s="15" customFormat="1" ht="9" customHeight="1" x14ac:dyDescent="0.25">
      <c r="A54" s="117" t="s">
        <v>38</v>
      </c>
      <c r="B54" s="127">
        <v>8312</v>
      </c>
      <c r="C54" s="127">
        <v>67570.150999999998</v>
      </c>
      <c r="D54" s="127">
        <v>1808</v>
      </c>
      <c r="E54" s="127">
        <v>2174.2130000000002</v>
      </c>
    </row>
    <row r="55" spans="1:9" s="15" customFormat="1" ht="9" customHeight="1" x14ac:dyDescent="0.25">
      <c r="A55" s="117" t="s">
        <v>39</v>
      </c>
      <c r="B55" s="127">
        <v>1453</v>
      </c>
      <c r="C55" s="127">
        <v>12953.579</v>
      </c>
      <c r="D55" s="127">
        <v>15</v>
      </c>
      <c r="E55" s="127">
        <v>1263.5219999999999</v>
      </c>
    </row>
    <row r="56" spans="1:9" s="15" customFormat="1" ht="9" customHeight="1" x14ac:dyDescent="0.25">
      <c r="A56" s="117" t="s">
        <v>40</v>
      </c>
      <c r="B56" s="127">
        <v>21623</v>
      </c>
      <c r="C56" s="127">
        <v>55687.535000000003</v>
      </c>
      <c r="D56" s="127">
        <v>10028</v>
      </c>
      <c r="E56" s="127">
        <v>6551.777</v>
      </c>
    </row>
    <row r="57" spans="1:9" s="15" customFormat="1" ht="9" customHeight="1" x14ac:dyDescent="0.25">
      <c r="A57" s="120" t="s">
        <v>41</v>
      </c>
      <c r="B57" s="129">
        <v>30328</v>
      </c>
      <c r="C57" s="129">
        <v>177517.193</v>
      </c>
      <c r="D57" s="129">
        <v>1804</v>
      </c>
      <c r="E57" s="129">
        <v>7914.15</v>
      </c>
    </row>
    <row r="58" spans="1:9" s="15" customFormat="1" ht="9" customHeight="1" x14ac:dyDescent="0.25">
      <c r="A58" s="117" t="s">
        <v>88</v>
      </c>
      <c r="B58" s="162" t="s">
        <v>89</v>
      </c>
      <c r="C58" s="162" t="s">
        <v>89</v>
      </c>
      <c r="D58" s="162" t="s">
        <v>89</v>
      </c>
      <c r="E58" s="162" t="s">
        <v>89</v>
      </c>
    </row>
    <row r="59" spans="1:9" s="15" customFormat="1" ht="9" customHeight="1" x14ac:dyDescent="0.25">
      <c r="A59" s="117" t="s">
        <v>42</v>
      </c>
      <c r="B59" s="127">
        <v>169377</v>
      </c>
      <c r="C59" s="127">
        <v>91746.047999999995</v>
      </c>
      <c r="D59" s="127">
        <v>10470</v>
      </c>
      <c r="E59" s="127">
        <v>5144.3540000000003</v>
      </c>
    </row>
    <row r="60" spans="1:9" s="15" customFormat="1" ht="9" customHeight="1" x14ac:dyDescent="0.25">
      <c r="A60" s="117" t="s">
        <v>43</v>
      </c>
      <c r="B60" s="127">
        <v>27649</v>
      </c>
      <c r="C60" s="127">
        <v>136376.016</v>
      </c>
      <c r="D60" s="127">
        <v>2648</v>
      </c>
      <c r="E60" s="127">
        <v>3651.527</v>
      </c>
    </row>
    <row r="61" spans="1:9" s="15" customFormat="1" ht="9" customHeight="1" x14ac:dyDescent="0.25">
      <c r="A61" s="120" t="s">
        <v>44</v>
      </c>
      <c r="B61" s="129">
        <v>1288</v>
      </c>
      <c r="C61" s="129">
        <v>2681.35</v>
      </c>
      <c r="D61" s="129">
        <v>301</v>
      </c>
      <c r="E61" s="129">
        <v>326.89400000000001</v>
      </c>
    </row>
    <row r="62" spans="1:9" s="15" customFormat="1" ht="9" customHeight="1" x14ac:dyDescent="0.25">
      <c r="A62" s="117" t="s">
        <v>45</v>
      </c>
      <c r="B62" s="127">
        <v>1626</v>
      </c>
      <c r="C62" s="127">
        <v>7104.2569999999996</v>
      </c>
      <c r="D62" s="127">
        <v>1247</v>
      </c>
      <c r="E62" s="127">
        <v>670.13499999999999</v>
      </c>
    </row>
    <row r="63" spans="1:9" s="15" customFormat="1" ht="9" customHeight="1" x14ac:dyDescent="0.25">
      <c r="A63" s="117" t="s">
        <v>46</v>
      </c>
      <c r="B63" s="127">
        <v>24602</v>
      </c>
      <c r="C63" s="127">
        <v>130333.19100000001</v>
      </c>
      <c r="D63" s="127">
        <v>70385</v>
      </c>
      <c r="E63" s="127">
        <v>7643.875</v>
      </c>
    </row>
    <row r="64" spans="1:9" s="15" customFormat="1" ht="9" customHeight="1" x14ac:dyDescent="0.25">
      <c r="A64" s="117" t="s">
        <v>47</v>
      </c>
      <c r="B64" s="127">
        <v>3046</v>
      </c>
      <c r="C64" s="127">
        <v>10540.257</v>
      </c>
      <c r="D64" s="127">
        <v>1585</v>
      </c>
      <c r="E64" s="127">
        <v>947.86699999999996</v>
      </c>
    </row>
    <row r="65" spans="1:5" s="15" customFormat="1" ht="9" customHeight="1" x14ac:dyDescent="0.25">
      <c r="A65" s="120" t="s">
        <v>48</v>
      </c>
      <c r="B65" s="129">
        <v>8241</v>
      </c>
      <c r="C65" s="129">
        <v>37672.544000000002</v>
      </c>
      <c r="D65" s="129">
        <v>1407</v>
      </c>
      <c r="E65" s="129">
        <v>1516.2059999999999</v>
      </c>
    </row>
    <row r="66" spans="1:5" s="15" customFormat="1" ht="9" customHeight="1" x14ac:dyDescent="0.25">
      <c r="A66" s="117" t="s">
        <v>49</v>
      </c>
      <c r="B66" s="127">
        <v>3303</v>
      </c>
      <c r="C66" s="127">
        <v>19392.662</v>
      </c>
      <c r="D66" s="127">
        <v>269</v>
      </c>
      <c r="E66" s="127">
        <v>314.85899999999998</v>
      </c>
    </row>
    <row r="67" spans="1:5" s="15" customFormat="1" ht="9" customHeight="1" x14ac:dyDescent="0.25">
      <c r="A67" s="117" t="s">
        <v>50</v>
      </c>
      <c r="B67" s="127">
        <v>27745</v>
      </c>
      <c r="C67" s="127">
        <v>248931.18900000001</v>
      </c>
      <c r="D67" s="127">
        <v>2530</v>
      </c>
      <c r="E67" s="127">
        <v>3783.6619999999998</v>
      </c>
    </row>
    <row r="68" spans="1:5" s="15" customFormat="1" ht="9" customHeight="1" x14ac:dyDescent="0.25">
      <c r="A68" s="117" t="s">
        <v>51</v>
      </c>
      <c r="B68" s="127">
        <v>3208</v>
      </c>
      <c r="C68" s="127">
        <v>29650.293000000001</v>
      </c>
      <c r="D68" s="127">
        <v>615</v>
      </c>
      <c r="E68" s="127">
        <v>933.05600000000004</v>
      </c>
    </row>
    <row r="69" spans="1:5" s="15" customFormat="1" ht="9" customHeight="1" x14ac:dyDescent="0.25">
      <c r="A69" s="120" t="s">
        <v>52</v>
      </c>
      <c r="B69" s="129">
        <v>7855</v>
      </c>
      <c r="C69" s="129">
        <v>26852.559000000001</v>
      </c>
      <c r="D69" s="129">
        <v>4430</v>
      </c>
      <c r="E69" s="129">
        <v>3802.134</v>
      </c>
    </row>
    <row r="70" spans="1:5" s="15" customFormat="1" ht="9" customHeight="1" x14ac:dyDescent="0.25">
      <c r="A70" s="117" t="s">
        <v>53</v>
      </c>
      <c r="B70" s="127">
        <v>7253</v>
      </c>
      <c r="C70" s="127">
        <v>41500.771999999997</v>
      </c>
      <c r="D70" s="127">
        <v>8854</v>
      </c>
      <c r="E70" s="127">
        <v>925.09400000000005</v>
      </c>
    </row>
    <row r="71" spans="1:5" s="15" customFormat="1" ht="9" customHeight="1" x14ac:dyDescent="0.25">
      <c r="A71" s="117" t="s">
        <v>54</v>
      </c>
      <c r="B71" s="127">
        <v>3700</v>
      </c>
      <c r="C71" s="127">
        <v>17333.878000000001</v>
      </c>
      <c r="D71" s="127">
        <v>558</v>
      </c>
      <c r="E71" s="127">
        <v>1138.462</v>
      </c>
    </row>
    <row r="72" spans="1:5" s="15" customFormat="1" ht="9" customHeight="1" x14ac:dyDescent="0.25">
      <c r="A72" s="117" t="s">
        <v>55</v>
      </c>
      <c r="B72" s="127">
        <v>852</v>
      </c>
      <c r="C72" s="127">
        <v>4457.6139999999996</v>
      </c>
      <c r="D72" s="127">
        <v>320</v>
      </c>
      <c r="E72" s="127">
        <v>778.47900000000004</v>
      </c>
    </row>
    <row r="73" spans="1:5" s="15" customFormat="1" ht="9" customHeight="1" x14ac:dyDescent="0.25">
      <c r="A73" s="120" t="s">
        <v>56</v>
      </c>
      <c r="B73" s="129">
        <v>3745</v>
      </c>
      <c r="C73" s="129">
        <v>11453.49</v>
      </c>
      <c r="D73" s="129">
        <v>778</v>
      </c>
      <c r="E73" s="129">
        <v>369.83699999999999</v>
      </c>
    </row>
    <row r="74" spans="1:5" s="15" customFormat="1" ht="9" customHeight="1" x14ac:dyDescent="0.25">
      <c r="A74" s="117" t="s">
        <v>57</v>
      </c>
      <c r="B74" s="127">
        <v>69974</v>
      </c>
      <c r="C74" s="127">
        <v>320958.67</v>
      </c>
      <c r="D74" s="127">
        <v>7863</v>
      </c>
      <c r="E74" s="127">
        <v>7808.3249999999998</v>
      </c>
    </row>
    <row r="75" spans="1:5" s="15" customFormat="1" ht="9" customHeight="1" x14ac:dyDescent="0.25">
      <c r="A75" s="117" t="s">
        <v>58</v>
      </c>
      <c r="B75" s="127">
        <v>63811</v>
      </c>
      <c r="C75" s="127">
        <v>372251.41700000002</v>
      </c>
      <c r="D75" s="127">
        <v>6657</v>
      </c>
      <c r="E75" s="127">
        <v>12438.431</v>
      </c>
    </row>
    <row r="76" spans="1:5" s="15" customFormat="1" ht="9" customHeight="1" x14ac:dyDescent="0.25">
      <c r="A76" s="117" t="s">
        <v>59</v>
      </c>
      <c r="B76" s="127">
        <v>2511</v>
      </c>
      <c r="C76" s="127">
        <v>9203.3619999999992</v>
      </c>
      <c r="D76" s="127">
        <v>1649</v>
      </c>
      <c r="E76" s="127">
        <v>2040.104</v>
      </c>
    </row>
    <row r="77" spans="1:5" s="15" customFormat="1" ht="9" customHeight="1" x14ac:dyDescent="0.25">
      <c r="A77" s="120" t="s">
        <v>60</v>
      </c>
      <c r="B77" s="129">
        <v>91170</v>
      </c>
      <c r="C77" s="129">
        <v>149540.68</v>
      </c>
      <c r="D77" s="129">
        <v>21887</v>
      </c>
      <c r="E77" s="129">
        <v>12802.957</v>
      </c>
    </row>
    <row r="78" spans="1:5" s="15" customFormat="1" ht="9" customHeight="1" x14ac:dyDescent="0.25">
      <c r="A78" s="117" t="s">
        <v>61</v>
      </c>
      <c r="B78" s="127">
        <v>4445</v>
      </c>
      <c r="C78" s="127">
        <v>11935.183000000001</v>
      </c>
      <c r="D78" s="127">
        <v>3543</v>
      </c>
      <c r="E78" s="127">
        <v>312.798</v>
      </c>
    </row>
    <row r="79" spans="1:5" s="15" customFormat="1" ht="9" customHeight="1" x14ac:dyDescent="0.25">
      <c r="A79" s="117" t="s">
        <v>62</v>
      </c>
      <c r="B79" s="127">
        <v>23968</v>
      </c>
      <c r="C79" s="127">
        <v>83184.914999999994</v>
      </c>
      <c r="D79" s="127">
        <v>3221</v>
      </c>
      <c r="E79" s="127">
        <v>3076.8409999999999</v>
      </c>
    </row>
    <row r="80" spans="1:5" s="15" customFormat="1" ht="9" customHeight="1" x14ac:dyDescent="0.25">
      <c r="A80" s="117" t="s">
        <v>63</v>
      </c>
      <c r="B80" s="127">
        <v>483</v>
      </c>
      <c r="C80" s="127">
        <v>2029.23</v>
      </c>
      <c r="D80" s="127">
        <v>134</v>
      </c>
      <c r="E80" s="127">
        <v>150.11799999999999</v>
      </c>
    </row>
    <row r="81" spans="1:9" s="15" customFormat="1" ht="9" customHeight="1" x14ac:dyDescent="0.25">
      <c r="A81" s="120" t="s">
        <v>64</v>
      </c>
      <c r="B81" s="129">
        <v>4629</v>
      </c>
      <c r="C81" s="129">
        <v>14228.491</v>
      </c>
      <c r="D81" s="129">
        <v>1553</v>
      </c>
      <c r="E81" s="129">
        <v>1486.579</v>
      </c>
    </row>
    <row r="82" spans="1:9" s="14" customFormat="1" ht="9" customHeight="1" x14ac:dyDescent="0.25">
      <c r="A82" s="113"/>
      <c r="B82" s="161"/>
      <c r="C82" s="161"/>
      <c r="D82" s="161"/>
      <c r="E82" s="161"/>
      <c r="F82" s="15"/>
      <c r="G82" s="15"/>
      <c r="H82" s="15"/>
      <c r="I82" s="15"/>
    </row>
    <row r="83" spans="1:9" s="14" customFormat="1" ht="9" customHeight="1" x14ac:dyDescent="0.25">
      <c r="A83" s="113">
        <v>1997</v>
      </c>
      <c r="B83" s="161"/>
      <c r="C83" s="161"/>
      <c r="D83" s="161"/>
      <c r="E83" s="161"/>
      <c r="F83" s="15"/>
      <c r="G83" s="15"/>
      <c r="H83" s="15"/>
      <c r="I83" s="15"/>
    </row>
    <row r="84" spans="1:9" s="14" customFormat="1" ht="9" customHeight="1" x14ac:dyDescent="0.25">
      <c r="A84" s="115" t="s">
        <v>33</v>
      </c>
      <c r="B84" s="161">
        <f>SUM(B86:B117)</f>
        <v>635542</v>
      </c>
      <c r="C84" s="161">
        <f>SUM(C86:C117)</f>
        <v>2879829.531</v>
      </c>
      <c r="D84" s="161">
        <f>SUM(D86:D117)</f>
        <v>88651</v>
      </c>
      <c r="E84" s="161">
        <f>SUM(E86:E117)</f>
        <v>143966.57799999998</v>
      </c>
      <c r="F84" s="15"/>
      <c r="G84" s="15"/>
      <c r="H84" s="15"/>
      <c r="I84" s="15"/>
    </row>
    <row r="85" spans="1:9" s="14" customFormat="1" ht="3.75" customHeight="1" x14ac:dyDescent="0.25">
      <c r="A85" s="115"/>
      <c r="B85" s="161"/>
      <c r="C85" s="161"/>
      <c r="D85" s="161"/>
      <c r="E85" s="161"/>
      <c r="F85" s="15"/>
      <c r="G85" s="15"/>
      <c r="H85" s="15"/>
      <c r="I85" s="15"/>
    </row>
    <row r="86" spans="1:9" s="15" customFormat="1" ht="9" customHeight="1" x14ac:dyDescent="0.25">
      <c r="A86" s="117" t="s">
        <v>34</v>
      </c>
      <c r="B86" s="127">
        <v>380</v>
      </c>
      <c r="C86" s="127">
        <v>4954.7259999999997</v>
      </c>
      <c r="D86" s="127">
        <v>112</v>
      </c>
      <c r="E86" s="127">
        <v>824.81700000000001</v>
      </c>
    </row>
    <row r="87" spans="1:9" s="15" customFormat="1" ht="9" customHeight="1" x14ac:dyDescent="0.25">
      <c r="A87" s="117" t="s">
        <v>35</v>
      </c>
      <c r="B87" s="127">
        <v>19896</v>
      </c>
      <c r="C87" s="127">
        <v>147705.43</v>
      </c>
      <c r="D87" s="127">
        <v>1622</v>
      </c>
      <c r="E87" s="127">
        <v>2716.23</v>
      </c>
    </row>
    <row r="88" spans="1:9" s="15" customFormat="1" ht="9" customHeight="1" x14ac:dyDescent="0.25">
      <c r="A88" s="117" t="s">
        <v>87</v>
      </c>
      <c r="B88" s="127">
        <v>1778</v>
      </c>
      <c r="C88" s="127">
        <v>9945.8739999999998</v>
      </c>
      <c r="D88" s="127">
        <v>292</v>
      </c>
      <c r="E88" s="127">
        <v>950.673</v>
      </c>
    </row>
    <row r="89" spans="1:9" s="15" customFormat="1" ht="9" customHeight="1" x14ac:dyDescent="0.25">
      <c r="A89" s="120" t="s">
        <v>37</v>
      </c>
      <c r="B89" s="129">
        <v>2577</v>
      </c>
      <c r="C89" s="129">
        <v>9025.9369999999999</v>
      </c>
      <c r="D89" s="129">
        <v>2358</v>
      </c>
      <c r="E89" s="129">
        <v>2915.98</v>
      </c>
    </row>
    <row r="90" spans="1:9" s="15" customFormat="1" ht="9" customHeight="1" x14ac:dyDescent="0.25">
      <c r="A90" s="117" t="s">
        <v>38</v>
      </c>
      <c r="B90" s="127">
        <v>17418</v>
      </c>
      <c r="C90" s="127">
        <v>88390.747000000003</v>
      </c>
      <c r="D90" s="127">
        <v>1629</v>
      </c>
      <c r="E90" s="127">
        <v>2141.2190000000001</v>
      </c>
    </row>
    <row r="91" spans="1:9" s="15" customFormat="1" ht="9" customHeight="1" x14ac:dyDescent="0.25">
      <c r="A91" s="117" t="s">
        <v>39</v>
      </c>
      <c r="B91" s="127">
        <v>3018</v>
      </c>
      <c r="C91" s="127">
        <v>33329.767999999996</v>
      </c>
      <c r="D91" s="127">
        <v>218</v>
      </c>
      <c r="E91" s="127">
        <v>899.85799999999995</v>
      </c>
    </row>
    <row r="92" spans="1:9" s="15" customFormat="1" ht="9" customHeight="1" x14ac:dyDescent="0.25">
      <c r="A92" s="117" t="s">
        <v>40</v>
      </c>
      <c r="B92" s="127">
        <v>13781</v>
      </c>
      <c r="C92" s="127">
        <v>44510.82</v>
      </c>
      <c r="D92" s="127">
        <v>6382</v>
      </c>
      <c r="E92" s="127">
        <v>6479.9849999999997</v>
      </c>
    </row>
    <row r="93" spans="1:9" s="15" customFormat="1" ht="9" customHeight="1" x14ac:dyDescent="0.25">
      <c r="A93" s="120" t="s">
        <v>41</v>
      </c>
      <c r="B93" s="129">
        <v>19059</v>
      </c>
      <c r="C93" s="129">
        <v>120989.558</v>
      </c>
      <c r="D93" s="129">
        <v>2203</v>
      </c>
      <c r="E93" s="129">
        <v>4034.9349999999999</v>
      </c>
    </row>
    <row r="94" spans="1:9" s="15" customFormat="1" ht="9" customHeight="1" x14ac:dyDescent="0.25">
      <c r="A94" s="117" t="s">
        <v>88</v>
      </c>
      <c r="B94" s="162" t="s">
        <v>89</v>
      </c>
      <c r="C94" s="162" t="s">
        <v>89</v>
      </c>
      <c r="D94" s="162" t="s">
        <v>89</v>
      </c>
      <c r="E94" s="162" t="s">
        <v>89</v>
      </c>
    </row>
    <row r="95" spans="1:9" s="15" customFormat="1" ht="9" customHeight="1" x14ac:dyDescent="0.25">
      <c r="A95" s="117" t="s">
        <v>42</v>
      </c>
      <c r="B95" s="127">
        <v>78743</v>
      </c>
      <c r="C95" s="127">
        <v>74692.72</v>
      </c>
      <c r="D95" s="127">
        <v>10598</v>
      </c>
      <c r="E95" s="127">
        <v>9256.2909999999993</v>
      </c>
    </row>
    <row r="96" spans="1:9" s="15" customFormat="1" ht="9" customHeight="1" x14ac:dyDescent="0.25">
      <c r="A96" s="117" t="s">
        <v>43</v>
      </c>
      <c r="B96" s="127">
        <v>20494</v>
      </c>
      <c r="C96" s="127">
        <v>109701.614</v>
      </c>
      <c r="D96" s="127">
        <v>1141</v>
      </c>
      <c r="E96" s="127">
        <v>2021.943</v>
      </c>
    </row>
    <row r="97" spans="1:5" s="15" customFormat="1" ht="9" customHeight="1" x14ac:dyDescent="0.25">
      <c r="A97" s="120" t="s">
        <v>44</v>
      </c>
      <c r="B97" s="129">
        <v>1262</v>
      </c>
      <c r="C97" s="129">
        <v>7643.5280000000002</v>
      </c>
      <c r="D97" s="129">
        <v>71</v>
      </c>
      <c r="E97" s="129">
        <v>179.16</v>
      </c>
    </row>
    <row r="98" spans="1:5" s="15" customFormat="1" ht="9" customHeight="1" x14ac:dyDescent="0.25">
      <c r="A98" s="117" t="s">
        <v>45</v>
      </c>
      <c r="B98" s="127">
        <v>2779</v>
      </c>
      <c r="C98" s="127">
        <v>10913.758</v>
      </c>
      <c r="D98" s="127">
        <v>214</v>
      </c>
      <c r="E98" s="127">
        <v>839.23299999999995</v>
      </c>
    </row>
    <row r="99" spans="1:5" s="15" customFormat="1" ht="9" customHeight="1" x14ac:dyDescent="0.25">
      <c r="A99" s="117" t="s">
        <v>46</v>
      </c>
      <c r="B99" s="127">
        <v>17949</v>
      </c>
      <c r="C99" s="127">
        <v>90734.255000000005</v>
      </c>
      <c r="D99" s="127">
        <v>5878</v>
      </c>
      <c r="E99" s="127">
        <v>16515.405999999999</v>
      </c>
    </row>
    <row r="100" spans="1:5" s="15" customFormat="1" ht="9" customHeight="1" x14ac:dyDescent="0.25">
      <c r="A100" s="117" t="s">
        <v>47</v>
      </c>
      <c r="B100" s="127">
        <v>3069</v>
      </c>
      <c r="C100" s="127">
        <v>31637.235000000001</v>
      </c>
      <c r="D100" s="127">
        <v>956</v>
      </c>
      <c r="E100" s="127">
        <v>1575.567</v>
      </c>
    </row>
    <row r="101" spans="1:5" s="15" customFormat="1" ht="9" customHeight="1" x14ac:dyDescent="0.25">
      <c r="A101" s="120" t="s">
        <v>48</v>
      </c>
      <c r="B101" s="129">
        <v>9565</v>
      </c>
      <c r="C101" s="129">
        <v>50158.055999999997</v>
      </c>
      <c r="D101" s="129">
        <v>2250</v>
      </c>
      <c r="E101" s="129">
        <v>2717.57</v>
      </c>
    </row>
    <row r="102" spans="1:5" s="15" customFormat="1" ht="9" customHeight="1" x14ac:dyDescent="0.25">
      <c r="A102" s="117" t="s">
        <v>49</v>
      </c>
      <c r="B102" s="127">
        <v>4551</v>
      </c>
      <c r="C102" s="127">
        <v>25846.477999999999</v>
      </c>
      <c r="D102" s="127">
        <v>135</v>
      </c>
      <c r="E102" s="127">
        <v>249.55099999999999</v>
      </c>
    </row>
    <row r="103" spans="1:5" s="15" customFormat="1" ht="9" customHeight="1" x14ac:dyDescent="0.25">
      <c r="A103" s="117" t="s">
        <v>50</v>
      </c>
      <c r="B103" s="127">
        <v>31050</v>
      </c>
      <c r="C103" s="127">
        <v>623425.68599999999</v>
      </c>
      <c r="D103" s="127">
        <v>7054</v>
      </c>
      <c r="E103" s="127">
        <v>22612.823</v>
      </c>
    </row>
    <row r="104" spans="1:5" s="15" customFormat="1" ht="9" customHeight="1" x14ac:dyDescent="0.25">
      <c r="A104" s="117" t="s">
        <v>51</v>
      </c>
      <c r="B104" s="127">
        <v>11507</v>
      </c>
      <c r="C104" s="127">
        <v>43037.046999999999</v>
      </c>
      <c r="D104" s="127">
        <v>845</v>
      </c>
      <c r="E104" s="127">
        <v>811.75400000000002</v>
      </c>
    </row>
    <row r="105" spans="1:5" s="15" customFormat="1" ht="9" customHeight="1" x14ac:dyDescent="0.25">
      <c r="A105" s="120" t="s">
        <v>52</v>
      </c>
      <c r="B105" s="129">
        <v>3863</v>
      </c>
      <c r="C105" s="129">
        <v>21120.260999999999</v>
      </c>
      <c r="D105" s="129">
        <v>1336</v>
      </c>
      <c r="E105" s="129">
        <v>2389.9699999999998</v>
      </c>
    </row>
    <row r="106" spans="1:5" s="15" customFormat="1" ht="9" customHeight="1" x14ac:dyDescent="0.25">
      <c r="A106" s="117" t="s">
        <v>53</v>
      </c>
      <c r="B106" s="127">
        <v>11035</v>
      </c>
      <c r="C106" s="127">
        <v>61936.63</v>
      </c>
      <c r="D106" s="127">
        <v>224</v>
      </c>
      <c r="E106" s="127">
        <v>1956.8440000000001</v>
      </c>
    </row>
    <row r="107" spans="1:5" s="15" customFormat="1" ht="9" customHeight="1" x14ac:dyDescent="0.25">
      <c r="A107" s="117" t="s">
        <v>54</v>
      </c>
      <c r="B107" s="127">
        <v>3548</v>
      </c>
      <c r="C107" s="127">
        <v>23985.682000000001</v>
      </c>
      <c r="D107" s="127">
        <v>614</v>
      </c>
      <c r="E107" s="127">
        <v>1171.4580000000001</v>
      </c>
    </row>
    <row r="108" spans="1:5" s="15" customFormat="1" ht="9" customHeight="1" x14ac:dyDescent="0.25">
      <c r="A108" s="117" t="s">
        <v>55</v>
      </c>
      <c r="B108" s="127">
        <v>976</v>
      </c>
      <c r="C108" s="127">
        <v>6651.3860000000004</v>
      </c>
      <c r="D108" s="127">
        <v>52</v>
      </c>
      <c r="E108" s="127">
        <v>54.228000000000002</v>
      </c>
    </row>
    <row r="109" spans="1:5" s="15" customFormat="1" ht="9" customHeight="1" x14ac:dyDescent="0.25">
      <c r="A109" s="120" t="s">
        <v>56</v>
      </c>
      <c r="B109" s="129">
        <v>3379</v>
      </c>
      <c r="C109" s="129">
        <v>12289.748</v>
      </c>
      <c r="D109" s="129">
        <v>982</v>
      </c>
      <c r="E109" s="129">
        <v>828.95399999999995</v>
      </c>
    </row>
    <row r="110" spans="1:5" s="15" customFormat="1" ht="9" customHeight="1" x14ac:dyDescent="0.25">
      <c r="A110" s="117" t="s">
        <v>57</v>
      </c>
      <c r="B110" s="127">
        <v>92300</v>
      </c>
      <c r="C110" s="127">
        <v>502186.97600000002</v>
      </c>
      <c r="D110" s="127">
        <v>10491</v>
      </c>
      <c r="E110" s="127">
        <v>19542.954000000002</v>
      </c>
    </row>
    <row r="111" spans="1:5" s="15" customFormat="1" ht="9" customHeight="1" x14ac:dyDescent="0.25">
      <c r="A111" s="117" t="s">
        <v>58</v>
      </c>
      <c r="B111" s="127">
        <v>54938</v>
      </c>
      <c r="C111" s="127">
        <v>370256.79399999999</v>
      </c>
      <c r="D111" s="127">
        <v>7095</v>
      </c>
      <c r="E111" s="127">
        <v>17266.226999999999</v>
      </c>
    </row>
    <row r="112" spans="1:5" s="15" customFormat="1" ht="9" customHeight="1" x14ac:dyDescent="0.25">
      <c r="A112" s="117" t="s">
        <v>59</v>
      </c>
      <c r="B112" s="127">
        <v>2230</v>
      </c>
      <c r="C112" s="127">
        <v>8149.2359999999999</v>
      </c>
      <c r="D112" s="127">
        <v>944</v>
      </c>
      <c r="E112" s="127">
        <v>1629.61</v>
      </c>
    </row>
    <row r="113" spans="1:9" s="15" customFormat="1" ht="9" customHeight="1" x14ac:dyDescent="0.25">
      <c r="A113" s="120" t="s">
        <v>60</v>
      </c>
      <c r="B113" s="129">
        <v>89359</v>
      </c>
      <c r="C113" s="129">
        <v>149366.10800000001</v>
      </c>
      <c r="D113" s="129">
        <v>11040</v>
      </c>
      <c r="E113" s="129">
        <v>9960.7440000000006</v>
      </c>
    </row>
    <row r="114" spans="1:9" s="15" customFormat="1" ht="9" customHeight="1" x14ac:dyDescent="0.25">
      <c r="A114" s="117" t="s">
        <v>61</v>
      </c>
      <c r="B114" s="127">
        <v>3269</v>
      </c>
      <c r="C114" s="127">
        <v>7573.9030000000002</v>
      </c>
      <c r="D114" s="127">
        <v>563</v>
      </c>
      <c r="E114" s="127">
        <v>887.41700000000003</v>
      </c>
    </row>
    <row r="115" spans="1:9" s="15" customFormat="1" ht="9" customHeight="1" x14ac:dyDescent="0.25">
      <c r="A115" s="117" t="s">
        <v>62</v>
      </c>
      <c r="B115" s="127">
        <v>30817</v>
      </c>
      <c r="C115" s="127">
        <v>112228.038</v>
      </c>
      <c r="D115" s="127">
        <v>2487</v>
      </c>
      <c r="E115" s="127">
        <v>5007.7309999999998</v>
      </c>
    </row>
    <row r="116" spans="1:9" s="15" customFormat="1" ht="9" customHeight="1" x14ac:dyDescent="0.25">
      <c r="A116" s="117" t="s">
        <v>63</v>
      </c>
      <c r="B116" s="127">
        <v>738</v>
      </c>
      <c r="C116" s="127">
        <v>3722.7739999999999</v>
      </c>
      <c r="D116" s="127">
        <v>165</v>
      </c>
      <c r="E116" s="127">
        <v>31.571000000000002</v>
      </c>
    </row>
    <row r="117" spans="1:9" s="15" customFormat="1" ht="9" customHeight="1" x14ac:dyDescent="0.25">
      <c r="A117" s="120" t="s">
        <v>64</v>
      </c>
      <c r="B117" s="129">
        <v>80214</v>
      </c>
      <c r="C117" s="129">
        <v>73718.758000000002</v>
      </c>
      <c r="D117" s="129">
        <v>8700</v>
      </c>
      <c r="E117" s="129">
        <v>5495.875</v>
      </c>
    </row>
    <row r="118" spans="1:9" s="14" customFormat="1" ht="9" customHeight="1" x14ac:dyDescent="0.25">
      <c r="A118" s="113"/>
      <c r="B118" s="161"/>
      <c r="C118" s="161"/>
      <c r="D118" s="161"/>
      <c r="E118" s="161"/>
      <c r="F118" s="15"/>
      <c r="G118" s="15"/>
      <c r="H118" s="15"/>
      <c r="I118" s="15"/>
    </row>
    <row r="119" spans="1:9" s="14" customFormat="1" ht="9" customHeight="1" x14ac:dyDescent="0.25">
      <c r="A119" s="113">
        <v>1998</v>
      </c>
      <c r="B119" s="161"/>
      <c r="C119" s="161"/>
      <c r="D119" s="161"/>
      <c r="E119" s="161"/>
      <c r="F119" s="15"/>
      <c r="G119" s="15"/>
      <c r="H119" s="15"/>
      <c r="I119" s="15"/>
    </row>
    <row r="120" spans="1:9" s="14" customFormat="1" ht="9" customHeight="1" x14ac:dyDescent="0.25">
      <c r="A120" s="115" t="s">
        <v>33</v>
      </c>
      <c r="B120" s="161">
        <f>SUM(B122:B153)</f>
        <v>594985</v>
      </c>
      <c r="C120" s="161">
        <f>SUM(C122:C153)</f>
        <v>1035525.2070000001</v>
      </c>
      <c r="D120" s="161">
        <f>SUM(D122:D153)</f>
        <v>146898</v>
      </c>
      <c r="E120" s="161">
        <f>SUM(E122:E153)</f>
        <v>271688.66200000001</v>
      </c>
      <c r="F120" s="15"/>
      <c r="G120" s="15"/>
      <c r="H120" s="15"/>
      <c r="I120" s="15"/>
    </row>
    <row r="121" spans="1:9" s="14" customFormat="1" ht="3.75" customHeight="1" x14ac:dyDescent="0.25">
      <c r="A121" s="115"/>
      <c r="B121" s="161"/>
      <c r="C121" s="161"/>
      <c r="D121" s="161"/>
      <c r="E121" s="161"/>
      <c r="F121" s="15"/>
      <c r="G121" s="15"/>
      <c r="H121" s="15"/>
      <c r="I121" s="15"/>
    </row>
    <row r="122" spans="1:9" s="15" customFormat="1" ht="9" customHeight="1" x14ac:dyDescent="0.25">
      <c r="A122" s="117" t="s">
        <v>34</v>
      </c>
      <c r="B122" s="127">
        <v>262</v>
      </c>
      <c r="C122" s="127">
        <v>96.873999999999995</v>
      </c>
      <c r="D122" s="127">
        <v>14</v>
      </c>
      <c r="E122" s="127">
        <v>75.266999999999996</v>
      </c>
    </row>
    <row r="123" spans="1:9" s="15" customFormat="1" ht="9" customHeight="1" x14ac:dyDescent="0.25">
      <c r="A123" s="117" t="s">
        <v>35</v>
      </c>
      <c r="B123" s="127">
        <v>15822</v>
      </c>
      <c r="C123" s="127">
        <v>11818.924999999999</v>
      </c>
      <c r="D123" s="127">
        <v>3534</v>
      </c>
      <c r="E123" s="127">
        <v>3752.0360000000001</v>
      </c>
    </row>
    <row r="124" spans="1:9" s="15" customFormat="1" ht="9" customHeight="1" x14ac:dyDescent="0.25">
      <c r="A124" s="117" t="s">
        <v>87</v>
      </c>
      <c r="B124" s="127">
        <v>964</v>
      </c>
      <c r="C124" s="127">
        <v>3005.384</v>
      </c>
      <c r="D124" s="127">
        <v>58</v>
      </c>
      <c r="E124" s="127">
        <v>452.30399999999997</v>
      </c>
    </row>
    <row r="125" spans="1:9" s="15" customFormat="1" ht="9" customHeight="1" x14ac:dyDescent="0.25">
      <c r="A125" s="120" t="s">
        <v>37</v>
      </c>
      <c r="B125" s="129">
        <v>2258</v>
      </c>
      <c r="C125" s="129">
        <v>168.75</v>
      </c>
      <c r="D125" s="129">
        <v>1186</v>
      </c>
      <c r="E125" s="129">
        <v>1865.9849999999999</v>
      </c>
    </row>
    <row r="126" spans="1:9" s="15" customFormat="1" ht="9" customHeight="1" x14ac:dyDescent="0.25">
      <c r="A126" s="117" t="s">
        <v>38</v>
      </c>
      <c r="B126" s="127">
        <v>18641</v>
      </c>
      <c r="C126" s="127">
        <v>2273.502</v>
      </c>
      <c r="D126" s="127">
        <v>1087</v>
      </c>
      <c r="E126" s="127">
        <v>2321.0549999999998</v>
      </c>
    </row>
    <row r="127" spans="1:9" s="15" customFormat="1" ht="9" customHeight="1" x14ac:dyDescent="0.25">
      <c r="A127" s="117" t="s">
        <v>39</v>
      </c>
      <c r="B127" s="127">
        <v>2573</v>
      </c>
      <c r="C127" s="127">
        <v>28967.685000000001</v>
      </c>
      <c r="D127" s="127">
        <v>212</v>
      </c>
      <c r="E127" s="127">
        <v>2708.7660000000001</v>
      </c>
    </row>
    <row r="128" spans="1:9" s="15" customFormat="1" ht="9" customHeight="1" x14ac:dyDescent="0.25">
      <c r="A128" s="117" t="s">
        <v>40</v>
      </c>
      <c r="B128" s="127">
        <v>13356</v>
      </c>
      <c r="C128" s="127">
        <v>4351.1790000000001</v>
      </c>
      <c r="D128" s="127">
        <v>7690</v>
      </c>
      <c r="E128" s="127">
        <v>10541.155000000001</v>
      </c>
    </row>
    <row r="129" spans="1:5" s="15" customFormat="1" ht="9" customHeight="1" x14ac:dyDescent="0.25">
      <c r="A129" s="120" t="s">
        <v>41</v>
      </c>
      <c r="B129" s="129">
        <v>20421</v>
      </c>
      <c r="C129" s="129">
        <v>4015.9659999999999</v>
      </c>
      <c r="D129" s="129">
        <v>3560</v>
      </c>
      <c r="E129" s="129">
        <v>6146.0280000000002</v>
      </c>
    </row>
    <row r="130" spans="1:5" s="15" customFormat="1" ht="9" customHeight="1" x14ac:dyDescent="0.25">
      <c r="A130" s="117" t="s">
        <v>88</v>
      </c>
      <c r="B130" s="162" t="s">
        <v>89</v>
      </c>
      <c r="C130" s="162" t="s">
        <v>89</v>
      </c>
      <c r="D130" s="162" t="s">
        <v>89</v>
      </c>
      <c r="E130" s="162" t="s">
        <v>89</v>
      </c>
    </row>
    <row r="131" spans="1:5" s="15" customFormat="1" ht="9" customHeight="1" x14ac:dyDescent="0.25">
      <c r="A131" s="117" t="s">
        <v>42</v>
      </c>
      <c r="B131" s="127">
        <v>88732</v>
      </c>
      <c r="C131" s="162" t="s">
        <v>89</v>
      </c>
      <c r="D131" s="127">
        <v>20363</v>
      </c>
      <c r="E131" s="127">
        <v>9624.6910000000007</v>
      </c>
    </row>
    <row r="132" spans="1:5" s="15" customFormat="1" ht="9" customHeight="1" x14ac:dyDescent="0.25">
      <c r="A132" s="117" t="s">
        <v>43</v>
      </c>
      <c r="B132" s="127">
        <v>21668</v>
      </c>
      <c r="C132" s="127">
        <v>21747.067999999999</v>
      </c>
      <c r="D132" s="127">
        <v>3147</v>
      </c>
      <c r="E132" s="127">
        <v>9930.7029999999995</v>
      </c>
    </row>
    <row r="133" spans="1:5" s="15" customFormat="1" ht="9" customHeight="1" x14ac:dyDescent="0.25">
      <c r="A133" s="120" t="s">
        <v>44</v>
      </c>
      <c r="B133" s="129">
        <v>637</v>
      </c>
      <c r="C133" s="129">
        <v>3059.6260000000002</v>
      </c>
      <c r="D133" s="129">
        <v>159</v>
      </c>
      <c r="E133" s="129">
        <v>419.57900000000001</v>
      </c>
    </row>
    <row r="134" spans="1:5" s="15" customFormat="1" ht="9" customHeight="1" x14ac:dyDescent="0.25">
      <c r="A134" s="117" t="s">
        <v>45</v>
      </c>
      <c r="B134" s="127">
        <v>1939</v>
      </c>
      <c r="C134" s="127">
        <v>261.49299999999999</v>
      </c>
      <c r="D134" s="127">
        <v>117</v>
      </c>
      <c r="E134" s="127">
        <v>848.88199999999995</v>
      </c>
    </row>
    <row r="135" spans="1:5" s="15" customFormat="1" ht="9" customHeight="1" x14ac:dyDescent="0.25">
      <c r="A135" s="117" t="s">
        <v>46</v>
      </c>
      <c r="B135" s="127">
        <v>30064</v>
      </c>
      <c r="C135" s="127">
        <v>4019.739</v>
      </c>
      <c r="D135" s="127">
        <v>11511</v>
      </c>
      <c r="E135" s="127">
        <v>20483.755000000001</v>
      </c>
    </row>
    <row r="136" spans="1:5" s="15" customFormat="1" ht="9" customHeight="1" x14ac:dyDescent="0.25">
      <c r="A136" s="117" t="s">
        <v>47</v>
      </c>
      <c r="B136" s="127">
        <v>1858</v>
      </c>
      <c r="C136" s="127">
        <v>527.85400000000004</v>
      </c>
      <c r="D136" s="127">
        <v>864</v>
      </c>
      <c r="E136" s="127">
        <v>1510.174</v>
      </c>
    </row>
    <row r="137" spans="1:5" s="15" customFormat="1" ht="9" customHeight="1" x14ac:dyDescent="0.25">
      <c r="A137" s="120" t="s">
        <v>48</v>
      </c>
      <c r="B137" s="129">
        <v>13659</v>
      </c>
      <c r="C137" s="129">
        <v>24171.296999999999</v>
      </c>
      <c r="D137" s="129">
        <v>3649</v>
      </c>
      <c r="E137" s="129">
        <v>10139.964</v>
      </c>
    </row>
    <row r="138" spans="1:5" s="15" customFormat="1" ht="9" customHeight="1" x14ac:dyDescent="0.25">
      <c r="A138" s="117" t="s">
        <v>49</v>
      </c>
      <c r="B138" s="127">
        <v>3297</v>
      </c>
      <c r="C138" s="127">
        <v>3416.049</v>
      </c>
      <c r="D138" s="127">
        <v>173</v>
      </c>
      <c r="E138" s="127">
        <v>1167.2159999999999</v>
      </c>
    </row>
    <row r="139" spans="1:5" s="15" customFormat="1" ht="9" customHeight="1" x14ac:dyDescent="0.25">
      <c r="A139" s="117" t="s">
        <v>50</v>
      </c>
      <c r="B139" s="127">
        <v>21726</v>
      </c>
      <c r="C139" s="127">
        <v>372837.81900000002</v>
      </c>
      <c r="D139" s="127">
        <v>10481</v>
      </c>
      <c r="E139" s="127">
        <v>38824.991999999998</v>
      </c>
    </row>
    <row r="140" spans="1:5" s="15" customFormat="1" ht="9" customHeight="1" x14ac:dyDescent="0.25">
      <c r="A140" s="117" t="s">
        <v>51</v>
      </c>
      <c r="B140" s="127">
        <v>6363</v>
      </c>
      <c r="C140" s="127">
        <v>28129.379000000001</v>
      </c>
      <c r="D140" s="127">
        <v>6611</v>
      </c>
      <c r="E140" s="127">
        <v>3575.8310000000001</v>
      </c>
    </row>
    <row r="141" spans="1:5" s="15" customFormat="1" ht="9" customHeight="1" x14ac:dyDescent="0.25">
      <c r="A141" s="120" t="s">
        <v>52</v>
      </c>
      <c r="B141" s="129">
        <v>5248</v>
      </c>
      <c r="C141" s="129">
        <v>12744.142</v>
      </c>
      <c r="D141" s="129">
        <v>1776</v>
      </c>
      <c r="E141" s="129">
        <v>2375.2040000000002</v>
      </c>
    </row>
    <row r="142" spans="1:5" s="15" customFormat="1" ht="9" customHeight="1" x14ac:dyDescent="0.25">
      <c r="A142" s="117" t="s">
        <v>53</v>
      </c>
      <c r="B142" s="127">
        <v>3956</v>
      </c>
      <c r="C142" s="127">
        <v>14582.474</v>
      </c>
      <c r="D142" s="127">
        <v>818</v>
      </c>
      <c r="E142" s="127">
        <v>9794.8649999999998</v>
      </c>
    </row>
    <row r="143" spans="1:5" s="15" customFormat="1" ht="9" customHeight="1" x14ac:dyDescent="0.25">
      <c r="A143" s="117" t="s">
        <v>54</v>
      </c>
      <c r="B143" s="127">
        <v>3802</v>
      </c>
      <c r="C143" s="127">
        <v>2140.41</v>
      </c>
      <c r="D143" s="127">
        <v>550</v>
      </c>
      <c r="E143" s="127">
        <v>2926.3339999999998</v>
      </c>
    </row>
    <row r="144" spans="1:5" s="15" customFormat="1" ht="9" customHeight="1" x14ac:dyDescent="0.25">
      <c r="A144" s="117" t="s">
        <v>55</v>
      </c>
      <c r="B144" s="127">
        <v>895</v>
      </c>
      <c r="C144" s="127">
        <v>8695.6910000000007</v>
      </c>
      <c r="D144" s="127">
        <v>141</v>
      </c>
      <c r="E144" s="127">
        <v>238.36099999999999</v>
      </c>
    </row>
    <row r="145" spans="1:9" s="15" customFormat="1" ht="9" customHeight="1" x14ac:dyDescent="0.25">
      <c r="A145" s="120" t="s">
        <v>56</v>
      </c>
      <c r="B145" s="129">
        <v>4303</v>
      </c>
      <c r="C145" s="129">
        <v>4562.8239999999996</v>
      </c>
      <c r="D145" s="129">
        <v>965</v>
      </c>
      <c r="E145" s="129">
        <v>1213.8230000000001</v>
      </c>
    </row>
    <row r="146" spans="1:9" s="15" customFormat="1" ht="9" customHeight="1" x14ac:dyDescent="0.25">
      <c r="A146" s="117" t="s">
        <v>57</v>
      </c>
      <c r="B146" s="127">
        <v>66435</v>
      </c>
      <c r="C146" s="127">
        <v>232268.89199999999</v>
      </c>
      <c r="D146" s="127">
        <v>22128</v>
      </c>
      <c r="E146" s="127">
        <v>64230.135000000002</v>
      </c>
    </row>
    <row r="147" spans="1:9" s="15" customFormat="1" ht="9" customHeight="1" x14ac:dyDescent="0.25">
      <c r="A147" s="117" t="s">
        <v>58</v>
      </c>
      <c r="B147" s="127">
        <v>44728</v>
      </c>
      <c r="C147" s="127">
        <v>90904.296000000002</v>
      </c>
      <c r="D147" s="127">
        <v>9094</v>
      </c>
      <c r="E147" s="127">
        <v>27025.485000000001</v>
      </c>
    </row>
    <row r="148" spans="1:9" s="15" customFormat="1" ht="9" customHeight="1" x14ac:dyDescent="0.25">
      <c r="A148" s="117" t="s">
        <v>59</v>
      </c>
      <c r="B148" s="127">
        <v>2537</v>
      </c>
      <c r="C148" s="127">
        <v>1729.211</v>
      </c>
      <c r="D148" s="127">
        <v>767</v>
      </c>
      <c r="E148" s="127">
        <v>916.55</v>
      </c>
    </row>
    <row r="149" spans="1:9" s="15" customFormat="1" ht="9" customHeight="1" x14ac:dyDescent="0.25">
      <c r="A149" s="120" t="s">
        <v>60</v>
      </c>
      <c r="B149" s="129">
        <v>103680</v>
      </c>
      <c r="C149" s="129">
        <v>92562.486999999994</v>
      </c>
      <c r="D149" s="129">
        <v>30637</v>
      </c>
      <c r="E149" s="129">
        <v>22254.374</v>
      </c>
    </row>
    <row r="150" spans="1:9" s="15" customFormat="1" ht="9" customHeight="1" x14ac:dyDescent="0.25">
      <c r="A150" s="117" t="s">
        <v>61</v>
      </c>
      <c r="B150" s="127">
        <v>782</v>
      </c>
      <c r="C150" s="127">
        <v>52.5</v>
      </c>
      <c r="D150" s="127">
        <v>13</v>
      </c>
      <c r="E150" s="127">
        <v>249.12799999999999</v>
      </c>
    </row>
    <row r="151" spans="1:9" s="15" customFormat="1" ht="9" customHeight="1" x14ac:dyDescent="0.25">
      <c r="A151" s="117" t="s">
        <v>62</v>
      </c>
      <c r="B151" s="127">
        <v>22375</v>
      </c>
      <c r="C151" s="127">
        <v>41248.288</v>
      </c>
      <c r="D151" s="127">
        <v>2321</v>
      </c>
      <c r="E151" s="127">
        <v>5531.5379999999996</v>
      </c>
    </row>
    <row r="152" spans="1:9" s="15" customFormat="1" ht="9" customHeight="1" x14ac:dyDescent="0.25">
      <c r="A152" s="117" t="s">
        <v>63</v>
      </c>
      <c r="B152" s="127">
        <v>405</v>
      </c>
      <c r="C152" s="127">
        <v>5134.4589999999998</v>
      </c>
      <c r="D152" s="127">
        <v>186</v>
      </c>
      <c r="E152" s="127">
        <v>172.14699999999999</v>
      </c>
    </row>
    <row r="153" spans="1:9" s="15" customFormat="1" ht="9" customHeight="1" x14ac:dyDescent="0.25">
      <c r="A153" s="120" t="s">
        <v>64</v>
      </c>
      <c r="B153" s="129">
        <v>71599</v>
      </c>
      <c r="C153" s="129">
        <v>16030.944</v>
      </c>
      <c r="D153" s="129">
        <v>3086</v>
      </c>
      <c r="E153" s="129">
        <v>10372.334999999999</v>
      </c>
    </row>
    <row r="154" spans="1:9" s="14" customFormat="1" ht="9" customHeight="1" x14ac:dyDescent="0.25">
      <c r="A154" s="113"/>
      <c r="B154" s="161"/>
      <c r="C154" s="161"/>
      <c r="D154" s="161"/>
      <c r="E154" s="161"/>
      <c r="F154" s="15"/>
      <c r="G154" s="15"/>
      <c r="H154" s="15"/>
      <c r="I154" s="15"/>
    </row>
    <row r="155" spans="1:9" s="14" customFormat="1" ht="9" customHeight="1" x14ac:dyDescent="0.25">
      <c r="A155" s="113" t="s">
        <v>133</v>
      </c>
      <c r="B155" s="161"/>
      <c r="C155" s="161"/>
      <c r="D155" s="161"/>
      <c r="E155" s="161"/>
      <c r="F155" s="15"/>
      <c r="G155" s="15"/>
      <c r="H155" s="15"/>
      <c r="I155" s="15"/>
    </row>
    <row r="156" spans="1:9" s="14" customFormat="1" ht="9" customHeight="1" x14ac:dyDescent="0.25">
      <c r="A156" s="115" t="s">
        <v>33</v>
      </c>
      <c r="B156" s="161">
        <f>SUM(B158:B189)-2</f>
        <v>548797</v>
      </c>
      <c r="C156" s="161">
        <f>SUM(C158:C189)</f>
        <v>2405652.6669999999</v>
      </c>
      <c r="D156" s="161">
        <f>SUM(D158:D189)</f>
        <v>22274</v>
      </c>
      <c r="E156" s="161">
        <f>SUM(E158:E189)</f>
        <v>134629.60699999999</v>
      </c>
      <c r="F156" s="15"/>
      <c r="G156" s="15"/>
      <c r="H156" s="15"/>
      <c r="I156" s="15"/>
    </row>
    <row r="157" spans="1:9" s="14" customFormat="1" ht="3.75" customHeight="1" x14ac:dyDescent="0.25">
      <c r="A157" s="115"/>
      <c r="B157" s="161"/>
      <c r="C157" s="161"/>
      <c r="D157" s="161"/>
      <c r="E157" s="161"/>
      <c r="F157" s="15"/>
      <c r="G157" s="15"/>
      <c r="H157" s="15"/>
      <c r="I157" s="15"/>
    </row>
    <row r="158" spans="1:9" s="15" customFormat="1" ht="9" customHeight="1" x14ac:dyDescent="0.25">
      <c r="A158" s="117" t="s">
        <v>34</v>
      </c>
      <c r="B158" s="127">
        <v>456</v>
      </c>
      <c r="C158" s="127">
        <v>6166.6130000000003</v>
      </c>
      <c r="D158" s="127">
        <v>8</v>
      </c>
      <c r="E158" s="127">
        <v>150.727</v>
      </c>
    </row>
    <row r="159" spans="1:9" s="15" customFormat="1" ht="9" customHeight="1" x14ac:dyDescent="0.25">
      <c r="A159" s="117" t="s">
        <v>35</v>
      </c>
      <c r="B159" s="127">
        <v>8761</v>
      </c>
      <c r="C159" s="127">
        <v>74231.159</v>
      </c>
      <c r="D159" s="127">
        <v>736</v>
      </c>
      <c r="E159" s="127">
        <v>1280.998</v>
      </c>
    </row>
    <row r="160" spans="1:9" s="15" customFormat="1" ht="9" customHeight="1" x14ac:dyDescent="0.25">
      <c r="A160" s="117" t="s">
        <v>87</v>
      </c>
      <c r="B160" s="127">
        <v>1548</v>
      </c>
      <c r="C160" s="127">
        <v>10307.743</v>
      </c>
      <c r="D160" s="127">
        <v>2</v>
      </c>
      <c r="E160" s="127">
        <v>88.328999999999994</v>
      </c>
    </row>
    <row r="161" spans="1:5" s="15" customFormat="1" ht="9" customHeight="1" x14ac:dyDescent="0.25">
      <c r="A161" s="120" t="s">
        <v>37</v>
      </c>
      <c r="B161" s="129">
        <v>50</v>
      </c>
      <c r="C161" s="129">
        <v>161.15</v>
      </c>
      <c r="D161" s="129">
        <v>3</v>
      </c>
      <c r="E161" s="142">
        <v>-5.7380000000000004</v>
      </c>
    </row>
    <row r="162" spans="1:5" s="15" customFormat="1" ht="9" customHeight="1" x14ac:dyDescent="0.25">
      <c r="A162" s="117" t="s">
        <v>38</v>
      </c>
      <c r="B162" s="127">
        <v>15267</v>
      </c>
      <c r="C162" s="127">
        <v>41735.597000000002</v>
      </c>
      <c r="D162" s="127">
        <v>357</v>
      </c>
      <c r="E162" s="127">
        <v>1930.8320000000001</v>
      </c>
    </row>
    <row r="163" spans="1:5" s="15" customFormat="1" ht="9" customHeight="1" x14ac:dyDescent="0.25">
      <c r="A163" s="117" t="s">
        <v>39</v>
      </c>
      <c r="B163" s="127">
        <v>1458</v>
      </c>
      <c r="C163" s="127">
        <v>23290.81</v>
      </c>
      <c r="D163" s="127">
        <v>8</v>
      </c>
      <c r="E163" s="127">
        <v>4598.2190000000001</v>
      </c>
    </row>
    <row r="164" spans="1:5" s="15" customFormat="1" ht="9" customHeight="1" x14ac:dyDescent="0.25">
      <c r="A164" s="117" t="s">
        <v>40</v>
      </c>
      <c r="B164" s="127">
        <v>8309</v>
      </c>
      <c r="C164" s="127">
        <v>64850.226000000002</v>
      </c>
      <c r="D164" s="127">
        <v>99</v>
      </c>
      <c r="E164" s="127">
        <v>3919.1869999999999</v>
      </c>
    </row>
    <row r="165" spans="1:5" s="15" customFormat="1" ht="9" customHeight="1" x14ac:dyDescent="0.25">
      <c r="A165" s="120" t="s">
        <v>41</v>
      </c>
      <c r="B165" s="129">
        <v>33326</v>
      </c>
      <c r="C165" s="129">
        <v>86581.562999999995</v>
      </c>
      <c r="D165" s="129">
        <v>247</v>
      </c>
      <c r="E165" s="129">
        <v>2368.6179999999999</v>
      </c>
    </row>
    <row r="166" spans="1:5" s="15" customFormat="1" ht="9" customHeight="1" x14ac:dyDescent="0.25">
      <c r="A166" s="117" t="s">
        <v>88</v>
      </c>
      <c r="B166" s="162" t="s">
        <v>89</v>
      </c>
      <c r="C166" s="162" t="s">
        <v>89</v>
      </c>
      <c r="D166" s="162" t="s">
        <v>89</v>
      </c>
      <c r="E166" s="162" t="s">
        <v>89</v>
      </c>
    </row>
    <row r="167" spans="1:5" s="15" customFormat="1" ht="9" customHeight="1" x14ac:dyDescent="0.25">
      <c r="A167" s="117" t="s">
        <v>42</v>
      </c>
      <c r="B167" s="127">
        <v>97782</v>
      </c>
      <c r="C167" s="162">
        <v>81424.982000000004</v>
      </c>
      <c r="D167" s="127">
        <v>1452</v>
      </c>
      <c r="E167" s="127">
        <v>7095.5259999999998</v>
      </c>
    </row>
    <row r="168" spans="1:5" s="15" customFormat="1" ht="9" customHeight="1" x14ac:dyDescent="0.25">
      <c r="A168" s="117" t="s">
        <v>43</v>
      </c>
      <c r="B168" s="127">
        <v>18619</v>
      </c>
      <c r="C168" s="127">
        <v>152688.85399999999</v>
      </c>
      <c r="D168" s="127">
        <v>165</v>
      </c>
      <c r="E168" s="127">
        <v>7964.1589999999997</v>
      </c>
    </row>
    <row r="169" spans="1:5" s="15" customFormat="1" ht="9" customHeight="1" x14ac:dyDescent="0.25">
      <c r="A169" s="120" t="s">
        <v>44</v>
      </c>
      <c r="B169" s="129">
        <v>303</v>
      </c>
      <c r="C169" s="129">
        <v>2500.6489999999999</v>
      </c>
      <c r="D169" s="129">
        <v>22</v>
      </c>
      <c r="E169" s="129">
        <v>150.21600000000001</v>
      </c>
    </row>
    <row r="170" spans="1:5" s="15" customFormat="1" ht="9" customHeight="1" x14ac:dyDescent="0.25">
      <c r="A170" s="117" t="s">
        <v>45</v>
      </c>
      <c r="B170" s="127">
        <v>1736</v>
      </c>
      <c r="C170" s="127">
        <v>6728.2610000000004</v>
      </c>
      <c r="D170" s="127">
        <v>26</v>
      </c>
      <c r="E170" s="127">
        <v>852.53399999999999</v>
      </c>
    </row>
    <row r="171" spans="1:5" s="15" customFormat="1" ht="9" customHeight="1" x14ac:dyDescent="0.25">
      <c r="A171" s="117" t="s">
        <v>46</v>
      </c>
      <c r="B171" s="127">
        <v>19591</v>
      </c>
      <c r="C171" s="127">
        <v>95996.123999999996</v>
      </c>
      <c r="D171" s="127">
        <v>4698</v>
      </c>
      <c r="E171" s="127">
        <v>25003.207999999999</v>
      </c>
    </row>
    <row r="172" spans="1:5" s="15" customFormat="1" ht="9" customHeight="1" x14ac:dyDescent="0.25">
      <c r="A172" s="117" t="s">
        <v>47</v>
      </c>
      <c r="B172" s="127">
        <v>1405</v>
      </c>
      <c r="C172" s="127">
        <v>7351.473</v>
      </c>
      <c r="D172" s="127">
        <v>104</v>
      </c>
      <c r="E172" s="127">
        <v>854.10900000000004</v>
      </c>
    </row>
    <row r="173" spans="1:5" s="15" customFormat="1" ht="9" customHeight="1" x14ac:dyDescent="0.25">
      <c r="A173" s="120" t="s">
        <v>48</v>
      </c>
      <c r="B173" s="129">
        <v>14164</v>
      </c>
      <c r="C173" s="129">
        <v>116414.295</v>
      </c>
      <c r="D173" s="129">
        <v>164</v>
      </c>
      <c r="E173" s="129">
        <v>2849.0050000000001</v>
      </c>
    </row>
    <row r="174" spans="1:5" s="15" customFormat="1" ht="9" customHeight="1" x14ac:dyDescent="0.25">
      <c r="A174" s="117" t="s">
        <v>49</v>
      </c>
      <c r="B174" s="127">
        <v>2862</v>
      </c>
      <c r="C174" s="127">
        <v>8955.5840000000007</v>
      </c>
      <c r="D174" s="127">
        <v>46</v>
      </c>
      <c r="E174" s="127">
        <v>665.82399999999996</v>
      </c>
    </row>
    <row r="175" spans="1:5" s="15" customFormat="1" ht="9" customHeight="1" x14ac:dyDescent="0.25">
      <c r="A175" s="117" t="s">
        <v>50</v>
      </c>
      <c r="B175" s="127">
        <v>32586</v>
      </c>
      <c r="C175" s="127">
        <v>421518.071</v>
      </c>
      <c r="D175" s="127">
        <v>828</v>
      </c>
      <c r="E175" s="127">
        <v>18770.55</v>
      </c>
    </row>
    <row r="176" spans="1:5" s="15" customFormat="1" ht="9" customHeight="1" x14ac:dyDescent="0.25">
      <c r="A176" s="117" t="s">
        <v>51</v>
      </c>
      <c r="B176" s="127">
        <v>4756</v>
      </c>
      <c r="C176" s="127">
        <v>34579.807999999997</v>
      </c>
      <c r="D176" s="127">
        <v>12</v>
      </c>
      <c r="E176" s="127">
        <v>1072.807</v>
      </c>
    </row>
    <row r="177" spans="1:9" s="15" customFormat="1" ht="9" customHeight="1" x14ac:dyDescent="0.25">
      <c r="A177" s="120" t="s">
        <v>52</v>
      </c>
      <c r="B177" s="129">
        <v>4362</v>
      </c>
      <c r="C177" s="129">
        <v>20694.244999999999</v>
      </c>
      <c r="D177" s="129">
        <v>138</v>
      </c>
      <c r="E177" s="129">
        <v>1441.079</v>
      </c>
    </row>
    <row r="178" spans="1:9" s="15" customFormat="1" ht="9" customHeight="1" x14ac:dyDescent="0.25">
      <c r="A178" s="117" t="s">
        <v>53</v>
      </c>
      <c r="B178" s="127">
        <v>3957</v>
      </c>
      <c r="C178" s="127">
        <v>31005.75</v>
      </c>
      <c r="D178" s="141">
        <v>-43</v>
      </c>
      <c r="E178" s="127">
        <v>1726.7929999999999</v>
      </c>
    </row>
    <row r="179" spans="1:9" s="15" customFormat="1" ht="9" customHeight="1" x14ac:dyDescent="0.25">
      <c r="A179" s="117" t="s">
        <v>54</v>
      </c>
      <c r="B179" s="127">
        <v>4272</v>
      </c>
      <c r="C179" s="127">
        <v>61757.127999999997</v>
      </c>
      <c r="D179" s="127">
        <v>65</v>
      </c>
      <c r="E179" s="127">
        <v>1801.287</v>
      </c>
    </row>
    <row r="180" spans="1:9" s="15" customFormat="1" ht="9" customHeight="1" x14ac:dyDescent="0.25">
      <c r="A180" s="117" t="s">
        <v>55</v>
      </c>
      <c r="B180" s="127">
        <v>1207</v>
      </c>
      <c r="C180" s="127">
        <v>10794.601000000001</v>
      </c>
      <c r="D180" s="127">
        <v>9421</v>
      </c>
      <c r="E180" s="127">
        <v>314.05200000000002</v>
      </c>
    </row>
    <row r="181" spans="1:9" s="15" customFormat="1" ht="9" customHeight="1" x14ac:dyDescent="0.25">
      <c r="A181" s="120" t="s">
        <v>56</v>
      </c>
      <c r="B181" s="129">
        <v>2748</v>
      </c>
      <c r="C181" s="129">
        <v>12996.405000000001</v>
      </c>
      <c r="D181" s="129">
        <v>369</v>
      </c>
      <c r="E181" s="129">
        <v>707.21600000000001</v>
      </c>
    </row>
    <row r="182" spans="1:9" s="15" customFormat="1" ht="9" customHeight="1" x14ac:dyDescent="0.25">
      <c r="A182" s="117" t="s">
        <v>57</v>
      </c>
      <c r="B182" s="127">
        <v>45309</v>
      </c>
      <c r="C182" s="127">
        <v>284013.23700000002</v>
      </c>
      <c r="D182" s="127">
        <v>102</v>
      </c>
      <c r="E182" s="127">
        <v>23605.081999999999</v>
      </c>
    </row>
    <row r="183" spans="1:9" s="15" customFormat="1" ht="9" customHeight="1" x14ac:dyDescent="0.25">
      <c r="A183" s="117" t="s">
        <v>58</v>
      </c>
      <c r="B183" s="127">
        <v>33467</v>
      </c>
      <c r="C183" s="127">
        <v>322545.11800000002</v>
      </c>
      <c r="D183" s="127">
        <v>1809</v>
      </c>
      <c r="E183" s="127">
        <v>6000.924</v>
      </c>
    </row>
    <row r="184" spans="1:9" s="15" customFormat="1" ht="9" customHeight="1" x14ac:dyDescent="0.25">
      <c r="A184" s="117" t="s">
        <v>59</v>
      </c>
      <c r="B184" s="127">
        <v>903</v>
      </c>
      <c r="C184" s="127">
        <v>8272.3539999999994</v>
      </c>
      <c r="D184" s="127">
        <v>150</v>
      </c>
      <c r="E184" s="127">
        <v>616.30399999999997</v>
      </c>
    </row>
    <row r="185" spans="1:9" s="15" customFormat="1" ht="9" customHeight="1" x14ac:dyDescent="0.25">
      <c r="A185" s="120" t="s">
        <v>60</v>
      </c>
      <c r="B185" s="129">
        <v>64696</v>
      </c>
      <c r="C185" s="129">
        <v>169454.473</v>
      </c>
      <c r="D185" s="129">
        <v>604</v>
      </c>
      <c r="E185" s="129">
        <v>7651.6670000000004</v>
      </c>
    </row>
    <row r="186" spans="1:9" s="15" customFormat="1" ht="9" customHeight="1" x14ac:dyDescent="0.25">
      <c r="A186" s="117" t="s">
        <v>61</v>
      </c>
      <c r="B186" s="127">
        <v>869</v>
      </c>
      <c r="C186" s="127">
        <v>2102.3310000000001</v>
      </c>
      <c r="D186" s="141">
        <v>-132</v>
      </c>
      <c r="E186" s="127">
        <v>362.58699999999999</v>
      </c>
    </row>
    <row r="187" spans="1:9" s="15" customFormat="1" ht="9" customHeight="1" x14ac:dyDescent="0.25">
      <c r="A187" s="117" t="s">
        <v>62</v>
      </c>
      <c r="B187" s="127">
        <v>21132</v>
      </c>
      <c r="C187" s="127">
        <v>113533.717</v>
      </c>
      <c r="D187" s="127">
        <v>190</v>
      </c>
      <c r="E187" s="127">
        <v>7111.3689999999997</v>
      </c>
    </row>
    <row r="188" spans="1:9" s="15" customFormat="1" ht="9" customHeight="1" x14ac:dyDescent="0.25">
      <c r="A188" s="117" t="s">
        <v>63</v>
      </c>
      <c r="B188" s="127">
        <v>995</v>
      </c>
      <c r="C188" s="127">
        <v>25682.508000000002</v>
      </c>
      <c r="D188" s="127">
        <v>7</v>
      </c>
      <c r="E188" s="127">
        <v>47.738999999999997</v>
      </c>
    </row>
    <row r="189" spans="1:9" s="15" customFormat="1" ht="9" customHeight="1" x14ac:dyDescent="0.25">
      <c r="A189" s="120" t="s">
        <v>64</v>
      </c>
      <c r="B189" s="129">
        <v>101903</v>
      </c>
      <c r="C189" s="129">
        <v>107317.838</v>
      </c>
      <c r="D189" s="129">
        <v>617</v>
      </c>
      <c r="E189" s="129">
        <v>3634.3980000000001</v>
      </c>
    </row>
    <row r="190" spans="1:9" s="14" customFormat="1" ht="9" customHeight="1" x14ac:dyDescent="0.25">
      <c r="A190" s="113"/>
      <c r="B190" s="161"/>
      <c r="C190" s="161"/>
      <c r="D190" s="161"/>
      <c r="E190" s="161"/>
      <c r="F190" s="15"/>
      <c r="G190" s="15"/>
      <c r="H190" s="15"/>
      <c r="I190" s="15"/>
    </row>
    <row r="191" spans="1:9" s="14" customFormat="1" ht="9" customHeight="1" x14ac:dyDescent="0.25">
      <c r="A191" s="113" t="s">
        <v>134</v>
      </c>
      <c r="B191" s="161"/>
      <c r="C191" s="161"/>
      <c r="D191" s="161"/>
      <c r="E191" s="161"/>
      <c r="F191" s="15"/>
      <c r="G191" s="15"/>
      <c r="H191" s="15"/>
      <c r="I191" s="15"/>
    </row>
    <row r="192" spans="1:9" s="14" customFormat="1" ht="9" customHeight="1" x14ac:dyDescent="0.25">
      <c r="A192" s="115" t="s">
        <v>33</v>
      </c>
      <c r="B192" s="161">
        <f>SUM(B194:B225)</f>
        <v>2034051</v>
      </c>
      <c r="C192" s="161">
        <f>SUM(C194:C225)</f>
        <v>2624227.0819999995</v>
      </c>
      <c r="D192" s="161">
        <f>SUM(D194:D225)</f>
        <v>5389</v>
      </c>
      <c r="E192" s="161">
        <f>SUM(E194:E225)</f>
        <v>116519.495</v>
      </c>
      <c r="F192" s="15"/>
      <c r="G192" s="15"/>
      <c r="H192" s="15"/>
      <c r="I192" s="15"/>
    </row>
    <row r="193" spans="1:9" s="14" customFormat="1" ht="3.75" customHeight="1" x14ac:dyDescent="0.25">
      <c r="A193" s="115"/>
      <c r="B193" s="161"/>
      <c r="C193" s="161"/>
      <c r="D193" s="161"/>
      <c r="E193" s="161"/>
      <c r="F193" s="15"/>
      <c r="G193" s="15"/>
      <c r="H193" s="15"/>
      <c r="I193" s="15"/>
    </row>
    <row r="194" spans="1:9" s="15" customFormat="1" ht="9" customHeight="1" x14ac:dyDescent="0.25">
      <c r="A194" s="117" t="s">
        <v>34</v>
      </c>
      <c r="B194" s="127">
        <v>366</v>
      </c>
      <c r="C194" s="127">
        <v>2637.5529999999999</v>
      </c>
      <c r="D194" s="127">
        <v>8</v>
      </c>
      <c r="E194" s="127">
        <v>196.886</v>
      </c>
    </row>
    <row r="195" spans="1:9" s="15" customFormat="1" ht="9" customHeight="1" x14ac:dyDescent="0.25">
      <c r="A195" s="117" t="s">
        <v>35</v>
      </c>
      <c r="B195" s="127">
        <v>23099</v>
      </c>
      <c r="C195" s="127">
        <v>153963.97500000001</v>
      </c>
      <c r="D195" s="127">
        <v>396</v>
      </c>
      <c r="E195" s="127">
        <v>972.30200000000002</v>
      </c>
    </row>
    <row r="196" spans="1:9" s="15" customFormat="1" ht="9" customHeight="1" x14ac:dyDescent="0.25">
      <c r="A196" s="117" t="s">
        <v>87</v>
      </c>
      <c r="B196" s="127">
        <v>1561</v>
      </c>
      <c r="C196" s="127">
        <v>9345.15</v>
      </c>
      <c r="D196" s="127">
        <v>24</v>
      </c>
      <c r="E196" s="127">
        <v>582.07799999999997</v>
      </c>
    </row>
    <row r="197" spans="1:9" s="15" customFormat="1" ht="9" customHeight="1" x14ac:dyDescent="0.25">
      <c r="A197" s="120" t="s">
        <v>37</v>
      </c>
      <c r="B197" s="129">
        <v>446</v>
      </c>
      <c r="C197" s="129">
        <v>1244.04</v>
      </c>
      <c r="D197" s="129">
        <v>20</v>
      </c>
      <c r="E197" s="129">
        <v>35.951999999999998</v>
      </c>
    </row>
    <row r="198" spans="1:9" s="15" customFormat="1" ht="9" customHeight="1" x14ac:dyDescent="0.25">
      <c r="A198" s="117" t="s">
        <v>38</v>
      </c>
      <c r="B198" s="127">
        <v>19414</v>
      </c>
      <c r="C198" s="127">
        <v>71048.577000000005</v>
      </c>
      <c r="D198" s="127">
        <v>268</v>
      </c>
      <c r="E198" s="127">
        <v>704.94</v>
      </c>
    </row>
    <row r="199" spans="1:9" s="15" customFormat="1" ht="9" customHeight="1" x14ac:dyDescent="0.25">
      <c r="A199" s="117" t="s">
        <v>39</v>
      </c>
      <c r="B199" s="127">
        <v>1111198</v>
      </c>
      <c r="C199" s="127">
        <v>27329.555</v>
      </c>
      <c r="D199" s="127">
        <v>14</v>
      </c>
      <c r="E199" s="127">
        <v>1817.213</v>
      </c>
    </row>
    <row r="200" spans="1:9" s="15" customFormat="1" ht="9" customHeight="1" x14ac:dyDescent="0.25">
      <c r="A200" s="117" t="s">
        <v>40</v>
      </c>
      <c r="B200" s="127">
        <v>33540</v>
      </c>
      <c r="C200" s="127">
        <v>131217.45499999999</v>
      </c>
      <c r="D200" s="127">
        <v>480</v>
      </c>
      <c r="E200" s="127">
        <v>10543.047</v>
      </c>
    </row>
    <row r="201" spans="1:9" s="15" customFormat="1" ht="9" customHeight="1" x14ac:dyDescent="0.25">
      <c r="A201" s="120" t="s">
        <v>41</v>
      </c>
      <c r="B201" s="129">
        <v>23833</v>
      </c>
      <c r="C201" s="129">
        <v>76644.134999999995</v>
      </c>
      <c r="D201" s="129">
        <v>613</v>
      </c>
      <c r="E201" s="129">
        <v>3486.32</v>
      </c>
    </row>
    <row r="202" spans="1:9" s="15" customFormat="1" ht="9" customHeight="1" x14ac:dyDescent="0.25">
      <c r="A202" s="117" t="s">
        <v>88</v>
      </c>
      <c r="B202" s="162" t="s">
        <v>89</v>
      </c>
      <c r="C202" s="162" t="s">
        <v>89</v>
      </c>
      <c r="D202" s="162" t="s">
        <v>89</v>
      </c>
      <c r="E202" s="162" t="s">
        <v>89</v>
      </c>
    </row>
    <row r="203" spans="1:9" s="15" customFormat="1" ht="9" customHeight="1" x14ac:dyDescent="0.25">
      <c r="A203" s="117" t="s">
        <v>42</v>
      </c>
      <c r="B203" s="127">
        <v>84218</v>
      </c>
      <c r="C203" s="162">
        <v>85836.539000000004</v>
      </c>
      <c r="D203" s="127">
        <v>248</v>
      </c>
      <c r="E203" s="127">
        <v>4464.9849999999997</v>
      </c>
    </row>
    <row r="204" spans="1:9" s="15" customFormat="1" ht="9" customHeight="1" x14ac:dyDescent="0.25">
      <c r="A204" s="117" t="s">
        <v>43</v>
      </c>
      <c r="B204" s="127">
        <v>14778</v>
      </c>
      <c r="C204" s="127">
        <v>124386.584</v>
      </c>
      <c r="D204" s="127">
        <v>29</v>
      </c>
      <c r="E204" s="127">
        <v>8531.7109999999993</v>
      </c>
    </row>
    <row r="205" spans="1:9" s="15" customFormat="1" ht="9" customHeight="1" x14ac:dyDescent="0.25">
      <c r="A205" s="120" t="s">
        <v>44</v>
      </c>
      <c r="B205" s="129">
        <v>583</v>
      </c>
      <c r="C205" s="142">
        <v>-55.100999999999999</v>
      </c>
      <c r="D205" s="129">
        <v>6</v>
      </c>
      <c r="E205" s="129">
        <v>138.53</v>
      </c>
    </row>
    <row r="206" spans="1:9" s="15" customFormat="1" ht="9" customHeight="1" x14ac:dyDescent="0.25">
      <c r="A206" s="117" t="s">
        <v>45</v>
      </c>
      <c r="B206" s="127">
        <v>33807</v>
      </c>
      <c r="C206" s="127">
        <v>166436.734</v>
      </c>
      <c r="D206" s="127">
        <v>9</v>
      </c>
      <c r="E206" s="127">
        <v>3238.0169999999998</v>
      </c>
    </row>
    <row r="207" spans="1:9" s="15" customFormat="1" ht="9" customHeight="1" x14ac:dyDescent="0.25">
      <c r="A207" s="117" t="s">
        <v>46</v>
      </c>
      <c r="B207" s="127">
        <v>15393</v>
      </c>
      <c r="C207" s="127">
        <v>77178.048999999999</v>
      </c>
      <c r="D207" s="127">
        <v>86</v>
      </c>
      <c r="E207" s="127">
        <v>15219.253000000001</v>
      </c>
    </row>
    <row r="208" spans="1:9" s="15" customFormat="1" ht="9" customHeight="1" x14ac:dyDescent="0.25">
      <c r="A208" s="117" t="s">
        <v>47</v>
      </c>
      <c r="B208" s="127">
        <v>20456</v>
      </c>
      <c r="C208" s="127">
        <v>32867.480000000003</v>
      </c>
      <c r="D208" s="127">
        <v>9</v>
      </c>
      <c r="E208" s="127">
        <v>649.49699999999996</v>
      </c>
    </row>
    <row r="209" spans="1:5" s="15" customFormat="1" ht="9" customHeight="1" x14ac:dyDescent="0.25">
      <c r="A209" s="120" t="s">
        <v>48</v>
      </c>
      <c r="B209" s="129">
        <v>10832</v>
      </c>
      <c r="C209" s="129">
        <v>103135.148</v>
      </c>
      <c r="D209" s="129">
        <v>77</v>
      </c>
      <c r="E209" s="129">
        <v>10709.021000000001</v>
      </c>
    </row>
    <row r="210" spans="1:5" s="15" customFormat="1" ht="9" customHeight="1" x14ac:dyDescent="0.25">
      <c r="A210" s="117" t="s">
        <v>49</v>
      </c>
      <c r="B210" s="127">
        <v>17701</v>
      </c>
      <c r="C210" s="127">
        <v>26581.005000000001</v>
      </c>
      <c r="D210" s="127">
        <v>13</v>
      </c>
      <c r="E210" s="127">
        <v>382.28500000000003</v>
      </c>
    </row>
    <row r="211" spans="1:5" s="15" customFormat="1" ht="9" customHeight="1" x14ac:dyDescent="0.25">
      <c r="A211" s="117" t="s">
        <v>50</v>
      </c>
      <c r="B211" s="127">
        <v>26572</v>
      </c>
      <c r="C211" s="127">
        <v>281084.859</v>
      </c>
      <c r="D211" s="127">
        <v>82</v>
      </c>
      <c r="E211" s="127">
        <v>20407.884999999998</v>
      </c>
    </row>
    <row r="212" spans="1:5" s="15" customFormat="1" ht="9" customHeight="1" x14ac:dyDescent="0.25">
      <c r="A212" s="117" t="s">
        <v>51</v>
      </c>
      <c r="B212" s="127">
        <v>1699</v>
      </c>
      <c r="C212" s="127">
        <v>44847.885999999999</v>
      </c>
      <c r="D212" s="127">
        <v>44</v>
      </c>
      <c r="E212" s="127">
        <v>193.446</v>
      </c>
    </row>
    <row r="213" spans="1:5" s="15" customFormat="1" ht="9" customHeight="1" x14ac:dyDescent="0.25">
      <c r="A213" s="120" t="s">
        <v>52</v>
      </c>
      <c r="B213" s="129">
        <v>38430</v>
      </c>
      <c r="C213" s="129">
        <v>19843.462</v>
      </c>
      <c r="D213" s="129">
        <v>24</v>
      </c>
      <c r="E213" s="129">
        <v>1527.146</v>
      </c>
    </row>
    <row r="214" spans="1:5" s="15" customFormat="1" ht="9" customHeight="1" x14ac:dyDescent="0.25">
      <c r="A214" s="117" t="s">
        <v>53</v>
      </c>
      <c r="B214" s="127">
        <v>31546</v>
      </c>
      <c r="C214" s="127">
        <v>10920.466</v>
      </c>
      <c r="D214" s="127">
        <v>31</v>
      </c>
      <c r="E214" s="127">
        <v>1779.66</v>
      </c>
    </row>
    <row r="215" spans="1:5" s="15" customFormat="1" ht="9" customHeight="1" x14ac:dyDescent="0.25">
      <c r="A215" s="117" t="s">
        <v>54</v>
      </c>
      <c r="B215" s="127">
        <v>42666</v>
      </c>
      <c r="C215" s="127">
        <v>44051.351000000002</v>
      </c>
      <c r="D215" s="127">
        <v>10</v>
      </c>
      <c r="E215" s="127">
        <v>624.69600000000003</v>
      </c>
    </row>
    <row r="216" spans="1:5" s="15" customFormat="1" ht="9" customHeight="1" x14ac:dyDescent="0.25">
      <c r="A216" s="117" t="s">
        <v>55</v>
      </c>
      <c r="B216" s="127">
        <v>833</v>
      </c>
      <c r="C216" s="127">
        <v>8434.2800000000007</v>
      </c>
      <c r="D216" s="127">
        <v>220</v>
      </c>
      <c r="E216" s="127">
        <v>518.11699999999996</v>
      </c>
    </row>
    <row r="217" spans="1:5" s="15" customFormat="1" ht="9" customHeight="1" x14ac:dyDescent="0.25">
      <c r="A217" s="120" t="s">
        <v>56</v>
      </c>
      <c r="B217" s="129">
        <v>1399</v>
      </c>
      <c r="C217" s="129">
        <v>5545.7</v>
      </c>
      <c r="D217" s="129">
        <v>110</v>
      </c>
      <c r="E217" s="129">
        <v>195.18700000000001</v>
      </c>
    </row>
    <row r="218" spans="1:5" s="15" customFormat="1" ht="9" customHeight="1" x14ac:dyDescent="0.25">
      <c r="A218" s="117" t="s">
        <v>57</v>
      </c>
      <c r="B218" s="127">
        <v>51312</v>
      </c>
      <c r="C218" s="127">
        <v>229269.34400000001</v>
      </c>
      <c r="D218" s="127">
        <v>312</v>
      </c>
      <c r="E218" s="127">
        <v>5964.2650000000003</v>
      </c>
    </row>
    <row r="219" spans="1:5" s="15" customFormat="1" ht="9" customHeight="1" x14ac:dyDescent="0.25">
      <c r="A219" s="117" t="s">
        <v>58</v>
      </c>
      <c r="B219" s="127">
        <v>47007</v>
      </c>
      <c r="C219" s="127">
        <v>334675.97499999998</v>
      </c>
      <c r="D219" s="127">
        <v>856</v>
      </c>
      <c r="E219" s="127">
        <v>4900.66</v>
      </c>
    </row>
    <row r="220" spans="1:5" s="15" customFormat="1" ht="9" customHeight="1" x14ac:dyDescent="0.25">
      <c r="A220" s="117" t="s">
        <v>59</v>
      </c>
      <c r="B220" s="127">
        <v>895</v>
      </c>
      <c r="C220" s="127">
        <v>5226.09</v>
      </c>
      <c r="D220" s="127">
        <v>80</v>
      </c>
      <c r="E220" s="127">
        <v>563.26099999999997</v>
      </c>
    </row>
    <row r="221" spans="1:5" s="15" customFormat="1" ht="9" customHeight="1" x14ac:dyDescent="0.25">
      <c r="A221" s="120" t="s">
        <v>60</v>
      </c>
      <c r="B221" s="129">
        <v>93206</v>
      </c>
      <c r="C221" s="129">
        <v>185371.99600000001</v>
      </c>
      <c r="D221" s="129">
        <v>1018</v>
      </c>
      <c r="E221" s="129">
        <v>6338.9359999999997</v>
      </c>
    </row>
    <row r="222" spans="1:5" s="15" customFormat="1" ht="9" customHeight="1" x14ac:dyDescent="0.25">
      <c r="A222" s="117" t="s">
        <v>61</v>
      </c>
      <c r="B222" s="127">
        <v>47915</v>
      </c>
      <c r="C222" s="127">
        <v>70448.751999999993</v>
      </c>
      <c r="D222" s="127">
        <v>25</v>
      </c>
      <c r="E222" s="127">
        <v>3144.5439999999999</v>
      </c>
    </row>
    <row r="223" spans="1:5" s="15" customFormat="1" ht="9" customHeight="1" x14ac:dyDescent="0.25">
      <c r="A223" s="117" t="s">
        <v>62</v>
      </c>
      <c r="B223" s="127">
        <v>65699</v>
      </c>
      <c r="C223" s="127">
        <v>87610.104000000007</v>
      </c>
      <c r="D223" s="141">
        <v>-115</v>
      </c>
      <c r="E223" s="127">
        <v>2865.2150000000001</v>
      </c>
    </row>
    <row r="224" spans="1:5" s="15" customFormat="1" ht="9" customHeight="1" x14ac:dyDescent="0.25">
      <c r="A224" s="117" t="s">
        <v>63</v>
      </c>
      <c r="B224" s="127">
        <v>1184</v>
      </c>
      <c r="C224" s="127">
        <v>34167.334000000003</v>
      </c>
      <c r="D224" s="127">
        <v>60</v>
      </c>
      <c r="E224" s="127">
        <v>36.201000000000001</v>
      </c>
    </row>
    <row r="225" spans="1:9" s="15" customFormat="1" ht="9" customHeight="1" x14ac:dyDescent="0.25">
      <c r="A225" s="120" t="s">
        <v>64</v>
      </c>
      <c r="B225" s="129">
        <v>172463</v>
      </c>
      <c r="C225" s="129">
        <v>172932.60500000001</v>
      </c>
      <c r="D225" s="129">
        <v>332</v>
      </c>
      <c r="E225" s="129">
        <v>5788.2389999999996</v>
      </c>
    </row>
    <row r="226" spans="1:9" s="14" customFormat="1" ht="9" customHeight="1" x14ac:dyDescent="0.25">
      <c r="A226" s="113"/>
      <c r="B226" s="161"/>
      <c r="C226" s="161"/>
      <c r="D226" s="161"/>
      <c r="E226" s="161"/>
      <c r="F226" s="15"/>
      <c r="G226" s="15"/>
      <c r="H226" s="15"/>
      <c r="I226" s="15"/>
    </row>
    <row r="227" spans="1:9" s="14" customFormat="1" ht="9" customHeight="1" x14ac:dyDescent="0.25">
      <c r="A227" s="113">
        <v>2001</v>
      </c>
      <c r="B227" s="161"/>
      <c r="C227" s="161"/>
      <c r="D227" s="161"/>
      <c r="E227" s="161"/>
      <c r="F227" s="15"/>
      <c r="G227" s="15"/>
      <c r="H227" s="15"/>
      <c r="I227" s="15"/>
    </row>
    <row r="228" spans="1:9" s="14" customFormat="1" ht="9" customHeight="1" x14ac:dyDescent="0.25">
      <c r="A228" s="115" t="s">
        <v>33</v>
      </c>
      <c r="B228" s="161">
        <f>SUM(B230:B261)</f>
        <v>1782804.1787877246</v>
      </c>
      <c r="C228" s="161">
        <f>SUM(C230:C261)</f>
        <v>8951362.7805010602</v>
      </c>
      <c r="D228" s="163" t="s">
        <v>89</v>
      </c>
      <c r="E228" s="163" t="s">
        <v>89</v>
      </c>
      <c r="F228" s="15"/>
      <c r="G228" s="15"/>
      <c r="H228" s="15"/>
      <c r="I228" s="15"/>
    </row>
    <row r="229" spans="1:9" s="14" customFormat="1" ht="3.75" customHeight="1" x14ac:dyDescent="0.25">
      <c r="A229" s="115"/>
      <c r="B229" s="161"/>
      <c r="C229" s="161"/>
      <c r="D229" s="163"/>
      <c r="E229" s="163"/>
      <c r="F229" s="15"/>
      <c r="G229" s="15"/>
      <c r="H229" s="15"/>
      <c r="I229" s="15"/>
    </row>
    <row r="230" spans="1:9" s="15" customFormat="1" ht="9" customHeight="1" x14ac:dyDescent="0.25">
      <c r="A230" s="117" t="s">
        <v>34</v>
      </c>
      <c r="B230" s="127">
        <v>1046.79</v>
      </c>
      <c r="C230" s="127">
        <v>12069.94456</v>
      </c>
      <c r="D230" s="162" t="s">
        <v>89</v>
      </c>
      <c r="E230" s="162" t="s">
        <v>89</v>
      </c>
    </row>
    <row r="231" spans="1:9" s="15" customFormat="1" ht="9" customHeight="1" x14ac:dyDescent="0.25">
      <c r="A231" s="117" t="s">
        <v>35</v>
      </c>
      <c r="B231" s="127">
        <v>58603.91</v>
      </c>
      <c r="C231" s="127">
        <v>462463.28635244002</v>
      </c>
      <c r="D231" s="162" t="s">
        <v>89</v>
      </c>
      <c r="E231" s="162" t="s">
        <v>89</v>
      </c>
    </row>
    <row r="232" spans="1:9" s="15" customFormat="1" ht="9" customHeight="1" x14ac:dyDescent="0.25">
      <c r="A232" s="117" t="s">
        <v>87</v>
      </c>
      <c r="B232" s="127">
        <v>7453.12</v>
      </c>
      <c r="C232" s="127">
        <v>73457.757159999994</v>
      </c>
      <c r="D232" s="162" t="s">
        <v>89</v>
      </c>
      <c r="E232" s="162" t="s">
        <v>89</v>
      </c>
    </row>
    <row r="233" spans="1:9" s="15" customFormat="1" ht="9" customHeight="1" x14ac:dyDescent="0.25">
      <c r="A233" s="120" t="s">
        <v>37</v>
      </c>
      <c r="B233" s="129">
        <v>16262.3</v>
      </c>
      <c r="C233" s="129">
        <v>70055.302590000007</v>
      </c>
      <c r="D233" s="164" t="s">
        <v>89</v>
      </c>
      <c r="E233" s="164" t="s">
        <v>89</v>
      </c>
    </row>
    <row r="234" spans="1:9" s="15" customFormat="1" ht="9" customHeight="1" x14ac:dyDescent="0.25">
      <c r="A234" s="117" t="s">
        <v>38</v>
      </c>
      <c r="B234" s="127">
        <v>12394.14</v>
      </c>
      <c r="C234" s="127">
        <v>87751.092630499988</v>
      </c>
      <c r="D234" s="162" t="s">
        <v>89</v>
      </c>
      <c r="E234" s="162" t="s">
        <v>89</v>
      </c>
    </row>
    <row r="235" spans="1:9" s="15" customFormat="1" ht="9" customHeight="1" x14ac:dyDescent="0.25">
      <c r="A235" s="117" t="s">
        <v>39</v>
      </c>
      <c r="B235" s="127">
        <v>4995.33</v>
      </c>
      <c r="C235" s="127">
        <v>82411.909</v>
      </c>
      <c r="D235" s="162" t="s">
        <v>89</v>
      </c>
      <c r="E235" s="162" t="s">
        <v>89</v>
      </c>
    </row>
    <row r="236" spans="1:9" s="15" customFormat="1" ht="9" customHeight="1" x14ac:dyDescent="0.25">
      <c r="A236" s="117" t="s">
        <v>40</v>
      </c>
      <c r="B236" s="127">
        <v>51757.78</v>
      </c>
      <c r="C236" s="127">
        <v>220429.41512000002</v>
      </c>
      <c r="D236" s="162" t="s">
        <v>89</v>
      </c>
      <c r="E236" s="162" t="s">
        <v>89</v>
      </c>
    </row>
    <row r="237" spans="1:9" s="15" customFormat="1" ht="9" customHeight="1" x14ac:dyDescent="0.25">
      <c r="A237" s="120" t="s">
        <v>41</v>
      </c>
      <c r="B237" s="129">
        <v>70772.89</v>
      </c>
      <c r="C237" s="129">
        <v>576794.669265192</v>
      </c>
      <c r="D237" s="164" t="s">
        <v>89</v>
      </c>
      <c r="E237" s="164" t="s">
        <v>89</v>
      </c>
    </row>
    <row r="238" spans="1:9" s="15" customFormat="1" ht="9" customHeight="1" x14ac:dyDescent="0.25">
      <c r="A238" s="117" t="s">
        <v>88</v>
      </c>
      <c r="B238" s="162">
        <v>28</v>
      </c>
      <c r="C238" s="162">
        <v>408.15</v>
      </c>
      <c r="D238" s="162" t="s">
        <v>89</v>
      </c>
      <c r="E238" s="162" t="s">
        <v>89</v>
      </c>
    </row>
    <row r="239" spans="1:9" s="15" customFormat="1" ht="9" customHeight="1" x14ac:dyDescent="0.25">
      <c r="A239" s="117" t="s">
        <v>42</v>
      </c>
      <c r="B239" s="127">
        <v>50050.514999999992</v>
      </c>
      <c r="C239" s="162">
        <v>109793.79962000001</v>
      </c>
      <c r="D239" s="162" t="s">
        <v>89</v>
      </c>
      <c r="E239" s="162" t="s">
        <v>89</v>
      </c>
    </row>
    <row r="240" spans="1:9" s="15" customFormat="1" ht="9" customHeight="1" x14ac:dyDescent="0.25">
      <c r="A240" s="117" t="s">
        <v>43</v>
      </c>
      <c r="B240" s="127">
        <v>71311.11</v>
      </c>
      <c r="C240" s="127">
        <v>609643.84828000003</v>
      </c>
      <c r="D240" s="162" t="s">
        <v>89</v>
      </c>
      <c r="E240" s="162" t="s">
        <v>89</v>
      </c>
    </row>
    <row r="241" spans="1:5" s="15" customFormat="1" ht="9" customHeight="1" x14ac:dyDescent="0.25">
      <c r="A241" s="120" t="s">
        <v>44</v>
      </c>
      <c r="B241" s="129">
        <v>200.55</v>
      </c>
      <c r="C241" s="129">
        <v>571.70899999999995</v>
      </c>
      <c r="D241" s="164" t="s">
        <v>89</v>
      </c>
      <c r="E241" s="164" t="s">
        <v>89</v>
      </c>
    </row>
    <row r="242" spans="1:5" s="15" customFormat="1" ht="9" customHeight="1" x14ac:dyDescent="0.25">
      <c r="A242" s="117" t="s">
        <v>45</v>
      </c>
      <c r="B242" s="127">
        <v>36130.42</v>
      </c>
      <c r="C242" s="127">
        <v>114290.96827000001</v>
      </c>
      <c r="D242" s="162" t="s">
        <v>89</v>
      </c>
      <c r="E242" s="162" t="s">
        <v>89</v>
      </c>
    </row>
    <row r="243" spans="1:5" s="15" customFormat="1" ht="9" customHeight="1" x14ac:dyDescent="0.25">
      <c r="A243" s="117" t="s">
        <v>46</v>
      </c>
      <c r="B243" s="127">
        <v>60880.57</v>
      </c>
      <c r="C243" s="127">
        <v>410497.54243000003</v>
      </c>
      <c r="D243" s="162" t="s">
        <v>89</v>
      </c>
      <c r="E243" s="162" t="s">
        <v>89</v>
      </c>
    </row>
    <row r="244" spans="1:5" s="15" customFormat="1" ht="9" customHeight="1" x14ac:dyDescent="0.25">
      <c r="A244" s="117" t="s">
        <v>47</v>
      </c>
      <c r="B244" s="127">
        <v>4187.1099999999997</v>
      </c>
      <c r="C244" s="127">
        <v>34641.816380000004</v>
      </c>
      <c r="D244" s="162" t="s">
        <v>89</v>
      </c>
      <c r="E244" s="162" t="s">
        <v>89</v>
      </c>
    </row>
    <row r="245" spans="1:5" s="15" customFormat="1" ht="9" customHeight="1" x14ac:dyDescent="0.25">
      <c r="A245" s="120" t="s">
        <v>48</v>
      </c>
      <c r="B245" s="129">
        <v>15831.27</v>
      </c>
      <c r="C245" s="129">
        <v>152025.80322</v>
      </c>
      <c r="D245" s="164" t="s">
        <v>89</v>
      </c>
      <c r="E245" s="164" t="s">
        <v>89</v>
      </c>
    </row>
    <row r="246" spans="1:5" s="15" customFormat="1" ht="9" customHeight="1" x14ac:dyDescent="0.25">
      <c r="A246" s="117" t="s">
        <v>49</v>
      </c>
      <c r="B246" s="127">
        <v>1062</v>
      </c>
      <c r="C246" s="127">
        <v>16775.7788</v>
      </c>
      <c r="D246" s="162" t="s">
        <v>89</v>
      </c>
      <c r="E246" s="162" t="s">
        <v>89</v>
      </c>
    </row>
    <row r="247" spans="1:5" s="15" customFormat="1" ht="9" customHeight="1" x14ac:dyDescent="0.25">
      <c r="A247" s="117" t="s">
        <v>50</v>
      </c>
      <c r="B247" s="127">
        <v>35450.912918000002</v>
      </c>
      <c r="C247" s="127">
        <v>341332.74956399994</v>
      </c>
      <c r="D247" s="162" t="s">
        <v>89</v>
      </c>
      <c r="E247" s="162" t="s">
        <v>89</v>
      </c>
    </row>
    <row r="248" spans="1:5" s="15" customFormat="1" ht="9" customHeight="1" x14ac:dyDescent="0.25">
      <c r="A248" s="117" t="s">
        <v>51</v>
      </c>
      <c r="B248" s="127">
        <v>9025.4852697245369</v>
      </c>
      <c r="C248" s="127">
        <v>127806.06859000001</v>
      </c>
      <c r="D248" s="162" t="s">
        <v>89</v>
      </c>
      <c r="E248" s="162" t="s">
        <v>89</v>
      </c>
    </row>
    <row r="249" spans="1:5" s="15" customFormat="1" ht="9" customHeight="1" x14ac:dyDescent="0.25">
      <c r="A249" s="120" t="s">
        <v>52</v>
      </c>
      <c r="B249" s="129">
        <v>4356.3999999999996</v>
      </c>
      <c r="C249" s="129">
        <v>16695.076489999999</v>
      </c>
      <c r="D249" s="164" t="s">
        <v>89</v>
      </c>
      <c r="E249" s="164" t="s">
        <v>89</v>
      </c>
    </row>
    <row r="250" spans="1:5" s="15" customFormat="1" ht="9" customHeight="1" x14ac:dyDescent="0.25">
      <c r="A250" s="117" t="s">
        <v>53</v>
      </c>
      <c r="B250" s="127">
        <v>13645.66</v>
      </c>
      <c r="C250" s="127">
        <v>81954.273159999997</v>
      </c>
      <c r="D250" s="162" t="s">
        <v>89</v>
      </c>
      <c r="E250" s="162" t="s">
        <v>89</v>
      </c>
    </row>
    <row r="251" spans="1:5" s="15" customFormat="1" ht="9" customHeight="1" x14ac:dyDescent="0.25">
      <c r="A251" s="117" t="s">
        <v>54</v>
      </c>
      <c r="B251" s="127">
        <v>6355.04</v>
      </c>
      <c r="C251" s="127">
        <v>52091.937969999999</v>
      </c>
      <c r="D251" s="162" t="s">
        <v>89</v>
      </c>
      <c r="E251" s="162" t="s">
        <v>89</v>
      </c>
    </row>
    <row r="252" spans="1:5" s="15" customFormat="1" ht="9" customHeight="1" x14ac:dyDescent="0.25">
      <c r="A252" s="117" t="s">
        <v>55</v>
      </c>
      <c r="B252" s="127">
        <v>376.5</v>
      </c>
      <c r="C252" s="127">
        <v>12129.8143</v>
      </c>
      <c r="D252" s="162" t="s">
        <v>89</v>
      </c>
      <c r="E252" s="162" t="s">
        <v>89</v>
      </c>
    </row>
    <row r="253" spans="1:5" s="15" customFormat="1" ht="9" customHeight="1" x14ac:dyDescent="0.25">
      <c r="A253" s="120" t="s">
        <v>56</v>
      </c>
      <c r="B253" s="129">
        <v>14360.56</v>
      </c>
      <c r="C253" s="129">
        <v>44546.762640000001</v>
      </c>
      <c r="D253" s="164" t="s">
        <v>89</v>
      </c>
      <c r="E253" s="164" t="s">
        <v>89</v>
      </c>
    </row>
    <row r="254" spans="1:5" s="15" customFormat="1" ht="9" customHeight="1" x14ac:dyDescent="0.25">
      <c r="A254" s="117" t="s">
        <v>57</v>
      </c>
      <c r="B254" s="127">
        <v>289146.47139999998</v>
      </c>
      <c r="C254" s="127">
        <v>2030807.974648241</v>
      </c>
      <c r="D254" s="162" t="s">
        <v>89</v>
      </c>
      <c r="E254" s="162" t="s">
        <v>89</v>
      </c>
    </row>
    <row r="255" spans="1:5" s="15" customFormat="1" ht="9" customHeight="1" x14ac:dyDescent="0.25">
      <c r="A255" s="117" t="s">
        <v>58</v>
      </c>
      <c r="B255" s="127">
        <v>184248.03419999999</v>
      </c>
      <c r="C255" s="127">
        <v>1988380.3399944264</v>
      </c>
      <c r="D255" s="162" t="s">
        <v>89</v>
      </c>
      <c r="E255" s="162" t="s">
        <v>89</v>
      </c>
    </row>
    <row r="256" spans="1:5" s="15" customFormat="1" ht="9" customHeight="1" x14ac:dyDescent="0.25">
      <c r="A256" s="117" t="s">
        <v>59</v>
      </c>
      <c r="B256" s="127">
        <v>1227.5</v>
      </c>
      <c r="C256" s="127">
        <v>7808.36</v>
      </c>
      <c r="D256" s="162" t="s">
        <v>89</v>
      </c>
      <c r="E256" s="162" t="s">
        <v>89</v>
      </c>
    </row>
    <row r="257" spans="1:9" s="15" customFormat="1" ht="9" customHeight="1" x14ac:dyDescent="0.25">
      <c r="A257" s="120" t="s">
        <v>60</v>
      </c>
      <c r="B257" s="129">
        <v>441244.14</v>
      </c>
      <c r="C257" s="129">
        <v>683518.23020625999</v>
      </c>
      <c r="D257" s="164" t="s">
        <v>89</v>
      </c>
      <c r="E257" s="164" t="s">
        <v>89</v>
      </c>
    </row>
    <row r="258" spans="1:9" s="15" customFormat="1" ht="9" customHeight="1" x14ac:dyDescent="0.25">
      <c r="A258" s="117" t="s">
        <v>61</v>
      </c>
      <c r="B258" s="127">
        <v>88400.639999999999</v>
      </c>
      <c r="C258" s="127">
        <v>148244.46109</v>
      </c>
      <c r="D258" s="162" t="s">
        <v>89</v>
      </c>
      <c r="E258" s="162" t="s">
        <v>89</v>
      </c>
    </row>
    <row r="259" spans="1:9" s="15" customFormat="1" ht="9" customHeight="1" x14ac:dyDescent="0.25">
      <c r="A259" s="117" t="s">
        <v>62</v>
      </c>
      <c r="B259" s="127">
        <v>30061.85</v>
      </c>
      <c r="C259" s="127">
        <v>166438.46550000002</v>
      </c>
      <c r="D259" s="162" t="s">
        <v>89</v>
      </c>
      <c r="E259" s="162" t="s">
        <v>89</v>
      </c>
    </row>
    <row r="260" spans="1:9" s="15" customFormat="1" ht="9" customHeight="1" x14ac:dyDescent="0.25">
      <c r="A260" s="117" t="s">
        <v>63</v>
      </c>
      <c r="B260" s="127">
        <v>2680.04</v>
      </c>
      <c r="C260" s="127">
        <v>13798.55134</v>
      </c>
      <c r="D260" s="162" t="s">
        <v>89</v>
      </c>
      <c r="E260" s="162" t="s">
        <v>89</v>
      </c>
    </row>
    <row r="261" spans="1:9" s="15" customFormat="1" ht="9" customHeight="1" x14ac:dyDescent="0.25">
      <c r="A261" s="120" t="s">
        <v>64</v>
      </c>
      <c r="B261" s="129">
        <v>199257.14</v>
      </c>
      <c r="C261" s="129">
        <v>201726.92233</v>
      </c>
      <c r="D261" s="164" t="s">
        <v>89</v>
      </c>
      <c r="E261" s="164" t="s">
        <v>89</v>
      </c>
    </row>
    <row r="262" spans="1:9" s="14" customFormat="1" ht="9" customHeight="1" x14ac:dyDescent="0.25">
      <c r="A262" s="113"/>
      <c r="B262" s="161"/>
      <c r="C262" s="161"/>
      <c r="D262" s="161"/>
      <c r="E262" s="161"/>
      <c r="F262" s="15"/>
      <c r="G262" s="15"/>
      <c r="H262" s="15"/>
      <c r="I262" s="15"/>
    </row>
    <row r="263" spans="1:9" s="14" customFormat="1" ht="9" customHeight="1" x14ac:dyDescent="0.25">
      <c r="A263" s="113">
        <v>2002</v>
      </c>
      <c r="B263" s="161"/>
      <c r="C263" s="161"/>
      <c r="D263" s="161"/>
      <c r="E263" s="161"/>
      <c r="F263" s="15"/>
      <c r="G263" s="15"/>
      <c r="H263" s="15"/>
      <c r="I263" s="15"/>
    </row>
    <row r="264" spans="1:9" s="14" customFormat="1" ht="9" customHeight="1" x14ac:dyDescent="0.25">
      <c r="A264" s="115" t="s">
        <v>33</v>
      </c>
      <c r="B264" s="161">
        <f>SUM(B266:B297)-1</f>
        <v>1529091</v>
      </c>
      <c r="C264" s="161">
        <f>SUM(C266:C297)-2</f>
        <v>8355751</v>
      </c>
      <c r="D264" s="163" t="s">
        <v>89</v>
      </c>
      <c r="E264" s="163" t="s">
        <v>89</v>
      </c>
      <c r="F264" s="15"/>
      <c r="G264" s="15"/>
      <c r="H264" s="15"/>
      <c r="I264" s="15"/>
    </row>
    <row r="265" spans="1:9" s="14" customFormat="1" ht="3.75" customHeight="1" x14ac:dyDescent="0.25">
      <c r="A265" s="115"/>
      <c r="B265" s="161"/>
      <c r="C265" s="161"/>
      <c r="D265" s="163"/>
      <c r="E265" s="163"/>
      <c r="F265" s="15"/>
      <c r="G265" s="15"/>
      <c r="H265" s="15"/>
      <c r="I265" s="15"/>
    </row>
    <row r="266" spans="1:9" s="15" customFormat="1" ht="9" customHeight="1" x14ac:dyDescent="0.25">
      <c r="A266" s="117" t="s">
        <v>34</v>
      </c>
      <c r="B266" s="127">
        <v>358</v>
      </c>
      <c r="C266" s="127">
        <v>5019</v>
      </c>
      <c r="D266" s="162" t="s">
        <v>89</v>
      </c>
      <c r="E266" s="162" t="s">
        <v>89</v>
      </c>
    </row>
    <row r="267" spans="1:9" s="15" customFormat="1" ht="9" customHeight="1" x14ac:dyDescent="0.25">
      <c r="A267" s="117" t="s">
        <v>35</v>
      </c>
      <c r="B267" s="127">
        <v>35112</v>
      </c>
      <c r="C267" s="127">
        <v>263777</v>
      </c>
      <c r="D267" s="162" t="s">
        <v>89</v>
      </c>
      <c r="E267" s="162" t="s">
        <v>89</v>
      </c>
    </row>
    <row r="268" spans="1:9" s="15" customFormat="1" ht="9" customHeight="1" x14ac:dyDescent="0.25">
      <c r="A268" s="117" t="s">
        <v>87</v>
      </c>
      <c r="B268" s="127">
        <v>5018</v>
      </c>
      <c r="C268" s="127">
        <v>73593</v>
      </c>
      <c r="D268" s="162" t="s">
        <v>89</v>
      </c>
      <c r="E268" s="162" t="s">
        <v>89</v>
      </c>
    </row>
    <row r="269" spans="1:9" s="15" customFormat="1" ht="9" customHeight="1" x14ac:dyDescent="0.25">
      <c r="A269" s="120" t="s">
        <v>37</v>
      </c>
      <c r="B269" s="129">
        <v>20107</v>
      </c>
      <c r="C269" s="129">
        <v>66698</v>
      </c>
      <c r="D269" s="164" t="s">
        <v>89</v>
      </c>
      <c r="E269" s="164" t="s">
        <v>89</v>
      </c>
    </row>
    <row r="270" spans="1:9" s="15" customFormat="1" ht="9" customHeight="1" x14ac:dyDescent="0.25">
      <c r="A270" s="117" t="s">
        <v>38</v>
      </c>
      <c r="B270" s="127">
        <v>4195</v>
      </c>
      <c r="C270" s="127">
        <v>45728</v>
      </c>
      <c r="D270" s="162" t="s">
        <v>89</v>
      </c>
      <c r="E270" s="162" t="s">
        <v>89</v>
      </c>
    </row>
    <row r="271" spans="1:9" s="15" customFormat="1" ht="9" customHeight="1" x14ac:dyDescent="0.25">
      <c r="A271" s="117" t="s">
        <v>39</v>
      </c>
      <c r="B271" s="127">
        <v>5730</v>
      </c>
      <c r="C271" s="127">
        <v>91223</v>
      </c>
      <c r="D271" s="162" t="s">
        <v>89</v>
      </c>
      <c r="E271" s="162" t="s">
        <v>89</v>
      </c>
    </row>
    <row r="272" spans="1:9" s="15" customFormat="1" ht="9" customHeight="1" x14ac:dyDescent="0.25">
      <c r="A272" s="117" t="s">
        <v>40</v>
      </c>
      <c r="B272" s="127">
        <v>46903</v>
      </c>
      <c r="C272" s="127">
        <v>204926</v>
      </c>
      <c r="D272" s="162" t="s">
        <v>89</v>
      </c>
      <c r="E272" s="162" t="s">
        <v>89</v>
      </c>
    </row>
    <row r="273" spans="1:5" s="15" customFormat="1" ht="9" customHeight="1" x14ac:dyDescent="0.25">
      <c r="A273" s="120" t="s">
        <v>41</v>
      </c>
      <c r="B273" s="129">
        <v>47862</v>
      </c>
      <c r="C273" s="129">
        <v>430615</v>
      </c>
      <c r="D273" s="164" t="s">
        <v>89</v>
      </c>
      <c r="E273" s="164" t="s">
        <v>89</v>
      </c>
    </row>
    <row r="274" spans="1:5" s="15" customFormat="1" ht="9" customHeight="1" x14ac:dyDescent="0.25">
      <c r="A274" s="117" t="s">
        <v>88</v>
      </c>
      <c r="B274" s="162" t="s">
        <v>89</v>
      </c>
      <c r="C274" s="162" t="s">
        <v>89</v>
      </c>
      <c r="D274" s="162" t="s">
        <v>89</v>
      </c>
      <c r="E274" s="162" t="s">
        <v>89</v>
      </c>
    </row>
    <row r="275" spans="1:5" s="15" customFormat="1" ht="9" customHeight="1" x14ac:dyDescent="0.25">
      <c r="A275" s="117" t="s">
        <v>42</v>
      </c>
      <c r="B275" s="127">
        <v>22960</v>
      </c>
      <c r="C275" s="127">
        <v>57944</v>
      </c>
      <c r="D275" s="162" t="s">
        <v>89</v>
      </c>
      <c r="E275" s="162" t="s">
        <v>89</v>
      </c>
    </row>
    <row r="276" spans="1:5" s="15" customFormat="1" ht="9" customHeight="1" x14ac:dyDescent="0.25">
      <c r="A276" s="117" t="s">
        <v>43</v>
      </c>
      <c r="B276" s="127">
        <v>87398</v>
      </c>
      <c r="C276" s="127">
        <v>699562</v>
      </c>
      <c r="D276" s="162" t="s">
        <v>89</v>
      </c>
      <c r="E276" s="162" t="s">
        <v>89</v>
      </c>
    </row>
    <row r="277" spans="1:5" s="15" customFormat="1" ht="9" customHeight="1" x14ac:dyDescent="0.25">
      <c r="A277" s="120" t="s">
        <v>44</v>
      </c>
      <c r="B277" s="129">
        <v>864</v>
      </c>
      <c r="C277" s="129">
        <v>6207</v>
      </c>
      <c r="D277" s="164" t="s">
        <v>89</v>
      </c>
      <c r="E277" s="164" t="s">
        <v>89</v>
      </c>
    </row>
    <row r="278" spans="1:5" s="15" customFormat="1" ht="9" customHeight="1" x14ac:dyDescent="0.25">
      <c r="A278" s="117" t="s">
        <v>45</v>
      </c>
      <c r="B278" s="127">
        <v>35620</v>
      </c>
      <c r="C278" s="127">
        <v>117317</v>
      </c>
      <c r="D278" s="162" t="s">
        <v>89</v>
      </c>
      <c r="E278" s="162" t="s">
        <v>89</v>
      </c>
    </row>
    <row r="279" spans="1:5" s="15" customFormat="1" ht="9" customHeight="1" x14ac:dyDescent="0.25">
      <c r="A279" s="117" t="s">
        <v>46</v>
      </c>
      <c r="B279" s="127">
        <v>48571</v>
      </c>
      <c r="C279" s="127">
        <v>317970</v>
      </c>
      <c r="D279" s="162" t="s">
        <v>89</v>
      </c>
      <c r="E279" s="162" t="s">
        <v>89</v>
      </c>
    </row>
    <row r="280" spans="1:5" s="15" customFormat="1" ht="9" customHeight="1" x14ac:dyDescent="0.25">
      <c r="A280" s="117" t="s">
        <v>47</v>
      </c>
      <c r="B280" s="127">
        <v>2475</v>
      </c>
      <c r="C280" s="127">
        <v>10791</v>
      </c>
      <c r="D280" s="162" t="s">
        <v>89</v>
      </c>
      <c r="E280" s="162" t="s">
        <v>89</v>
      </c>
    </row>
    <row r="281" spans="1:5" s="15" customFormat="1" ht="9" customHeight="1" x14ac:dyDescent="0.25">
      <c r="A281" s="120" t="s">
        <v>48</v>
      </c>
      <c r="B281" s="129">
        <v>23336</v>
      </c>
      <c r="C281" s="129">
        <v>221289</v>
      </c>
      <c r="D281" s="164" t="s">
        <v>89</v>
      </c>
      <c r="E281" s="164" t="s">
        <v>89</v>
      </c>
    </row>
    <row r="282" spans="1:5" s="15" customFormat="1" ht="9" customHeight="1" x14ac:dyDescent="0.25">
      <c r="A282" s="117" t="s">
        <v>49</v>
      </c>
      <c r="B282" s="127">
        <v>1571</v>
      </c>
      <c r="C282" s="127">
        <v>22857</v>
      </c>
      <c r="D282" s="162" t="s">
        <v>89</v>
      </c>
      <c r="E282" s="162" t="s">
        <v>89</v>
      </c>
    </row>
    <row r="283" spans="1:5" s="15" customFormat="1" ht="9" customHeight="1" x14ac:dyDescent="0.25">
      <c r="A283" s="117" t="s">
        <v>50</v>
      </c>
      <c r="B283" s="127">
        <v>30879</v>
      </c>
      <c r="C283" s="127">
        <v>277311</v>
      </c>
      <c r="D283" s="162" t="s">
        <v>89</v>
      </c>
      <c r="E283" s="162" t="s">
        <v>89</v>
      </c>
    </row>
    <row r="284" spans="1:5" s="15" customFormat="1" ht="9" customHeight="1" x14ac:dyDescent="0.25">
      <c r="A284" s="117" t="s">
        <v>51</v>
      </c>
      <c r="B284" s="127">
        <v>3293</v>
      </c>
      <c r="C284" s="127">
        <v>58131</v>
      </c>
      <c r="D284" s="162" t="s">
        <v>89</v>
      </c>
      <c r="E284" s="162" t="s">
        <v>89</v>
      </c>
    </row>
    <row r="285" spans="1:5" s="15" customFormat="1" ht="9" customHeight="1" x14ac:dyDescent="0.25">
      <c r="A285" s="120" t="s">
        <v>52</v>
      </c>
      <c r="B285" s="129">
        <v>2139</v>
      </c>
      <c r="C285" s="129">
        <v>8669</v>
      </c>
      <c r="D285" s="164" t="s">
        <v>89</v>
      </c>
      <c r="E285" s="164" t="s">
        <v>89</v>
      </c>
    </row>
    <row r="286" spans="1:5" s="15" customFormat="1" ht="9" customHeight="1" x14ac:dyDescent="0.25">
      <c r="A286" s="117" t="s">
        <v>53</v>
      </c>
      <c r="B286" s="127">
        <v>11842</v>
      </c>
      <c r="C286" s="127">
        <v>62031</v>
      </c>
      <c r="D286" s="162" t="s">
        <v>89</v>
      </c>
      <c r="E286" s="162" t="s">
        <v>89</v>
      </c>
    </row>
    <row r="287" spans="1:5" s="15" customFormat="1" ht="9" customHeight="1" x14ac:dyDescent="0.25">
      <c r="A287" s="117" t="s">
        <v>54</v>
      </c>
      <c r="B287" s="127">
        <v>4386</v>
      </c>
      <c r="C287" s="127">
        <v>38186</v>
      </c>
      <c r="D287" s="162" t="s">
        <v>89</v>
      </c>
      <c r="E287" s="162" t="s">
        <v>89</v>
      </c>
    </row>
    <row r="288" spans="1:5" s="15" customFormat="1" ht="9" customHeight="1" x14ac:dyDescent="0.25">
      <c r="A288" s="117" t="s">
        <v>55</v>
      </c>
      <c r="B288" s="127">
        <v>742</v>
      </c>
      <c r="C288" s="127">
        <v>21744</v>
      </c>
      <c r="D288" s="162" t="s">
        <v>89</v>
      </c>
      <c r="E288" s="162" t="s">
        <v>89</v>
      </c>
    </row>
    <row r="289" spans="1:9" s="15" customFormat="1" ht="9" customHeight="1" x14ac:dyDescent="0.25">
      <c r="A289" s="120" t="s">
        <v>56</v>
      </c>
      <c r="B289" s="129">
        <v>8360</v>
      </c>
      <c r="C289" s="129">
        <v>25548</v>
      </c>
      <c r="D289" s="164" t="s">
        <v>89</v>
      </c>
      <c r="E289" s="164" t="s">
        <v>89</v>
      </c>
    </row>
    <row r="290" spans="1:9" s="15" customFormat="1" ht="9" customHeight="1" x14ac:dyDescent="0.25">
      <c r="A290" s="117" t="s">
        <v>57</v>
      </c>
      <c r="B290" s="127">
        <v>277465</v>
      </c>
      <c r="C290" s="127">
        <v>2026367</v>
      </c>
      <c r="D290" s="162" t="s">
        <v>89</v>
      </c>
      <c r="E290" s="162" t="s">
        <v>89</v>
      </c>
    </row>
    <row r="291" spans="1:9" s="15" customFormat="1" ht="9" customHeight="1" x14ac:dyDescent="0.25">
      <c r="A291" s="117" t="s">
        <v>58</v>
      </c>
      <c r="B291" s="127">
        <v>216613</v>
      </c>
      <c r="C291" s="127">
        <v>1994810</v>
      </c>
      <c r="D291" s="162" t="s">
        <v>89</v>
      </c>
      <c r="E291" s="162" t="s">
        <v>89</v>
      </c>
    </row>
    <row r="292" spans="1:9" s="15" customFormat="1" ht="9" customHeight="1" x14ac:dyDescent="0.25">
      <c r="A292" s="117" t="s">
        <v>59</v>
      </c>
      <c r="B292" s="127">
        <v>869</v>
      </c>
      <c r="C292" s="127">
        <v>9818</v>
      </c>
      <c r="D292" s="162" t="s">
        <v>89</v>
      </c>
      <c r="E292" s="162" t="s">
        <v>89</v>
      </c>
    </row>
    <row r="293" spans="1:9" s="15" customFormat="1" ht="9" customHeight="1" x14ac:dyDescent="0.25">
      <c r="A293" s="120" t="s">
        <v>60</v>
      </c>
      <c r="B293" s="129">
        <v>396424</v>
      </c>
      <c r="C293" s="129">
        <v>750355</v>
      </c>
      <c r="D293" s="164" t="s">
        <v>89</v>
      </c>
      <c r="E293" s="164" t="s">
        <v>89</v>
      </c>
    </row>
    <row r="294" spans="1:9" s="15" customFormat="1" ht="9" customHeight="1" x14ac:dyDescent="0.25">
      <c r="A294" s="117" t="s">
        <v>61</v>
      </c>
      <c r="B294" s="127">
        <v>55163</v>
      </c>
      <c r="C294" s="127">
        <v>97406</v>
      </c>
      <c r="D294" s="162" t="s">
        <v>89</v>
      </c>
      <c r="E294" s="162" t="s">
        <v>89</v>
      </c>
    </row>
    <row r="295" spans="1:9" s="15" customFormat="1" ht="9" customHeight="1" x14ac:dyDescent="0.25">
      <c r="A295" s="117" t="s">
        <v>62</v>
      </c>
      <c r="B295" s="127">
        <v>36439</v>
      </c>
      <c r="C295" s="127">
        <v>178469</v>
      </c>
      <c r="D295" s="162" t="s">
        <v>89</v>
      </c>
      <c r="E295" s="162" t="s">
        <v>89</v>
      </c>
    </row>
    <row r="296" spans="1:9" s="15" customFormat="1" ht="9" customHeight="1" x14ac:dyDescent="0.25">
      <c r="A296" s="117" t="s">
        <v>63</v>
      </c>
      <c r="B296" s="127">
        <v>4628</v>
      </c>
      <c r="C296" s="127">
        <v>53414</v>
      </c>
      <c r="D296" s="162" t="s">
        <v>89</v>
      </c>
      <c r="E296" s="162" t="s">
        <v>89</v>
      </c>
    </row>
    <row r="297" spans="1:9" s="15" customFormat="1" ht="9" customHeight="1" x14ac:dyDescent="0.25">
      <c r="A297" s="120" t="s">
        <v>64</v>
      </c>
      <c r="B297" s="129">
        <v>91770</v>
      </c>
      <c r="C297" s="129">
        <v>117978</v>
      </c>
      <c r="D297" s="164" t="s">
        <v>89</v>
      </c>
      <c r="E297" s="164" t="s">
        <v>89</v>
      </c>
    </row>
    <row r="298" spans="1:9" s="14" customFormat="1" ht="9" customHeight="1" x14ac:dyDescent="0.25">
      <c r="A298" s="113"/>
      <c r="B298" s="161"/>
      <c r="C298" s="161"/>
      <c r="D298" s="161"/>
      <c r="E298" s="161"/>
      <c r="F298" s="15"/>
      <c r="G298" s="15"/>
      <c r="H298" s="15"/>
      <c r="I298" s="15"/>
    </row>
    <row r="299" spans="1:9" s="14" customFormat="1" ht="9" customHeight="1" x14ac:dyDescent="0.25">
      <c r="A299" s="113">
        <v>2003</v>
      </c>
      <c r="B299" s="161"/>
      <c r="C299" s="161"/>
      <c r="D299" s="161"/>
      <c r="E299" s="161"/>
      <c r="F299" s="15"/>
      <c r="G299" s="15"/>
      <c r="H299" s="15"/>
      <c r="I299" s="15"/>
    </row>
    <row r="300" spans="1:9" s="14" customFormat="1" ht="9" customHeight="1" x14ac:dyDescent="0.25">
      <c r="A300" s="115" t="s">
        <v>33</v>
      </c>
      <c r="B300" s="161">
        <f>SUM(B302:B333)-2</f>
        <v>1665575</v>
      </c>
      <c r="C300" s="161">
        <f>SUM(C302:C333)</f>
        <v>8222190</v>
      </c>
      <c r="D300" s="163" t="s">
        <v>89</v>
      </c>
      <c r="E300" s="163" t="s">
        <v>89</v>
      </c>
      <c r="F300" s="15"/>
      <c r="G300" s="15"/>
      <c r="H300" s="15"/>
      <c r="I300" s="15"/>
    </row>
    <row r="301" spans="1:9" s="14" customFormat="1" ht="3.75" customHeight="1" x14ac:dyDescent="0.25">
      <c r="A301" s="115"/>
      <c r="B301" s="161"/>
      <c r="C301" s="161"/>
      <c r="D301" s="163"/>
      <c r="E301" s="163"/>
      <c r="F301" s="15"/>
      <c r="G301" s="15"/>
      <c r="H301" s="15"/>
      <c r="I301" s="15"/>
    </row>
    <row r="302" spans="1:9" s="15" customFormat="1" ht="9" customHeight="1" x14ac:dyDescent="0.25">
      <c r="A302" s="117" t="s">
        <v>34</v>
      </c>
      <c r="B302" s="127">
        <v>133</v>
      </c>
      <c r="C302" s="127">
        <v>3235</v>
      </c>
      <c r="D302" s="162" t="s">
        <v>89</v>
      </c>
      <c r="E302" s="162" t="s">
        <v>89</v>
      </c>
    </row>
    <row r="303" spans="1:9" s="15" customFormat="1" ht="9" customHeight="1" x14ac:dyDescent="0.25">
      <c r="A303" s="117" t="s">
        <v>35</v>
      </c>
      <c r="B303" s="127">
        <v>45668</v>
      </c>
      <c r="C303" s="127">
        <v>347528</v>
      </c>
      <c r="D303" s="162" t="s">
        <v>89</v>
      </c>
      <c r="E303" s="162" t="s">
        <v>89</v>
      </c>
    </row>
    <row r="304" spans="1:9" s="15" customFormat="1" ht="9" customHeight="1" x14ac:dyDescent="0.25">
      <c r="A304" s="117" t="s">
        <v>87</v>
      </c>
      <c r="B304" s="127">
        <v>4730</v>
      </c>
      <c r="C304" s="127">
        <v>41682</v>
      </c>
      <c r="D304" s="162" t="s">
        <v>89</v>
      </c>
      <c r="E304" s="162" t="s">
        <v>89</v>
      </c>
    </row>
    <row r="305" spans="1:5" s="15" customFormat="1" ht="9" customHeight="1" x14ac:dyDescent="0.25">
      <c r="A305" s="120" t="s">
        <v>37</v>
      </c>
      <c r="B305" s="129">
        <v>21148</v>
      </c>
      <c r="C305" s="129">
        <v>83755</v>
      </c>
      <c r="D305" s="164" t="s">
        <v>89</v>
      </c>
      <c r="E305" s="164" t="s">
        <v>89</v>
      </c>
    </row>
    <row r="306" spans="1:5" s="15" customFormat="1" ht="9" customHeight="1" x14ac:dyDescent="0.25">
      <c r="A306" s="117" t="s">
        <v>38</v>
      </c>
      <c r="B306" s="127">
        <v>5668</v>
      </c>
      <c r="C306" s="127">
        <v>65903</v>
      </c>
      <c r="D306" s="162" t="s">
        <v>89</v>
      </c>
      <c r="E306" s="162" t="s">
        <v>89</v>
      </c>
    </row>
    <row r="307" spans="1:5" s="15" customFormat="1" ht="9" customHeight="1" x14ac:dyDescent="0.25">
      <c r="A307" s="117" t="s">
        <v>39</v>
      </c>
      <c r="B307" s="127">
        <v>2746</v>
      </c>
      <c r="C307" s="127">
        <v>52985</v>
      </c>
      <c r="D307" s="162" t="s">
        <v>89</v>
      </c>
      <c r="E307" s="162" t="s">
        <v>89</v>
      </c>
    </row>
    <row r="308" spans="1:5" s="15" customFormat="1" ht="9" customHeight="1" x14ac:dyDescent="0.25">
      <c r="A308" s="117" t="s">
        <v>40</v>
      </c>
      <c r="B308" s="127">
        <v>23502</v>
      </c>
      <c r="C308" s="127">
        <v>109019</v>
      </c>
      <c r="D308" s="162" t="s">
        <v>89</v>
      </c>
      <c r="E308" s="162" t="s">
        <v>89</v>
      </c>
    </row>
    <row r="309" spans="1:5" s="15" customFormat="1" ht="9" customHeight="1" x14ac:dyDescent="0.25">
      <c r="A309" s="120" t="s">
        <v>41</v>
      </c>
      <c r="B309" s="129">
        <v>75027</v>
      </c>
      <c r="C309" s="129">
        <v>439626</v>
      </c>
      <c r="D309" s="164" t="s">
        <v>89</v>
      </c>
      <c r="E309" s="164" t="s">
        <v>89</v>
      </c>
    </row>
    <row r="310" spans="1:5" s="15" customFormat="1" ht="9" customHeight="1" x14ac:dyDescent="0.25">
      <c r="A310" s="117" t="s">
        <v>88</v>
      </c>
      <c r="B310" s="162" t="s">
        <v>89</v>
      </c>
      <c r="C310" s="162" t="s">
        <v>89</v>
      </c>
      <c r="D310" s="162" t="s">
        <v>89</v>
      </c>
      <c r="E310" s="162" t="s">
        <v>89</v>
      </c>
    </row>
    <row r="311" spans="1:5" s="15" customFormat="1" ht="9" customHeight="1" x14ac:dyDescent="0.25">
      <c r="A311" s="117" t="s">
        <v>42</v>
      </c>
      <c r="B311" s="127">
        <v>27499</v>
      </c>
      <c r="C311" s="127">
        <v>54264</v>
      </c>
      <c r="D311" s="162" t="s">
        <v>89</v>
      </c>
      <c r="E311" s="162" t="s">
        <v>89</v>
      </c>
    </row>
    <row r="312" spans="1:5" s="15" customFormat="1" ht="9" customHeight="1" x14ac:dyDescent="0.25">
      <c r="A312" s="117" t="s">
        <v>43</v>
      </c>
      <c r="B312" s="127">
        <v>80388</v>
      </c>
      <c r="C312" s="127">
        <v>634323</v>
      </c>
      <c r="D312" s="162" t="s">
        <v>89</v>
      </c>
      <c r="E312" s="162" t="s">
        <v>89</v>
      </c>
    </row>
    <row r="313" spans="1:5" s="15" customFormat="1" ht="9" customHeight="1" x14ac:dyDescent="0.25">
      <c r="A313" s="120" t="s">
        <v>44</v>
      </c>
      <c r="B313" s="129">
        <v>237</v>
      </c>
      <c r="C313" s="129">
        <v>2102</v>
      </c>
      <c r="D313" s="164" t="s">
        <v>89</v>
      </c>
      <c r="E313" s="164" t="s">
        <v>89</v>
      </c>
    </row>
    <row r="314" spans="1:5" s="15" customFormat="1" ht="9" customHeight="1" x14ac:dyDescent="0.25">
      <c r="A314" s="117" t="s">
        <v>45</v>
      </c>
      <c r="B314" s="127">
        <v>53953</v>
      </c>
      <c r="C314" s="127">
        <v>191144</v>
      </c>
      <c r="D314" s="162" t="s">
        <v>89</v>
      </c>
      <c r="E314" s="162" t="s">
        <v>89</v>
      </c>
    </row>
    <row r="315" spans="1:5" s="15" customFormat="1" ht="9" customHeight="1" x14ac:dyDescent="0.25">
      <c r="A315" s="117" t="s">
        <v>46</v>
      </c>
      <c r="B315" s="127">
        <v>196491</v>
      </c>
      <c r="C315" s="127">
        <v>366480</v>
      </c>
      <c r="D315" s="162" t="s">
        <v>89</v>
      </c>
      <c r="E315" s="162" t="s">
        <v>89</v>
      </c>
    </row>
    <row r="316" spans="1:5" s="15" customFormat="1" ht="9" customHeight="1" x14ac:dyDescent="0.25">
      <c r="A316" s="117" t="s">
        <v>47</v>
      </c>
      <c r="B316" s="127">
        <v>1887</v>
      </c>
      <c r="C316" s="127">
        <v>9844</v>
      </c>
      <c r="D316" s="162" t="s">
        <v>89</v>
      </c>
      <c r="E316" s="162" t="s">
        <v>89</v>
      </c>
    </row>
    <row r="317" spans="1:5" s="15" customFormat="1" ht="9" customHeight="1" x14ac:dyDescent="0.25">
      <c r="A317" s="120" t="s">
        <v>48</v>
      </c>
      <c r="B317" s="129">
        <v>20002</v>
      </c>
      <c r="C317" s="129">
        <v>195820</v>
      </c>
      <c r="D317" s="164" t="s">
        <v>89</v>
      </c>
      <c r="E317" s="164" t="s">
        <v>89</v>
      </c>
    </row>
    <row r="318" spans="1:5" s="15" customFormat="1" ht="9" customHeight="1" x14ac:dyDescent="0.25">
      <c r="A318" s="117" t="s">
        <v>49</v>
      </c>
      <c r="B318" s="127">
        <v>16571</v>
      </c>
      <c r="C318" s="127">
        <v>39040</v>
      </c>
      <c r="D318" s="162" t="s">
        <v>89</v>
      </c>
      <c r="E318" s="162" t="s">
        <v>89</v>
      </c>
    </row>
    <row r="319" spans="1:5" s="15" customFormat="1" ht="9" customHeight="1" x14ac:dyDescent="0.25">
      <c r="A319" s="117" t="s">
        <v>50</v>
      </c>
      <c r="B319" s="127">
        <v>32174</v>
      </c>
      <c r="C319" s="127">
        <v>382150</v>
      </c>
      <c r="D319" s="162" t="s">
        <v>89</v>
      </c>
      <c r="E319" s="162" t="s">
        <v>89</v>
      </c>
    </row>
    <row r="320" spans="1:5" s="15" customFormat="1" ht="9" customHeight="1" x14ac:dyDescent="0.25">
      <c r="A320" s="117" t="s">
        <v>51</v>
      </c>
      <c r="B320" s="127">
        <v>7864</v>
      </c>
      <c r="C320" s="127">
        <v>108854</v>
      </c>
      <c r="D320" s="162" t="s">
        <v>89</v>
      </c>
      <c r="E320" s="162" t="s">
        <v>89</v>
      </c>
    </row>
    <row r="321" spans="1:9" s="15" customFormat="1" ht="9" customHeight="1" x14ac:dyDescent="0.25">
      <c r="A321" s="120" t="s">
        <v>52</v>
      </c>
      <c r="B321" s="129">
        <v>183</v>
      </c>
      <c r="C321" s="129">
        <v>7538</v>
      </c>
      <c r="D321" s="164" t="s">
        <v>89</v>
      </c>
      <c r="E321" s="164" t="s">
        <v>89</v>
      </c>
    </row>
    <row r="322" spans="1:9" s="15" customFormat="1" ht="9" customHeight="1" x14ac:dyDescent="0.25">
      <c r="A322" s="117" t="s">
        <v>53</v>
      </c>
      <c r="B322" s="127">
        <v>16810</v>
      </c>
      <c r="C322" s="127">
        <v>76577</v>
      </c>
      <c r="D322" s="162" t="s">
        <v>89</v>
      </c>
      <c r="E322" s="162" t="s">
        <v>89</v>
      </c>
    </row>
    <row r="323" spans="1:9" s="15" customFormat="1" ht="9" customHeight="1" x14ac:dyDescent="0.25">
      <c r="A323" s="117" t="s">
        <v>54</v>
      </c>
      <c r="B323" s="127">
        <v>3774</v>
      </c>
      <c r="C323" s="127">
        <v>34272</v>
      </c>
      <c r="D323" s="162" t="s">
        <v>89</v>
      </c>
      <c r="E323" s="162" t="s">
        <v>89</v>
      </c>
    </row>
    <row r="324" spans="1:9" s="15" customFormat="1" ht="9" customHeight="1" x14ac:dyDescent="0.25">
      <c r="A324" s="117" t="s">
        <v>55</v>
      </c>
      <c r="B324" s="127">
        <v>630</v>
      </c>
      <c r="C324" s="127">
        <v>22627</v>
      </c>
      <c r="D324" s="162" t="s">
        <v>89</v>
      </c>
      <c r="E324" s="162" t="s">
        <v>89</v>
      </c>
    </row>
    <row r="325" spans="1:9" s="15" customFormat="1" ht="9" customHeight="1" x14ac:dyDescent="0.25">
      <c r="A325" s="120" t="s">
        <v>56</v>
      </c>
      <c r="B325" s="129">
        <v>5552</v>
      </c>
      <c r="C325" s="129">
        <v>15801</v>
      </c>
      <c r="D325" s="164" t="s">
        <v>89</v>
      </c>
      <c r="E325" s="164" t="s">
        <v>89</v>
      </c>
    </row>
    <row r="326" spans="1:9" s="15" customFormat="1" ht="9" customHeight="1" x14ac:dyDescent="0.25">
      <c r="A326" s="117" t="s">
        <v>57</v>
      </c>
      <c r="B326" s="127">
        <v>230486</v>
      </c>
      <c r="C326" s="127">
        <v>1894557</v>
      </c>
      <c r="D326" s="162" t="s">
        <v>89</v>
      </c>
      <c r="E326" s="162" t="s">
        <v>89</v>
      </c>
    </row>
    <row r="327" spans="1:9" s="15" customFormat="1" ht="9" customHeight="1" x14ac:dyDescent="0.25">
      <c r="A327" s="117" t="s">
        <v>58</v>
      </c>
      <c r="B327" s="127">
        <v>207004</v>
      </c>
      <c r="C327" s="127">
        <v>1740166</v>
      </c>
      <c r="D327" s="162" t="s">
        <v>89</v>
      </c>
      <c r="E327" s="162" t="s">
        <v>89</v>
      </c>
    </row>
    <row r="328" spans="1:9" s="15" customFormat="1" ht="9" customHeight="1" x14ac:dyDescent="0.25">
      <c r="A328" s="117" t="s">
        <v>59</v>
      </c>
      <c r="B328" s="127">
        <v>11</v>
      </c>
      <c r="C328" s="127">
        <v>630</v>
      </c>
      <c r="D328" s="162" t="s">
        <v>89</v>
      </c>
      <c r="E328" s="162" t="s">
        <v>89</v>
      </c>
    </row>
    <row r="329" spans="1:9" s="15" customFormat="1" ht="9" customHeight="1" x14ac:dyDescent="0.25">
      <c r="A329" s="120" t="s">
        <v>60</v>
      </c>
      <c r="B329" s="129">
        <v>394592</v>
      </c>
      <c r="C329" s="129">
        <v>780823</v>
      </c>
      <c r="D329" s="164" t="s">
        <v>89</v>
      </c>
      <c r="E329" s="164" t="s">
        <v>89</v>
      </c>
    </row>
    <row r="330" spans="1:9" s="15" customFormat="1" ht="9" customHeight="1" x14ac:dyDescent="0.25">
      <c r="A330" s="117" t="s">
        <v>61</v>
      </c>
      <c r="B330" s="127">
        <v>23004</v>
      </c>
      <c r="C330" s="127">
        <v>46035</v>
      </c>
      <c r="D330" s="162" t="s">
        <v>89</v>
      </c>
      <c r="E330" s="162" t="s">
        <v>89</v>
      </c>
    </row>
    <row r="331" spans="1:9" s="15" customFormat="1" ht="9" customHeight="1" x14ac:dyDescent="0.25">
      <c r="A331" s="117" t="s">
        <v>62</v>
      </c>
      <c r="B331" s="127">
        <v>55756</v>
      </c>
      <c r="C331" s="127">
        <v>272029</v>
      </c>
      <c r="D331" s="162" t="s">
        <v>89</v>
      </c>
      <c r="E331" s="162" t="s">
        <v>89</v>
      </c>
    </row>
    <row r="332" spans="1:9" s="15" customFormat="1" ht="9" customHeight="1" x14ac:dyDescent="0.25">
      <c r="A332" s="117" t="s">
        <v>63</v>
      </c>
      <c r="B332" s="127">
        <v>3258</v>
      </c>
      <c r="C332" s="127">
        <v>73632</v>
      </c>
      <c r="D332" s="162" t="s">
        <v>89</v>
      </c>
      <c r="E332" s="162" t="s">
        <v>89</v>
      </c>
    </row>
    <row r="333" spans="1:9" s="15" customFormat="1" ht="9" customHeight="1" x14ac:dyDescent="0.25">
      <c r="A333" s="120" t="s">
        <v>64</v>
      </c>
      <c r="B333" s="129">
        <v>108829</v>
      </c>
      <c r="C333" s="129">
        <v>129749</v>
      </c>
      <c r="D333" s="164" t="s">
        <v>89</v>
      </c>
      <c r="E333" s="164" t="s">
        <v>89</v>
      </c>
    </row>
    <row r="334" spans="1:9" s="14" customFormat="1" ht="9" customHeight="1" x14ac:dyDescent="0.25">
      <c r="A334" s="113"/>
      <c r="B334" s="161"/>
      <c r="C334" s="161"/>
      <c r="D334" s="161"/>
      <c r="E334" s="161"/>
      <c r="F334" s="15"/>
      <c r="G334" s="15"/>
      <c r="H334" s="15"/>
      <c r="I334" s="15"/>
    </row>
    <row r="335" spans="1:9" s="14" customFormat="1" ht="9" customHeight="1" x14ac:dyDescent="0.25">
      <c r="A335" s="113">
        <v>2004</v>
      </c>
      <c r="B335" s="161"/>
      <c r="C335" s="161"/>
      <c r="D335" s="161"/>
      <c r="E335" s="161"/>
      <c r="F335" s="15"/>
      <c r="G335" s="15"/>
      <c r="H335" s="15"/>
      <c r="I335" s="15"/>
    </row>
    <row r="336" spans="1:9" s="14" customFormat="1" ht="9" customHeight="1" x14ac:dyDescent="0.25">
      <c r="A336" s="115" t="s">
        <v>33</v>
      </c>
      <c r="B336" s="161">
        <f>SUM(B338:B369)</f>
        <v>1570498.436</v>
      </c>
      <c r="C336" s="161">
        <f>SUM(C338:C369)</f>
        <v>9338863.76484349</v>
      </c>
      <c r="D336" s="163" t="s">
        <v>89</v>
      </c>
      <c r="E336" s="163" t="s">
        <v>89</v>
      </c>
      <c r="F336" s="15"/>
      <c r="G336" s="15"/>
      <c r="H336" s="15"/>
      <c r="I336" s="15"/>
    </row>
    <row r="337" spans="1:9" s="14" customFormat="1" ht="3.75" customHeight="1" x14ac:dyDescent="0.25">
      <c r="A337" s="115"/>
      <c r="B337" s="161"/>
      <c r="C337" s="161"/>
      <c r="D337" s="163"/>
      <c r="E337" s="163"/>
      <c r="F337" s="15"/>
      <c r="G337" s="15"/>
      <c r="H337" s="15"/>
      <c r="I337" s="15"/>
    </row>
    <row r="338" spans="1:9" s="15" customFormat="1" ht="9" customHeight="1" x14ac:dyDescent="0.25">
      <c r="A338" s="117" t="s">
        <v>34</v>
      </c>
      <c r="B338" s="127">
        <v>27</v>
      </c>
      <c r="C338" s="127">
        <v>1206.46</v>
      </c>
      <c r="D338" s="162" t="s">
        <v>89</v>
      </c>
      <c r="E338" s="162" t="s">
        <v>89</v>
      </c>
    </row>
    <row r="339" spans="1:9" s="15" customFormat="1" ht="9" customHeight="1" x14ac:dyDescent="0.25">
      <c r="A339" s="117" t="s">
        <v>35</v>
      </c>
      <c r="B339" s="127">
        <v>67736.740000000005</v>
      </c>
      <c r="C339" s="127">
        <v>473460.97876976198</v>
      </c>
      <c r="D339" s="162" t="s">
        <v>89</v>
      </c>
      <c r="E339" s="162" t="s">
        <v>89</v>
      </c>
    </row>
    <row r="340" spans="1:9" s="15" customFormat="1" ht="9" customHeight="1" x14ac:dyDescent="0.25">
      <c r="A340" s="117" t="s">
        <v>87</v>
      </c>
      <c r="B340" s="127">
        <v>6182</v>
      </c>
      <c r="C340" s="127">
        <v>45348.029880000002</v>
      </c>
      <c r="D340" s="162" t="s">
        <v>89</v>
      </c>
      <c r="E340" s="162" t="s">
        <v>89</v>
      </c>
    </row>
    <row r="341" spans="1:9" s="15" customFormat="1" ht="9" customHeight="1" x14ac:dyDescent="0.25">
      <c r="A341" s="120" t="s">
        <v>37</v>
      </c>
      <c r="B341" s="129">
        <v>26519.58</v>
      </c>
      <c r="C341" s="129">
        <v>105805.6251</v>
      </c>
      <c r="D341" s="164" t="s">
        <v>89</v>
      </c>
      <c r="E341" s="164" t="s">
        <v>89</v>
      </c>
    </row>
    <row r="342" spans="1:9" s="15" customFormat="1" ht="9" customHeight="1" x14ac:dyDescent="0.25">
      <c r="A342" s="117" t="s">
        <v>38</v>
      </c>
      <c r="B342" s="127">
        <v>7971.15</v>
      </c>
      <c r="C342" s="127">
        <v>121474.03148999999</v>
      </c>
      <c r="D342" s="162" t="s">
        <v>89</v>
      </c>
      <c r="E342" s="162" t="s">
        <v>89</v>
      </c>
    </row>
    <row r="343" spans="1:9" s="15" customFormat="1" ht="9" customHeight="1" x14ac:dyDescent="0.25">
      <c r="A343" s="117" t="s">
        <v>39</v>
      </c>
      <c r="B343" s="127">
        <v>4531.21</v>
      </c>
      <c r="C343" s="127">
        <v>73773.254399999991</v>
      </c>
      <c r="D343" s="162" t="s">
        <v>89</v>
      </c>
      <c r="E343" s="162" t="s">
        <v>89</v>
      </c>
    </row>
    <row r="344" spans="1:9" s="15" customFormat="1" ht="9" customHeight="1" x14ac:dyDescent="0.25">
      <c r="A344" s="117" t="s">
        <v>40</v>
      </c>
      <c r="B344" s="127">
        <v>48329.33</v>
      </c>
      <c r="C344" s="127">
        <v>234218.53492000006</v>
      </c>
      <c r="D344" s="162" t="s">
        <v>89</v>
      </c>
      <c r="E344" s="162" t="s">
        <v>89</v>
      </c>
    </row>
    <row r="345" spans="1:9" s="15" customFormat="1" ht="9" customHeight="1" x14ac:dyDescent="0.25">
      <c r="A345" s="120" t="s">
        <v>41</v>
      </c>
      <c r="B345" s="129">
        <v>79579.16</v>
      </c>
      <c r="C345" s="129">
        <v>885741.18282858573</v>
      </c>
      <c r="D345" s="164" t="s">
        <v>89</v>
      </c>
      <c r="E345" s="164" t="s">
        <v>89</v>
      </c>
    </row>
    <row r="346" spans="1:9" s="15" customFormat="1" ht="9" customHeight="1" x14ac:dyDescent="0.25">
      <c r="A346" s="117" t="s">
        <v>88</v>
      </c>
      <c r="B346" s="162">
        <v>24</v>
      </c>
      <c r="C346" s="162">
        <v>90.816000000000003</v>
      </c>
      <c r="D346" s="162" t="s">
        <v>89</v>
      </c>
      <c r="E346" s="162" t="s">
        <v>89</v>
      </c>
    </row>
    <row r="347" spans="1:9" s="15" customFormat="1" ht="9" customHeight="1" x14ac:dyDescent="0.25">
      <c r="A347" s="117" t="s">
        <v>42</v>
      </c>
      <c r="B347" s="127">
        <v>15472.28</v>
      </c>
      <c r="C347" s="127">
        <v>96713.064299999998</v>
      </c>
      <c r="D347" s="162" t="s">
        <v>89</v>
      </c>
      <c r="E347" s="162" t="s">
        <v>89</v>
      </c>
    </row>
    <row r="348" spans="1:9" s="15" customFormat="1" ht="9" customHeight="1" x14ac:dyDescent="0.25">
      <c r="A348" s="117" t="s">
        <v>43</v>
      </c>
      <c r="B348" s="127">
        <v>93263.39</v>
      </c>
      <c r="C348" s="127">
        <v>784277.61197999981</v>
      </c>
      <c r="D348" s="162" t="s">
        <v>89</v>
      </c>
      <c r="E348" s="162" t="s">
        <v>89</v>
      </c>
    </row>
    <row r="349" spans="1:9" s="15" customFormat="1" ht="9" customHeight="1" x14ac:dyDescent="0.25">
      <c r="A349" s="120" t="s">
        <v>44</v>
      </c>
      <c r="B349" s="129">
        <v>301.75</v>
      </c>
      <c r="C349" s="129">
        <v>3134.95</v>
      </c>
      <c r="D349" s="164" t="s">
        <v>89</v>
      </c>
      <c r="E349" s="164" t="s">
        <v>89</v>
      </c>
    </row>
    <row r="350" spans="1:9" s="15" customFormat="1" ht="9" customHeight="1" x14ac:dyDescent="0.25">
      <c r="A350" s="117" t="s">
        <v>45</v>
      </c>
      <c r="B350" s="127">
        <v>99298.51</v>
      </c>
      <c r="C350" s="127">
        <v>229924.49080000003</v>
      </c>
      <c r="D350" s="162" t="s">
        <v>89</v>
      </c>
      <c r="E350" s="162" t="s">
        <v>89</v>
      </c>
    </row>
    <row r="351" spans="1:9" s="15" customFormat="1" ht="9" customHeight="1" x14ac:dyDescent="0.25">
      <c r="A351" s="117" t="s">
        <v>46</v>
      </c>
      <c r="B351" s="127">
        <v>192269.79</v>
      </c>
      <c r="C351" s="127">
        <v>457318.03984999994</v>
      </c>
      <c r="D351" s="162" t="s">
        <v>89</v>
      </c>
      <c r="E351" s="162" t="s">
        <v>89</v>
      </c>
    </row>
    <row r="352" spans="1:9" s="15" customFormat="1" ht="9" customHeight="1" x14ac:dyDescent="0.25">
      <c r="A352" s="117" t="s">
        <v>47</v>
      </c>
      <c r="B352" s="127">
        <v>3308.31</v>
      </c>
      <c r="C352" s="127">
        <v>24284.540500000003</v>
      </c>
      <c r="D352" s="162" t="s">
        <v>89</v>
      </c>
      <c r="E352" s="162" t="s">
        <v>89</v>
      </c>
    </row>
    <row r="353" spans="1:5" s="15" customFormat="1" ht="9" customHeight="1" x14ac:dyDescent="0.25">
      <c r="A353" s="120" t="s">
        <v>48</v>
      </c>
      <c r="B353" s="129">
        <v>24195.37</v>
      </c>
      <c r="C353" s="129">
        <v>242367.81078999999</v>
      </c>
      <c r="D353" s="164" t="s">
        <v>89</v>
      </c>
      <c r="E353" s="164" t="s">
        <v>89</v>
      </c>
    </row>
    <row r="354" spans="1:5" s="15" customFormat="1" ht="9" customHeight="1" x14ac:dyDescent="0.25">
      <c r="A354" s="117" t="s">
        <v>49</v>
      </c>
      <c r="B354" s="127">
        <v>12126.35</v>
      </c>
      <c r="C354" s="127">
        <v>53510.258500000004</v>
      </c>
      <c r="D354" s="162" t="s">
        <v>89</v>
      </c>
      <c r="E354" s="162" t="s">
        <v>89</v>
      </c>
    </row>
    <row r="355" spans="1:5" s="15" customFormat="1" ht="9" customHeight="1" x14ac:dyDescent="0.25">
      <c r="A355" s="117" t="s">
        <v>50</v>
      </c>
      <c r="B355" s="127">
        <v>24551.78</v>
      </c>
      <c r="C355" s="127">
        <v>341414.10418000002</v>
      </c>
      <c r="D355" s="162" t="s">
        <v>89</v>
      </c>
      <c r="E355" s="162" t="s">
        <v>89</v>
      </c>
    </row>
    <row r="356" spans="1:5" s="15" customFormat="1" ht="9" customHeight="1" x14ac:dyDescent="0.25">
      <c r="A356" s="117" t="s">
        <v>51</v>
      </c>
      <c r="B356" s="127">
        <v>12727.44</v>
      </c>
      <c r="C356" s="127">
        <v>125216.07984999998</v>
      </c>
      <c r="D356" s="162" t="s">
        <v>89</v>
      </c>
      <c r="E356" s="162" t="s">
        <v>89</v>
      </c>
    </row>
    <row r="357" spans="1:5" s="15" customFormat="1" ht="9" customHeight="1" x14ac:dyDescent="0.25">
      <c r="A357" s="120" t="s">
        <v>52</v>
      </c>
      <c r="B357" s="129">
        <v>2646.75</v>
      </c>
      <c r="C357" s="129">
        <v>43348.52</v>
      </c>
      <c r="D357" s="164" t="s">
        <v>89</v>
      </c>
      <c r="E357" s="164" t="s">
        <v>89</v>
      </c>
    </row>
    <row r="358" spans="1:5" s="15" customFormat="1" ht="9" customHeight="1" x14ac:dyDescent="0.25">
      <c r="A358" s="117" t="s">
        <v>53</v>
      </c>
      <c r="B358" s="127">
        <v>7132.33</v>
      </c>
      <c r="C358" s="127">
        <v>45506.824589999997</v>
      </c>
      <c r="D358" s="162" t="s">
        <v>89</v>
      </c>
      <c r="E358" s="162" t="s">
        <v>89</v>
      </c>
    </row>
    <row r="359" spans="1:5" s="15" customFormat="1" ht="9" customHeight="1" x14ac:dyDescent="0.25">
      <c r="A359" s="117" t="s">
        <v>54</v>
      </c>
      <c r="B359" s="127">
        <v>2676.34</v>
      </c>
      <c r="C359" s="127">
        <v>27013.497000000003</v>
      </c>
      <c r="D359" s="162" t="s">
        <v>89</v>
      </c>
      <c r="E359" s="162" t="s">
        <v>89</v>
      </c>
    </row>
    <row r="360" spans="1:5" s="15" customFormat="1" ht="9" customHeight="1" x14ac:dyDescent="0.25">
      <c r="A360" s="117" t="s">
        <v>55</v>
      </c>
      <c r="B360" s="127">
        <v>64</v>
      </c>
      <c r="C360" s="127">
        <v>4352</v>
      </c>
      <c r="D360" s="162" t="s">
        <v>89</v>
      </c>
      <c r="E360" s="162" t="s">
        <v>89</v>
      </c>
    </row>
    <row r="361" spans="1:5" s="15" customFormat="1" ht="9" customHeight="1" x14ac:dyDescent="0.25">
      <c r="A361" s="120" t="s">
        <v>56</v>
      </c>
      <c r="B361" s="129">
        <v>7990.7</v>
      </c>
      <c r="C361" s="129">
        <v>54191.705650000004</v>
      </c>
      <c r="D361" s="164" t="s">
        <v>89</v>
      </c>
      <c r="E361" s="164" t="s">
        <v>89</v>
      </c>
    </row>
    <row r="362" spans="1:5" s="15" customFormat="1" ht="9" customHeight="1" x14ac:dyDescent="0.25">
      <c r="A362" s="117" t="s">
        <v>57</v>
      </c>
      <c r="B362" s="127">
        <v>244618.86599999995</v>
      </c>
      <c r="C362" s="127">
        <v>2002735.2139199988</v>
      </c>
      <c r="D362" s="162" t="s">
        <v>89</v>
      </c>
      <c r="E362" s="162" t="s">
        <v>89</v>
      </c>
    </row>
    <row r="363" spans="1:5" s="15" customFormat="1" ht="9" customHeight="1" x14ac:dyDescent="0.25">
      <c r="A363" s="117" t="s">
        <v>58</v>
      </c>
      <c r="B363" s="127">
        <v>154279.43</v>
      </c>
      <c r="C363" s="127">
        <v>1474371.9065951435</v>
      </c>
      <c r="D363" s="162" t="s">
        <v>89</v>
      </c>
      <c r="E363" s="162" t="s">
        <v>89</v>
      </c>
    </row>
    <row r="364" spans="1:5" s="15" customFormat="1" ht="9" customHeight="1" x14ac:dyDescent="0.25">
      <c r="A364" s="117" t="s">
        <v>59</v>
      </c>
      <c r="B364" s="127">
        <v>250</v>
      </c>
      <c r="C364" s="127">
        <v>1304.71</v>
      </c>
      <c r="D364" s="162" t="s">
        <v>89</v>
      </c>
      <c r="E364" s="162" t="s">
        <v>89</v>
      </c>
    </row>
    <row r="365" spans="1:5" s="15" customFormat="1" ht="9" customHeight="1" x14ac:dyDescent="0.25">
      <c r="A365" s="120" t="s">
        <v>60</v>
      </c>
      <c r="B365" s="129">
        <v>312983.39</v>
      </c>
      <c r="C365" s="129">
        <v>871521.62135000003</v>
      </c>
      <c r="D365" s="164" t="s">
        <v>89</v>
      </c>
      <c r="E365" s="164" t="s">
        <v>89</v>
      </c>
    </row>
    <row r="366" spans="1:5" s="15" customFormat="1" ht="9" customHeight="1" x14ac:dyDescent="0.25">
      <c r="A366" s="117" t="s">
        <v>61</v>
      </c>
      <c r="B366" s="127">
        <v>53675.55</v>
      </c>
      <c r="C366" s="127">
        <v>95053.751309999992</v>
      </c>
      <c r="D366" s="162" t="s">
        <v>89</v>
      </c>
      <c r="E366" s="162" t="s">
        <v>89</v>
      </c>
    </row>
    <row r="367" spans="1:5" s="15" customFormat="1" ht="9" customHeight="1" x14ac:dyDescent="0.25">
      <c r="A367" s="117" t="s">
        <v>62</v>
      </c>
      <c r="B367" s="127">
        <v>43915.7</v>
      </c>
      <c r="C367" s="127">
        <v>316844.16621</v>
      </c>
      <c r="D367" s="162" t="s">
        <v>89</v>
      </c>
      <c r="E367" s="162" t="s">
        <v>89</v>
      </c>
    </row>
    <row r="368" spans="1:5" s="15" customFormat="1" ht="9" customHeight="1" x14ac:dyDescent="0.25">
      <c r="A368" s="117" t="s">
        <v>63</v>
      </c>
      <c r="B368" s="127">
        <v>1770.52</v>
      </c>
      <c r="C368" s="127">
        <v>39763.780090000007</v>
      </c>
      <c r="D368" s="162" t="s">
        <v>89</v>
      </c>
      <c r="E368" s="162" t="s">
        <v>89</v>
      </c>
    </row>
    <row r="369" spans="1:9" s="15" customFormat="1" ht="9" customHeight="1" x14ac:dyDescent="0.25">
      <c r="A369" s="120" t="s">
        <v>64</v>
      </c>
      <c r="B369" s="129">
        <v>20079.72</v>
      </c>
      <c r="C369" s="129">
        <v>63576.203990000002</v>
      </c>
      <c r="D369" s="164" t="s">
        <v>89</v>
      </c>
      <c r="E369" s="164" t="s">
        <v>89</v>
      </c>
    </row>
    <row r="370" spans="1:9" s="14" customFormat="1" ht="9" customHeight="1" x14ac:dyDescent="0.25">
      <c r="A370" s="113"/>
      <c r="B370" s="161"/>
      <c r="C370" s="161"/>
      <c r="D370" s="161"/>
      <c r="E370" s="161"/>
      <c r="F370" s="15"/>
      <c r="G370" s="15"/>
      <c r="H370" s="15"/>
      <c r="I370" s="15"/>
    </row>
    <row r="371" spans="1:9" s="14" customFormat="1" ht="9" customHeight="1" x14ac:dyDescent="0.25">
      <c r="A371" s="113">
        <v>2005</v>
      </c>
      <c r="B371" s="161"/>
      <c r="C371" s="161"/>
      <c r="D371" s="161"/>
      <c r="E371" s="161"/>
      <c r="F371" s="15"/>
      <c r="G371" s="15"/>
      <c r="H371" s="15"/>
      <c r="I371" s="15"/>
    </row>
    <row r="372" spans="1:9" s="14" customFormat="1" ht="9" customHeight="1" x14ac:dyDescent="0.25">
      <c r="A372" s="115" t="s">
        <v>33</v>
      </c>
      <c r="B372" s="161">
        <f>SUM(B374:B405)</f>
        <v>1663343</v>
      </c>
      <c r="C372" s="161">
        <f>SUM(C374:C405)+2</f>
        <v>11681995</v>
      </c>
      <c r="D372" s="163" t="s">
        <v>89</v>
      </c>
      <c r="E372" s="163" t="s">
        <v>89</v>
      </c>
      <c r="F372" s="15"/>
      <c r="G372" s="15"/>
      <c r="H372" s="15"/>
      <c r="I372" s="15"/>
    </row>
    <row r="373" spans="1:9" s="14" customFormat="1" ht="3.75" customHeight="1" x14ac:dyDescent="0.25">
      <c r="A373" s="115"/>
      <c r="B373" s="161"/>
      <c r="C373" s="161"/>
      <c r="D373" s="163"/>
      <c r="E373" s="163"/>
      <c r="F373" s="15"/>
      <c r="G373" s="15"/>
      <c r="H373" s="15"/>
      <c r="I373" s="15"/>
    </row>
    <row r="374" spans="1:9" s="15" customFormat="1" ht="9" customHeight="1" x14ac:dyDescent="0.25">
      <c r="A374" s="117" t="s">
        <v>34</v>
      </c>
      <c r="B374" s="127">
        <v>506</v>
      </c>
      <c r="C374" s="127">
        <v>7719</v>
      </c>
      <c r="D374" s="162" t="s">
        <v>89</v>
      </c>
      <c r="E374" s="162" t="s">
        <v>89</v>
      </c>
    </row>
    <row r="375" spans="1:9" s="15" customFormat="1" ht="9" customHeight="1" x14ac:dyDescent="0.25">
      <c r="A375" s="117" t="s">
        <v>35</v>
      </c>
      <c r="B375" s="127">
        <v>78143</v>
      </c>
      <c r="C375" s="127">
        <v>624328</v>
      </c>
      <c r="D375" s="162" t="s">
        <v>89</v>
      </c>
      <c r="E375" s="162" t="s">
        <v>89</v>
      </c>
    </row>
    <row r="376" spans="1:9" s="15" customFormat="1" ht="9" customHeight="1" x14ac:dyDescent="0.25">
      <c r="A376" s="117" t="s">
        <v>87</v>
      </c>
      <c r="B376" s="127">
        <v>6681</v>
      </c>
      <c r="C376" s="127">
        <v>63655</v>
      </c>
      <c r="D376" s="162" t="s">
        <v>89</v>
      </c>
      <c r="E376" s="162" t="s">
        <v>89</v>
      </c>
    </row>
    <row r="377" spans="1:9" s="15" customFormat="1" ht="9" customHeight="1" x14ac:dyDescent="0.25">
      <c r="A377" s="120" t="s">
        <v>37</v>
      </c>
      <c r="B377" s="129">
        <v>31822</v>
      </c>
      <c r="C377" s="129">
        <v>143047</v>
      </c>
      <c r="D377" s="164" t="s">
        <v>89</v>
      </c>
      <c r="E377" s="164" t="s">
        <v>89</v>
      </c>
    </row>
    <row r="378" spans="1:9" s="15" customFormat="1" ht="9" customHeight="1" x14ac:dyDescent="0.25">
      <c r="A378" s="117" t="s">
        <v>38</v>
      </c>
      <c r="B378" s="127">
        <v>15720</v>
      </c>
      <c r="C378" s="127">
        <v>173160</v>
      </c>
      <c r="D378" s="162" t="s">
        <v>89</v>
      </c>
      <c r="E378" s="162" t="s">
        <v>89</v>
      </c>
    </row>
    <row r="379" spans="1:9" s="15" customFormat="1" ht="9" customHeight="1" x14ac:dyDescent="0.25">
      <c r="A379" s="117" t="s">
        <v>39</v>
      </c>
      <c r="B379" s="127">
        <v>4083</v>
      </c>
      <c r="C379" s="127">
        <v>57999</v>
      </c>
      <c r="D379" s="162" t="s">
        <v>89</v>
      </c>
      <c r="E379" s="162" t="s">
        <v>89</v>
      </c>
    </row>
    <row r="380" spans="1:9" s="15" customFormat="1" ht="9" customHeight="1" x14ac:dyDescent="0.25">
      <c r="A380" s="117" t="s">
        <v>40</v>
      </c>
      <c r="B380" s="127">
        <v>30087</v>
      </c>
      <c r="C380" s="127">
        <v>166598</v>
      </c>
      <c r="D380" s="162" t="s">
        <v>89</v>
      </c>
      <c r="E380" s="162" t="s">
        <v>89</v>
      </c>
    </row>
    <row r="381" spans="1:9" s="15" customFormat="1" ht="9" customHeight="1" x14ac:dyDescent="0.25">
      <c r="A381" s="120" t="s">
        <v>41</v>
      </c>
      <c r="B381" s="129">
        <v>83275</v>
      </c>
      <c r="C381" s="129">
        <v>998874</v>
      </c>
      <c r="D381" s="164" t="s">
        <v>89</v>
      </c>
      <c r="E381" s="164" t="s">
        <v>89</v>
      </c>
    </row>
    <row r="382" spans="1:9" s="15" customFormat="1" ht="9" customHeight="1" x14ac:dyDescent="0.25">
      <c r="A382" s="117" t="s">
        <v>88</v>
      </c>
      <c r="B382" s="162" t="s">
        <v>89</v>
      </c>
      <c r="C382" s="162" t="s">
        <v>89</v>
      </c>
      <c r="D382" s="162" t="s">
        <v>89</v>
      </c>
      <c r="E382" s="162" t="s">
        <v>89</v>
      </c>
    </row>
    <row r="383" spans="1:9" s="15" customFormat="1" ht="9" customHeight="1" x14ac:dyDescent="0.25">
      <c r="A383" s="117" t="s">
        <v>42</v>
      </c>
      <c r="B383" s="127">
        <v>14799</v>
      </c>
      <c r="C383" s="127">
        <v>129987</v>
      </c>
      <c r="D383" s="162" t="s">
        <v>89</v>
      </c>
      <c r="E383" s="162" t="s">
        <v>89</v>
      </c>
    </row>
    <row r="384" spans="1:9" s="15" customFormat="1" ht="9" customHeight="1" x14ac:dyDescent="0.25">
      <c r="A384" s="117" t="s">
        <v>43</v>
      </c>
      <c r="B384" s="127">
        <v>103273</v>
      </c>
      <c r="C384" s="127">
        <v>916420</v>
      </c>
      <c r="D384" s="162" t="s">
        <v>89</v>
      </c>
      <c r="E384" s="162" t="s">
        <v>89</v>
      </c>
    </row>
    <row r="385" spans="1:5" s="15" customFormat="1" ht="9" customHeight="1" x14ac:dyDescent="0.25">
      <c r="A385" s="120" t="s">
        <v>44</v>
      </c>
      <c r="B385" s="129">
        <v>503</v>
      </c>
      <c r="C385" s="129">
        <v>8224</v>
      </c>
      <c r="D385" s="164" t="s">
        <v>89</v>
      </c>
      <c r="E385" s="164" t="s">
        <v>89</v>
      </c>
    </row>
    <row r="386" spans="1:5" s="15" customFormat="1" ht="9" customHeight="1" x14ac:dyDescent="0.25">
      <c r="A386" s="117" t="s">
        <v>45</v>
      </c>
      <c r="B386" s="127">
        <v>42891</v>
      </c>
      <c r="C386" s="127">
        <v>199362</v>
      </c>
      <c r="D386" s="162" t="s">
        <v>89</v>
      </c>
      <c r="E386" s="162" t="s">
        <v>89</v>
      </c>
    </row>
    <row r="387" spans="1:5" s="15" customFormat="1" ht="9" customHeight="1" x14ac:dyDescent="0.25">
      <c r="A387" s="117" t="s">
        <v>46</v>
      </c>
      <c r="B387" s="127">
        <v>176820</v>
      </c>
      <c r="C387" s="127">
        <v>418290</v>
      </c>
      <c r="D387" s="162" t="s">
        <v>89</v>
      </c>
      <c r="E387" s="162" t="s">
        <v>89</v>
      </c>
    </row>
    <row r="388" spans="1:5" s="15" customFormat="1" ht="9" customHeight="1" x14ac:dyDescent="0.25">
      <c r="A388" s="117" t="s">
        <v>47</v>
      </c>
      <c r="B388" s="127">
        <v>2637</v>
      </c>
      <c r="C388" s="127">
        <v>22710</v>
      </c>
      <c r="D388" s="162" t="s">
        <v>89</v>
      </c>
      <c r="E388" s="162" t="s">
        <v>89</v>
      </c>
    </row>
    <row r="389" spans="1:5" s="15" customFormat="1" ht="9" customHeight="1" x14ac:dyDescent="0.25">
      <c r="A389" s="120" t="s">
        <v>48</v>
      </c>
      <c r="B389" s="129">
        <v>28256</v>
      </c>
      <c r="C389" s="129">
        <v>288841</v>
      </c>
      <c r="D389" s="164" t="s">
        <v>89</v>
      </c>
      <c r="E389" s="164" t="s">
        <v>89</v>
      </c>
    </row>
    <row r="390" spans="1:5" s="15" customFormat="1" ht="9" customHeight="1" x14ac:dyDescent="0.25">
      <c r="A390" s="117" t="s">
        <v>49</v>
      </c>
      <c r="B390" s="127">
        <v>31611</v>
      </c>
      <c r="C390" s="127">
        <v>87866</v>
      </c>
      <c r="D390" s="162" t="s">
        <v>89</v>
      </c>
      <c r="E390" s="162" t="s">
        <v>89</v>
      </c>
    </row>
    <row r="391" spans="1:5" s="15" customFormat="1" ht="9" customHeight="1" x14ac:dyDescent="0.25">
      <c r="A391" s="117" t="s">
        <v>50</v>
      </c>
      <c r="B391" s="127">
        <v>28684</v>
      </c>
      <c r="C391" s="127">
        <v>563562</v>
      </c>
      <c r="D391" s="162" t="s">
        <v>89</v>
      </c>
      <c r="E391" s="162" t="s">
        <v>89</v>
      </c>
    </row>
    <row r="392" spans="1:5" s="15" customFormat="1" ht="9" customHeight="1" x14ac:dyDescent="0.25">
      <c r="A392" s="117" t="s">
        <v>51</v>
      </c>
      <c r="B392" s="127">
        <v>13138</v>
      </c>
      <c r="C392" s="127">
        <v>130555</v>
      </c>
      <c r="D392" s="162" t="s">
        <v>89</v>
      </c>
      <c r="E392" s="162" t="s">
        <v>89</v>
      </c>
    </row>
    <row r="393" spans="1:5" s="15" customFormat="1" ht="9" customHeight="1" x14ac:dyDescent="0.25">
      <c r="A393" s="120" t="s">
        <v>52</v>
      </c>
      <c r="B393" s="129">
        <v>3625</v>
      </c>
      <c r="C393" s="129">
        <v>45666</v>
      </c>
      <c r="D393" s="164" t="s">
        <v>89</v>
      </c>
      <c r="E393" s="164" t="s">
        <v>89</v>
      </c>
    </row>
    <row r="394" spans="1:5" s="15" customFormat="1" ht="9" customHeight="1" x14ac:dyDescent="0.25">
      <c r="A394" s="117" t="s">
        <v>53</v>
      </c>
      <c r="B394" s="127">
        <v>8293</v>
      </c>
      <c r="C394" s="127">
        <v>52536</v>
      </c>
      <c r="D394" s="162" t="s">
        <v>89</v>
      </c>
      <c r="E394" s="162" t="s">
        <v>89</v>
      </c>
    </row>
    <row r="395" spans="1:5" s="15" customFormat="1" ht="9" customHeight="1" x14ac:dyDescent="0.25">
      <c r="A395" s="117" t="s">
        <v>54</v>
      </c>
      <c r="B395" s="127">
        <v>2991</v>
      </c>
      <c r="C395" s="127">
        <v>34415</v>
      </c>
      <c r="D395" s="162" t="s">
        <v>89</v>
      </c>
      <c r="E395" s="162" t="s">
        <v>89</v>
      </c>
    </row>
    <row r="396" spans="1:5" s="15" customFormat="1" ht="9" customHeight="1" x14ac:dyDescent="0.25">
      <c r="A396" s="117" t="s">
        <v>55</v>
      </c>
      <c r="B396" s="127">
        <v>170</v>
      </c>
      <c r="C396" s="127">
        <v>646</v>
      </c>
      <c r="D396" s="162" t="s">
        <v>89</v>
      </c>
      <c r="E396" s="162" t="s">
        <v>89</v>
      </c>
    </row>
    <row r="397" spans="1:5" s="15" customFormat="1" ht="9" customHeight="1" x14ac:dyDescent="0.25">
      <c r="A397" s="120" t="s">
        <v>56</v>
      </c>
      <c r="B397" s="129">
        <v>7241</v>
      </c>
      <c r="C397" s="129">
        <v>32066</v>
      </c>
      <c r="D397" s="164" t="s">
        <v>89</v>
      </c>
      <c r="E397" s="164" t="s">
        <v>89</v>
      </c>
    </row>
    <row r="398" spans="1:5" s="15" customFormat="1" ht="9" customHeight="1" x14ac:dyDescent="0.25">
      <c r="A398" s="117" t="s">
        <v>57</v>
      </c>
      <c r="B398" s="127">
        <v>300177</v>
      </c>
      <c r="C398" s="127">
        <v>2821337</v>
      </c>
      <c r="D398" s="162" t="s">
        <v>89</v>
      </c>
      <c r="E398" s="162" t="s">
        <v>89</v>
      </c>
    </row>
    <row r="399" spans="1:5" s="15" customFormat="1" ht="9" customHeight="1" x14ac:dyDescent="0.25">
      <c r="A399" s="117" t="s">
        <v>58</v>
      </c>
      <c r="B399" s="127">
        <v>212553</v>
      </c>
      <c r="C399" s="127">
        <v>2164643</v>
      </c>
      <c r="D399" s="162" t="s">
        <v>89</v>
      </c>
      <c r="E399" s="162" t="s">
        <v>89</v>
      </c>
    </row>
    <row r="400" spans="1:5" s="15" customFormat="1" ht="9" customHeight="1" x14ac:dyDescent="0.25">
      <c r="A400" s="117" t="s">
        <v>59</v>
      </c>
      <c r="B400" s="127">
        <v>1172</v>
      </c>
      <c r="C400" s="127">
        <v>5626</v>
      </c>
      <c r="D400" s="162" t="s">
        <v>89</v>
      </c>
      <c r="E400" s="162" t="s">
        <v>89</v>
      </c>
    </row>
    <row r="401" spans="1:9" s="15" customFormat="1" ht="9" customHeight="1" x14ac:dyDescent="0.25">
      <c r="A401" s="120" t="s">
        <v>60</v>
      </c>
      <c r="B401" s="129">
        <v>317475</v>
      </c>
      <c r="C401" s="129">
        <v>977582</v>
      </c>
      <c r="D401" s="164" t="s">
        <v>89</v>
      </c>
      <c r="E401" s="164" t="s">
        <v>89</v>
      </c>
    </row>
    <row r="402" spans="1:9" s="15" customFormat="1" ht="9" customHeight="1" x14ac:dyDescent="0.25">
      <c r="A402" s="117" t="s">
        <v>61</v>
      </c>
      <c r="B402" s="127">
        <v>61818</v>
      </c>
      <c r="C402" s="127">
        <v>112219</v>
      </c>
      <c r="D402" s="162" t="s">
        <v>89</v>
      </c>
      <c r="E402" s="162" t="s">
        <v>89</v>
      </c>
    </row>
    <row r="403" spans="1:9" s="15" customFormat="1" ht="9" customHeight="1" x14ac:dyDescent="0.25">
      <c r="A403" s="117" t="s">
        <v>62</v>
      </c>
      <c r="B403" s="127">
        <v>39395</v>
      </c>
      <c r="C403" s="127">
        <v>356074</v>
      </c>
      <c r="D403" s="162" t="s">
        <v>89</v>
      </c>
      <c r="E403" s="162" t="s">
        <v>89</v>
      </c>
    </row>
    <row r="404" spans="1:9" s="15" customFormat="1" ht="9" customHeight="1" x14ac:dyDescent="0.25">
      <c r="A404" s="117" t="s">
        <v>63</v>
      </c>
      <c r="B404" s="127">
        <v>2179</v>
      </c>
      <c r="C404" s="127">
        <v>10275</v>
      </c>
      <c r="D404" s="162" t="s">
        <v>89</v>
      </c>
      <c r="E404" s="162" t="s">
        <v>89</v>
      </c>
    </row>
    <row r="405" spans="1:9" s="15" customFormat="1" ht="9" customHeight="1" x14ac:dyDescent="0.25">
      <c r="A405" s="120" t="s">
        <v>64</v>
      </c>
      <c r="B405" s="129">
        <v>13325</v>
      </c>
      <c r="C405" s="129">
        <v>67711</v>
      </c>
      <c r="D405" s="164" t="s">
        <v>89</v>
      </c>
      <c r="E405" s="164" t="s">
        <v>89</v>
      </c>
    </row>
    <row r="406" spans="1:9" s="14" customFormat="1" ht="9" customHeight="1" x14ac:dyDescent="0.25">
      <c r="A406" s="113"/>
      <c r="B406" s="161"/>
      <c r="C406" s="161"/>
      <c r="D406" s="161"/>
      <c r="E406" s="161"/>
      <c r="F406" s="15"/>
      <c r="G406" s="15"/>
      <c r="H406" s="15"/>
      <c r="I406" s="15"/>
    </row>
    <row r="407" spans="1:9" s="14" customFormat="1" ht="9" customHeight="1" x14ac:dyDescent="0.25">
      <c r="A407" s="113">
        <v>2006</v>
      </c>
      <c r="B407" s="161"/>
      <c r="C407" s="161"/>
      <c r="D407" s="161"/>
      <c r="E407" s="161"/>
      <c r="F407" s="15"/>
      <c r="G407" s="15"/>
      <c r="H407" s="15"/>
      <c r="I407" s="15"/>
    </row>
    <row r="408" spans="1:9" s="14" customFormat="1" ht="9" customHeight="1" x14ac:dyDescent="0.25">
      <c r="A408" s="115" t="s">
        <v>33</v>
      </c>
      <c r="B408" s="161">
        <f>SUM(B410:B441)</f>
        <v>1625567.72</v>
      </c>
      <c r="C408" s="161">
        <f>SUM(C410:C441)</f>
        <v>13463337.496471755</v>
      </c>
      <c r="D408" s="163" t="s">
        <v>89</v>
      </c>
      <c r="E408" s="163" t="s">
        <v>89</v>
      </c>
      <c r="F408" s="15"/>
      <c r="G408" s="15"/>
      <c r="H408" s="15"/>
      <c r="I408" s="15"/>
    </row>
    <row r="409" spans="1:9" s="14" customFormat="1" ht="3.75" customHeight="1" x14ac:dyDescent="0.25">
      <c r="A409" s="115"/>
      <c r="B409" s="161"/>
      <c r="C409" s="161"/>
      <c r="D409" s="163"/>
      <c r="E409" s="163"/>
      <c r="F409" s="15"/>
      <c r="G409" s="15"/>
      <c r="H409" s="15"/>
      <c r="I409" s="15"/>
    </row>
    <row r="410" spans="1:9" s="15" customFormat="1" ht="9" customHeight="1" x14ac:dyDescent="0.25">
      <c r="A410" s="117" t="s">
        <v>34</v>
      </c>
      <c r="B410" s="127">
        <v>215.68</v>
      </c>
      <c r="C410" s="127">
        <v>2698.6660199999997</v>
      </c>
      <c r="D410" s="162" t="s">
        <v>89</v>
      </c>
      <c r="E410" s="162" t="s">
        <v>89</v>
      </c>
    </row>
    <row r="411" spans="1:9" s="15" customFormat="1" ht="9" customHeight="1" x14ac:dyDescent="0.25">
      <c r="A411" s="117" t="s">
        <v>35</v>
      </c>
      <c r="B411" s="127">
        <v>80806.05</v>
      </c>
      <c r="C411" s="127">
        <v>736496.53396000015</v>
      </c>
      <c r="D411" s="162" t="s">
        <v>89</v>
      </c>
      <c r="E411" s="162" t="s">
        <v>89</v>
      </c>
    </row>
    <row r="412" spans="1:9" s="15" customFormat="1" ht="9" customHeight="1" x14ac:dyDescent="0.25">
      <c r="A412" s="117" t="s">
        <v>87</v>
      </c>
      <c r="B412" s="127">
        <v>6427.7</v>
      </c>
      <c r="C412" s="127">
        <v>44833.279999999999</v>
      </c>
      <c r="D412" s="162" t="s">
        <v>89</v>
      </c>
      <c r="E412" s="162" t="s">
        <v>89</v>
      </c>
    </row>
    <row r="413" spans="1:9" s="15" customFormat="1" ht="9" customHeight="1" x14ac:dyDescent="0.25">
      <c r="A413" s="120" t="s">
        <v>37</v>
      </c>
      <c r="B413" s="129">
        <v>36288.120000000003</v>
      </c>
      <c r="C413" s="129">
        <v>163588.73715</v>
      </c>
      <c r="D413" s="164" t="s">
        <v>89</v>
      </c>
      <c r="E413" s="164" t="s">
        <v>89</v>
      </c>
    </row>
    <row r="414" spans="1:9" s="15" customFormat="1" ht="9" customHeight="1" x14ac:dyDescent="0.25">
      <c r="A414" s="117" t="s">
        <v>38</v>
      </c>
      <c r="B414" s="127">
        <v>11110.31</v>
      </c>
      <c r="C414" s="127">
        <v>156349.97485</v>
      </c>
      <c r="D414" s="162" t="s">
        <v>89</v>
      </c>
      <c r="E414" s="162" t="s">
        <v>89</v>
      </c>
    </row>
    <row r="415" spans="1:9" s="15" customFormat="1" ht="9" customHeight="1" x14ac:dyDescent="0.25">
      <c r="A415" s="117" t="s">
        <v>39</v>
      </c>
      <c r="B415" s="127">
        <v>5871.6</v>
      </c>
      <c r="C415" s="127">
        <v>95508.91350000001</v>
      </c>
      <c r="D415" s="162" t="s">
        <v>89</v>
      </c>
      <c r="E415" s="162" t="s">
        <v>89</v>
      </c>
    </row>
    <row r="416" spans="1:9" s="15" customFormat="1" ht="9" customHeight="1" x14ac:dyDescent="0.25">
      <c r="A416" s="117" t="s">
        <v>40</v>
      </c>
      <c r="B416" s="127">
        <v>46363.07</v>
      </c>
      <c r="C416" s="127">
        <v>497911.86819000001</v>
      </c>
      <c r="D416" s="162" t="s">
        <v>89</v>
      </c>
      <c r="E416" s="162" t="s">
        <v>89</v>
      </c>
    </row>
    <row r="417" spans="1:5" s="15" customFormat="1" ht="9" customHeight="1" x14ac:dyDescent="0.25">
      <c r="A417" s="120" t="s">
        <v>41</v>
      </c>
      <c r="B417" s="129">
        <v>120064.8</v>
      </c>
      <c r="C417" s="129">
        <v>1123328.7279839062</v>
      </c>
      <c r="D417" s="164" t="s">
        <v>89</v>
      </c>
      <c r="E417" s="164" t="s">
        <v>89</v>
      </c>
    </row>
    <row r="418" spans="1:5" s="15" customFormat="1" ht="9" customHeight="1" x14ac:dyDescent="0.25">
      <c r="A418" s="117" t="s">
        <v>88</v>
      </c>
      <c r="B418" s="162" t="s">
        <v>89</v>
      </c>
      <c r="C418" s="162" t="s">
        <v>89</v>
      </c>
      <c r="D418" s="162" t="s">
        <v>89</v>
      </c>
      <c r="E418" s="162" t="s">
        <v>89</v>
      </c>
    </row>
    <row r="419" spans="1:5" s="15" customFormat="1" ht="9" customHeight="1" x14ac:dyDescent="0.25">
      <c r="A419" s="117" t="s">
        <v>42</v>
      </c>
      <c r="B419" s="162">
        <v>9365.68</v>
      </c>
      <c r="C419" s="162">
        <v>84588.848900000026</v>
      </c>
      <c r="D419" s="162" t="s">
        <v>89</v>
      </c>
      <c r="E419" s="162" t="s">
        <v>89</v>
      </c>
    </row>
    <row r="420" spans="1:5" s="15" customFormat="1" ht="9" customHeight="1" x14ac:dyDescent="0.25">
      <c r="A420" s="117" t="s">
        <v>43</v>
      </c>
      <c r="B420" s="127">
        <v>98353.33</v>
      </c>
      <c r="C420" s="127">
        <v>1566909.0027600001</v>
      </c>
      <c r="D420" s="162" t="s">
        <v>89</v>
      </c>
      <c r="E420" s="162" t="s">
        <v>89</v>
      </c>
    </row>
    <row r="421" spans="1:5" s="15" customFormat="1" ht="9" customHeight="1" x14ac:dyDescent="0.25">
      <c r="A421" s="120" t="s">
        <v>44</v>
      </c>
      <c r="B421" s="129">
        <v>963.05</v>
      </c>
      <c r="C421" s="129">
        <v>8581.35</v>
      </c>
      <c r="D421" s="164" t="s">
        <v>89</v>
      </c>
      <c r="E421" s="164" t="s">
        <v>89</v>
      </c>
    </row>
    <row r="422" spans="1:5" s="15" customFormat="1" ht="9" customHeight="1" x14ac:dyDescent="0.25">
      <c r="A422" s="117" t="s">
        <v>45</v>
      </c>
      <c r="B422" s="131">
        <v>26890.77</v>
      </c>
      <c r="C422" s="131">
        <v>122685.53640000001</v>
      </c>
      <c r="D422" s="162" t="s">
        <v>89</v>
      </c>
      <c r="E422" s="162" t="s">
        <v>89</v>
      </c>
    </row>
    <row r="423" spans="1:5" s="15" customFormat="1" ht="9" customHeight="1" x14ac:dyDescent="0.25">
      <c r="A423" s="117" t="s">
        <v>46</v>
      </c>
      <c r="B423" s="127">
        <v>65774.080000000002</v>
      </c>
      <c r="C423" s="127">
        <v>359401.53452000004</v>
      </c>
      <c r="D423" s="162" t="s">
        <v>89</v>
      </c>
      <c r="E423" s="162" t="s">
        <v>89</v>
      </c>
    </row>
    <row r="424" spans="1:5" s="15" customFormat="1" ht="9" customHeight="1" x14ac:dyDescent="0.25">
      <c r="A424" s="117" t="s">
        <v>47</v>
      </c>
      <c r="B424" s="127">
        <v>1808.24</v>
      </c>
      <c r="C424" s="127">
        <v>18004.74682</v>
      </c>
      <c r="D424" s="162" t="s">
        <v>89</v>
      </c>
      <c r="E424" s="162" t="s">
        <v>89</v>
      </c>
    </row>
    <row r="425" spans="1:5" s="15" customFormat="1" ht="9" customHeight="1" x14ac:dyDescent="0.25">
      <c r="A425" s="120" t="s">
        <v>48</v>
      </c>
      <c r="B425" s="129">
        <v>32015.24</v>
      </c>
      <c r="C425" s="129">
        <v>280360.51478999999</v>
      </c>
      <c r="D425" s="164" t="s">
        <v>89</v>
      </c>
      <c r="E425" s="164" t="s">
        <v>89</v>
      </c>
    </row>
    <row r="426" spans="1:5" s="15" customFormat="1" ht="9" customHeight="1" x14ac:dyDescent="0.25">
      <c r="A426" s="117" t="s">
        <v>49</v>
      </c>
      <c r="B426" s="131">
        <v>34058.58</v>
      </c>
      <c r="C426" s="131">
        <v>110569.44239999999</v>
      </c>
      <c r="D426" s="162" t="s">
        <v>89</v>
      </c>
      <c r="E426" s="162" t="s">
        <v>89</v>
      </c>
    </row>
    <row r="427" spans="1:5" s="15" customFormat="1" ht="9" customHeight="1" x14ac:dyDescent="0.25">
      <c r="A427" s="117" t="s">
        <v>50</v>
      </c>
      <c r="B427" s="127">
        <v>18234.37</v>
      </c>
      <c r="C427" s="127">
        <v>261524.31209000008</v>
      </c>
      <c r="D427" s="162" t="s">
        <v>89</v>
      </c>
      <c r="E427" s="162" t="s">
        <v>89</v>
      </c>
    </row>
    <row r="428" spans="1:5" s="15" customFormat="1" ht="9" customHeight="1" x14ac:dyDescent="0.25">
      <c r="A428" s="117" t="s">
        <v>51</v>
      </c>
      <c r="B428" s="127">
        <v>8328.09</v>
      </c>
      <c r="C428" s="127">
        <v>133635.21156</v>
      </c>
      <c r="D428" s="162" t="s">
        <v>89</v>
      </c>
      <c r="E428" s="162" t="s">
        <v>89</v>
      </c>
    </row>
    <row r="429" spans="1:5" s="15" customFormat="1" ht="9" customHeight="1" x14ac:dyDescent="0.25">
      <c r="A429" s="120" t="s">
        <v>52</v>
      </c>
      <c r="B429" s="129">
        <v>3966.35</v>
      </c>
      <c r="C429" s="129">
        <v>107299.29199999999</v>
      </c>
      <c r="D429" s="164" t="s">
        <v>89</v>
      </c>
      <c r="E429" s="164" t="s">
        <v>89</v>
      </c>
    </row>
    <row r="430" spans="1:5" s="15" customFormat="1" ht="9" customHeight="1" x14ac:dyDescent="0.25">
      <c r="A430" s="117" t="s">
        <v>53</v>
      </c>
      <c r="B430" s="131">
        <v>10050.24</v>
      </c>
      <c r="C430" s="131">
        <v>173078.25255</v>
      </c>
      <c r="D430" s="162" t="s">
        <v>89</v>
      </c>
      <c r="E430" s="162" t="s">
        <v>89</v>
      </c>
    </row>
    <row r="431" spans="1:5" s="15" customFormat="1" ht="9" customHeight="1" x14ac:dyDescent="0.25">
      <c r="A431" s="117" t="s">
        <v>54</v>
      </c>
      <c r="B431" s="127">
        <v>1921.51</v>
      </c>
      <c r="C431" s="127">
        <v>23980.985000000001</v>
      </c>
      <c r="D431" s="162" t="s">
        <v>89</v>
      </c>
      <c r="E431" s="162" t="s">
        <v>89</v>
      </c>
    </row>
    <row r="432" spans="1:5" s="15" customFormat="1" ht="9" customHeight="1" x14ac:dyDescent="0.25">
      <c r="A432" s="117" t="s">
        <v>55</v>
      </c>
      <c r="B432" s="127">
        <v>114</v>
      </c>
      <c r="C432" s="127">
        <v>7369.0520000000006</v>
      </c>
      <c r="D432" s="162" t="s">
        <v>89</v>
      </c>
      <c r="E432" s="162" t="s">
        <v>89</v>
      </c>
    </row>
    <row r="433" spans="1:9" s="15" customFormat="1" ht="9" customHeight="1" x14ac:dyDescent="0.25">
      <c r="A433" s="120" t="s">
        <v>56</v>
      </c>
      <c r="B433" s="129">
        <v>13698.23</v>
      </c>
      <c r="C433" s="129">
        <v>60531.818119999996</v>
      </c>
      <c r="D433" s="164" t="s">
        <v>89</v>
      </c>
      <c r="E433" s="164" t="s">
        <v>89</v>
      </c>
    </row>
    <row r="434" spans="1:9" s="15" customFormat="1" ht="9" customHeight="1" x14ac:dyDescent="0.25">
      <c r="A434" s="117" t="s">
        <v>57</v>
      </c>
      <c r="B434" s="131">
        <v>324452.73</v>
      </c>
      <c r="C434" s="131">
        <v>2934040.3265400012</v>
      </c>
      <c r="D434" s="162" t="s">
        <v>89</v>
      </c>
      <c r="E434" s="162" t="s">
        <v>89</v>
      </c>
    </row>
    <row r="435" spans="1:9" s="15" customFormat="1" ht="9" customHeight="1" x14ac:dyDescent="0.25">
      <c r="A435" s="117" t="s">
        <v>58</v>
      </c>
      <c r="B435" s="127">
        <v>237542.31</v>
      </c>
      <c r="C435" s="127">
        <v>2595132.235544703</v>
      </c>
      <c r="D435" s="162" t="s">
        <v>89</v>
      </c>
      <c r="E435" s="162" t="s">
        <v>89</v>
      </c>
    </row>
    <row r="436" spans="1:9" s="15" customFormat="1" ht="9" customHeight="1" x14ac:dyDescent="0.25">
      <c r="A436" s="117" t="s">
        <v>59</v>
      </c>
      <c r="B436" s="127">
        <v>6062.09</v>
      </c>
      <c r="C436" s="127">
        <v>32558.474279999999</v>
      </c>
      <c r="D436" s="162" t="s">
        <v>89</v>
      </c>
      <c r="E436" s="162" t="s">
        <v>89</v>
      </c>
    </row>
    <row r="437" spans="1:9" s="15" customFormat="1" ht="9" customHeight="1" x14ac:dyDescent="0.25">
      <c r="A437" s="120" t="s">
        <v>60</v>
      </c>
      <c r="B437" s="129">
        <v>256409.48</v>
      </c>
      <c r="C437" s="129">
        <v>986419.6313831415</v>
      </c>
      <c r="D437" s="164" t="s">
        <v>89</v>
      </c>
      <c r="E437" s="164" t="s">
        <v>89</v>
      </c>
    </row>
    <row r="438" spans="1:9" s="15" customFormat="1" ht="9" customHeight="1" x14ac:dyDescent="0.25">
      <c r="A438" s="117" t="s">
        <v>61</v>
      </c>
      <c r="B438" s="131">
        <v>72397.850000000006</v>
      </c>
      <c r="C438" s="131">
        <v>92124.865000000034</v>
      </c>
      <c r="D438" s="162" t="s">
        <v>89</v>
      </c>
      <c r="E438" s="162" t="s">
        <v>89</v>
      </c>
    </row>
    <row r="439" spans="1:9" s="15" customFormat="1" ht="9" customHeight="1" x14ac:dyDescent="0.25">
      <c r="A439" s="117" t="s">
        <v>62</v>
      </c>
      <c r="B439" s="127">
        <v>68688.639999999999</v>
      </c>
      <c r="C439" s="127">
        <v>533682.46643000003</v>
      </c>
      <c r="D439" s="162" t="s">
        <v>89</v>
      </c>
      <c r="E439" s="162" t="s">
        <v>89</v>
      </c>
    </row>
    <row r="440" spans="1:9" s="15" customFormat="1" ht="9" customHeight="1" x14ac:dyDescent="0.25">
      <c r="A440" s="117" t="s">
        <v>63</v>
      </c>
      <c r="B440" s="127">
        <v>4576.4399999999996</v>
      </c>
      <c r="C440" s="127">
        <v>90309.359249999994</v>
      </c>
      <c r="D440" s="162" t="s">
        <v>89</v>
      </c>
      <c r="E440" s="162" t="s">
        <v>89</v>
      </c>
    </row>
    <row r="441" spans="1:9" s="15" customFormat="1" ht="9" customHeight="1" x14ac:dyDescent="0.25">
      <c r="A441" s="120" t="s">
        <v>64</v>
      </c>
      <c r="B441" s="129">
        <v>22749.09</v>
      </c>
      <c r="C441" s="129">
        <v>59833.536479999995</v>
      </c>
      <c r="D441" s="164" t="s">
        <v>89</v>
      </c>
      <c r="E441" s="164" t="s">
        <v>89</v>
      </c>
    </row>
    <row r="442" spans="1:9" s="14" customFormat="1" ht="9" customHeight="1" x14ac:dyDescent="0.25">
      <c r="A442" s="113"/>
      <c r="B442" s="161"/>
      <c r="C442" s="161"/>
      <c r="D442" s="161"/>
      <c r="E442" s="161"/>
      <c r="F442" s="15"/>
      <c r="G442" s="15"/>
      <c r="H442" s="15"/>
      <c r="I442" s="15"/>
    </row>
    <row r="443" spans="1:9" s="14" customFormat="1" ht="9" customHeight="1" x14ac:dyDescent="0.25">
      <c r="A443" s="113">
        <v>2007</v>
      </c>
      <c r="B443" s="161"/>
      <c r="C443" s="161"/>
      <c r="D443" s="161"/>
      <c r="E443" s="161"/>
      <c r="F443" s="15"/>
      <c r="G443" s="15"/>
      <c r="H443" s="15"/>
      <c r="I443" s="15"/>
    </row>
    <row r="444" spans="1:9" s="14" customFormat="1" ht="9" customHeight="1" x14ac:dyDescent="0.25">
      <c r="A444" s="115" t="s">
        <v>33</v>
      </c>
      <c r="B444" s="161">
        <f>SUM(B446:B477)-2</f>
        <v>1919347</v>
      </c>
      <c r="C444" s="161">
        <f>SUM(C446:C477)-1</f>
        <v>14665048</v>
      </c>
      <c r="D444" s="163" t="s">
        <v>89</v>
      </c>
      <c r="E444" s="163" t="s">
        <v>89</v>
      </c>
      <c r="F444" s="15"/>
      <c r="G444" s="15"/>
      <c r="H444" s="15"/>
      <c r="I444" s="15"/>
    </row>
    <row r="445" spans="1:9" s="14" customFormat="1" ht="3.75" customHeight="1" x14ac:dyDescent="0.25">
      <c r="A445" s="115"/>
      <c r="B445" s="161"/>
      <c r="C445" s="161"/>
      <c r="D445" s="163"/>
      <c r="E445" s="163"/>
      <c r="F445" s="15"/>
      <c r="G445" s="15"/>
      <c r="H445" s="15"/>
      <c r="I445" s="15"/>
    </row>
    <row r="446" spans="1:9" s="15" customFormat="1" ht="9" customHeight="1" x14ac:dyDescent="0.25">
      <c r="A446" s="117" t="s">
        <v>34</v>
      </c>
      <c r="B446" s="127">
        <v>551</v>
      </c>
      <c r="C446" s="127">
        <v>9955</v>
      </c>
      <c r="D446" s="162" t="s">
        <v>89</v>
      </c>
      <c r="E446" s="162" t="s">
        <v>89</v>
      </c>
    </row>
    <row r="447" spans="1:9" s="15" customFormat="1" ht="9" customHeight="1" x14ac:dyDescent="0.25">
      <c r="A447" s="117" t="s">
        <v>35</v>
      </c>
      <c r="B447" s="127">
        <v>79525</v>
      </c>
      <c r="C447" s="127">
        <v>779538</v>
      </c>
      <c r="D447" s="162" t="s">
        <v>89</v>
      </c>
      <c r="E447" s="162" t="s">
        <v>89</v>
      </c>
    </row>
    <row r="448" spans="1:9" s="15" customFormat="1" ht="9" customHeight="1" x14ac:dyDescent="0.25">
      <c r="A448" s="117" t="s">
        <v>87</v>
      </c>
      <c r="B448" s="127">
        <v>5422</v>
      </c>
      <c r="C448" s="127">
        <v>38224</v>
      </c>
      <c r="D448" s="162" t="s">
        <v>89</v>
      </c>
      <c r="E448" s="162" t="s">
        <v>89</v>
      </c>
    </row>
    <row r="449" spans="1:5" s="15" customFormat="1" ht="9" customHeight="1" x14ac:dyDescent="0.25">
      <c r="A449" s="120" t="s">
        <v>37</v>
      </c>
      <c r="B449" s="129">
        <v>43916</v>
      </c>
      <c r="C449" s="129">
        <v>209291</v>
      </c>
      <c r="D449" s="164" t="s">
        <v>89</v>
      </c>
      <c r="E449" s="164" t="s">
        <v>89</v>
      </c>
    </row>
    <row r="450" spans="1:5" s="15" customFormat="1" ht="9" customHeight="1" x14ac:dyDescent="0.25">
      <c r="A450" s="117" t="s">
        <v>38</v>
      </c>
      <c r="B450" s="127">
        <v>16038</v>
      </c>
      <c r="C450" s="127">
        <v>232801</v>
      </c>
      <c r="D450" s="162" t="s">
        <v>89</v>
      </c>
      <c r="E450" s="162" t="s">
        <v>89</v>
      </c>
    </row>
    <row r="451" spans="1:5" s="15" customFormat="1" ht="9" customHeight="1" x14ac:dyDescent="0.25">
      <c r="A451" s="117" t="s">
        <v>39</v>
      </c>
      <c r="B451" s="127">
        <v>6558</v>
      </c>
      <c r="C451" s="127">
        <v>98325</v>
      </c>
      <c r="D451" s="162" t="s">
        <v>89</v>
      </c>
      <c r="E451" s="162" t="s">
        <v>89</v>
      </c>
    </row>
    <row r="452" spans="1:5" s="15" customFormat="1" ht="9" customHeight="1" x14ac:dyDescent="0.25">
      <c r="A452" s="117" t="s">
        <v>40</v>
      </c>
      <c r="B452" s="127">
        <v>92542</v>
      </c>
      <c r="C452" s="127">
        <v>470036</v>
      </c>
      <c r="D452" s="162" t="s">
        <v>89</v>
      </c>
      <c r="E452" s="162" t="s">
        <v>89</v>
      </c>
    </row>
    <row r="453" spans="1:5" s="15" customFormat="1" ht="9" customHeight="1" x14ac:dyDescent="0.25">
      <c r="A453" s="120" t="s">
        <v>41</v>
      </c>
      <c r="B453" s="129">
        <v>117149</v>
      </c>
      <c r="C453" s="129">
        <v>1404744</v>
      </c>
      <c r="D453" s="164" t="s">
        <v>89</v>
      </c>
      <c r="E453" s="164" t="s">
        <v>89</v>
      </c>
    </row>
    <row r="454" spans="1:5" s="15" customFormat="1" ht="9" customHeight="1" x14ac:dyDescent="0.25">
      <c r="A454" s="117" t="s">
        <v>88</v>
      </c>
      <c r="B454" s="162" t="s">
        <v>89</v>
      </c>
      <c r="C454" s="162" t="s">
        <v>89</v>
      </c>
      <c r="D454" s="162" t="s">
        <v>89</v>
      </c>
      <c r="E454" s="162" t="s">
        <v>89</v>
      </c>
    </row>
    <row r="455" spans="1:5" s="15" customFormat="1" ht="9" customHeight="1" x14ac:dyDescent="0.25">
      <c r="A455" s="117" t="s">
        <v>42</v>
      </c>
      <c r="B455" s="162">
        <v>41974</v>
      </c>
      <c r="C455" s="162">
        <v>196703</v>
      </c>
      <c r="D455" s="162" t="s">
        <v>89</v>
      </c>
      <c r="E455" s="162" t="s">
        <v>89</v>
      </c>
    </row>
    <row r="456" spans="1:5" s="15" customFormat="1" ht="9" customHeight="1" x14ac:dyDescent="0.25">
      <c r="A456" s="117" t="s">
        <v>43</v>
      </c>
      <c r="B456" s="127">
        <v>95452</v>
      </c>
      <c r="C456" s="127">
        <v>936346</v>
      </c>
      <c r="D456" s="162" t="s">
        <v>89</v>
      </c>
      <c r="E456" s="162" t="s">
        <v>89</v>
      </c>
    </row>
    <row r="457" spans="1:5" s="15" customFormat="1" ht="9" customHeight="1" x14ac:dyDescent="0.25">
      <c r="A457" s="120" t="s">
        <v>44</v>
      </c>
      <c r="B457" s="129">
        <v>1682</v>
      </c>
      <c r="C457" s="129">
        <v>8776</v>
      </c>
      <c r="D457" s="164" t="s">
        <v>89</v>
      </c>
      <c r="E457" s="164" t="s">
        <v>89</v>
      </c>
    </row>
    <row r="458" spans="1:5" s="15" customFormat="1" ht="9" customHeight="1" x14ac:dyDescent="0.25">
      <c r="A458" s="117" t="s">
        <v>45</v>
      </c>
      <c r="B458" s="131">
        <v>30333</v>
      </c>
      <c r="C458" s="131">
        <v>212628</v>
      </c>
      <c r="D458" s="162" t="s">
        <v>89</v>
      </c>
      <c r="E458" s="162" t="s">
        <v>89</v>
      </c>
    </row>
    <row r="459" spans="1:5" s="15" customFormat="1" ht="9" customHeight="1" x14ac:dyDescent="0.25">
      <c r="A459" s="117" t="s">
        <v>46</v>
      </c>
      <c r="B459" s="131">
        <v>224406</v>
      </c>
      <c r="C459" s="131">
        <v>718610</v>
      </c>
      <c r="D459" s="162" t="s">
        <v>89</v>
      </c>
      <c r="E459" s="162" t="s">
        <v>89</v>
      </c>
    </row>
    <row r="460" spans="1:5" s="15" customFormat="1" ht="9" customHeight="1" x14ac:dyDescent="0.25">
      <c r="A460" s="117" t="s">
        <v>47</v>
      </c>
      <c r="B460" s="131">
        <v>1500</v>
      </c>
      <c r="C460" s="131">
        <v>8737</v>
      </c>
      <c r="D460" s="162" t="s">
        <v>89</v>
      </c>
      <c r="E460" s="162" t="s">
        <v>89</v>
      </c>
    </row>
    <row r="461" spans="1:5" s="15" customFormat="1" ht="9" customHeight="1" x14ac:dyDescent="0.25">
      <c r="A461" s="120" t="s">
        <v>48</v>
      </c>
      <c r="B461" s="129">
        <v>31417</v>
      </c>
      <c r="C461" s="129">
        <v>368944</v>
      </c>
      <c r="D461" s="164" t="s">
        <v>89</v>
      </c>
      <c r="E461" s="164" t="s">
        <v>89</v>
      </c>
    </row>
    <row r="462" spans="1:5" s="15" customFormat="1" ht="9" customHeight="1" x14ac:dyDescent="0.25">
      <c r="A462" s="117" t="s">
        <v>49</v>
      </c>
      <c r="B462" s="131">
        <v>39791</v>
      </c>
      <c r="C462" s="131">
        <v>112256</v>
      </c>
      <c r="D462" s="162" t="s">
        <v>89</v>
      </c>
      <c r="E462" s="162" t="s">
        <v>89</v>
      </c>
    </row>
    <row r="463" spans="1:5" s="15" customFormat="1" ht="9" customHeight="1" x14ac:dyDescent="0.25">
      <c r="A463" s="117" t="s">
        <v>50</v>
      </c>
      <c r="B463" s="131">
        <v>30467</v>
      </c>
      <c r="C463" s="131">
        <v>284626</v>
      </c>
      <c r="D463" s="162" t="s">
        <v>89</v>
      </c>
      <c r="E463" s="162" t="s">
        <v>89</v>
      </c>
    </row>
    <row r="464" spans="1:5" s="15" customFormat="1" ht="9" customHeight="1" x14ac:dyDescent="0.25">
      <c r="A464" s="117" t="s">
        <v>51</v>
      </c>
      <c r="B464" s="131">
        <v>12459</v>
      </c>
      <c r="C464" s="131">
        <v>135916</v>
      </c>
      <c r="D464" s="162" t="s">
        <v>89</v>
      </c>
      <c r="E464" s="162" t="s">
        <v>89</v>
      </c>
    </row>
    <row r="465" spans="1:9" s="15" customFormat="1" ht="9" customHeight="1" x14ac:dyDescent="0.25">
      <c r="A465" s="120" t="s">
        <v>52</v>
      </c>
      <c r="B465" s="129">
        <v>5905</v>
      </c>
      <c r="C465" s="129">
        <v>160023</v>
      </c>
      <c r="D465" s="164" t="s">
        <v>89</v>
      </c>
      <c r="E465" s="164" t="s">
        <v>89</v>
      </c>
    </row>
    <row r="466" spans="1:9" s="15" customFormat="1" ht="9" customHeight="1" x14ac:dyDescent="0.25">
      <c r="A466" s="117" t="s">
        <v>53</v>
      </c>
      <c r="B466" s="131">
        <v>6555</v>
      </c>
      <c r="C466" s="131">
        <v>102266</v>
      </c>
      <c r="D466" s="162" t="s">
        <v>89</v>
      </c>
      <c r="E466" s="162" t="s">
        <v>89</v>
      </c>
    </row>
    <row r="467" spans="1:9" s="15" customFormat="1" ht="9" customHeight="1" x14ac:dyDescent="0.25">
      <c r="A467" s="117" t="s">
        <v>54</v>
      </c>
      <c r="B467" s="131">
        <v>3287</v>
      </c>
      <c r="C467" s="131">
        <v>35472</v>
      </c>
      <c r="D467" s="162" t="s">
        <v>89</v>
      </c>
      <c r="E467" s="162" t="s">
        <v>89</v>
      </c>
    </row>
    <row r="468" spans="1:9" s="15" customFormat="1" ht="9" customHeight="1" x14ac:dyDescent="0.25">
      <c r="A468" s="117" t="s">
        <v>55</v>
      </c>
      <c r="B468" s="131">
        <v>285</v>
      </c>
      <c r="C468" s="131">
        <v>5522</v>
      </c>
      <c r="D468" s="162" t="s">
        <v>89</v>
      </c>
      <c r="E468" s="162" t="s">
        <v>89</v>
      </c>
    </row>
    <row r="469" spans="1:9" s="15" customFormat="1" ht="9" customHeight="1" x14ac:dyDescent="0.25">
      <c r="A469" s="120" t="s">
        <v>56</v>
      </c>
      <c r="B469" s="129">
        <v>4957</v>
      </c>
      <c r="C469" s="129">
        <v>72238</v>
      </c>
      <c r="D469" s="164" t="s">
        <v>89</v>
      </c>
      <c r="E469" s="164" t="s">
        <v>89</v>
      </c>
    </row>
    <row r="470" spans="1:9" s="15" customFormat="1" ht="9" customHeight="1" x14ac:dyDescent="0.25">
      <c r="A470" s="117" t="s">
        <v>57</v>
      </c>
      <c r="B470" s="131">
        <v>313518</v>
      </c>
      <c r="C470" s="131">
        <v>3215849</v>
      </c>
      <c r="D470" s="162" t="s">
        <v>89</v>
      </c>
      <c r="E470" s="162" t="s">
        <v>89</v>
      </c>
    </row>
    <row r="471" spans="1:9" s="15" customFormat="1" ht="9" customHeight="1" x14ac:dyDescent="0.25">
      <c r="A471" s="117" t="s">
        <v>58</v>
      </c>
      <c r="B471" s="131">
        <v>260451</v>
      </c>
      <c r="C471" s="131">
        <v>2769149</v>
      </c>
      <c r="D471" s="162" t="s">
        <v>89</v>
      </c>
      <c r="E471" s="162" t="s">
        <v>89</v>
      </c>
    </row>
    <row r="472" spans="1:9" s="15" customFormat="1" ht="9" customHeight="1" x14ac:dyDescent="0.25">
      <c r="A472" s="117" t="s">
        <v>59</v>
      </c>
      <c r="B472" s="131">
        <v>7561</v>
      </c>
      <c r="C472" s="131">
        <v>41693</v>
      </c>
      <c r="D472" s="162" t="s">
        <v>89</v>
      </c>
      <c r="E472" s="162" t="s">
        <v>89</v>
      </c>
    </row>
    <row r="473" spans="1:9" s="15" customFormat="1" ht="9" customHeight="1" x14ac:dyDescent="0.25">
      <c r="A473" s="120" t="s">
        <v>60</v>
      </c>
      <c r="B473" s="129">
        <v>241814</v>
      </c>
      <c r="C473" s="129">
        <v>1048839</v>
      </c>
      <c r="D473" s="164" t="s">
        <v>89</v>
      </c>
      <c r="E473" s="164" t="s">
        <v>89</v>
      </c>
    </row>
    <row r="474" spans="1:9" s="15" customFormat="1" ht="9" customHeight="1" x14ac:dyDescent="0.25">
      <c r="A474" s="117" t="s">
        <v>61</v>
      </c>
      <c r="B474" s="131">
        <v>67815</v>
      </c>
      <c r="C474" s="131">
        <v>167821</v>
      </c>
      <c r="D474" s="162" t="s">
        <v>89</v>
      </c>
      <c r="E474" s="162" t="s">
        <v>89</v>
      </c>
    </row>
    <row r="475" spans="1:9" s="15" customFormat="1" ht="9" customHeight="1" x14ac:dyDescent="0.25">
      <c r="A475" s="117" t="s">
        <v>62</v>
      </c>
      <c r="B475" s="131">
        <v>96849</v>
      </c>
      <c r="C475" s="131">
        <v>675944</v>
      </c>
      <c r="D475" s="162" t="s">
        <v>89</v>
      </c>
      <c r="E475" s="162" t="s">
        <v>89</v>
      </c>
    </row>
    <row r="476" spans="1:9" s="15" customFormat="1" ht="9" customHeight="1" x14ac:dyDescent="0.25">
      <c r="A476" s="117" t="s">
        <v>63</v>
      </c>
      <c r="B476" s="131">
        <v>3806</v>
      </c>
      <c r="C476" s="131">
        <v>31306</v>
      </c>
      <c r="D476" s="162" t="s">
        <v>89</v>
      </c>
      <c r="E476" s="162" t="s">
        <v>89</v>
      </c>
    </row>
    <row r="477" spans="1:9" s="15" customFormat="1" ht="9" customHeight="1" x14ac:dyDescent="0.25">
      <c r="A477" s="120" t="s">
        <v>64</v>
      </c>
      <c r="B477" s="129">
        <v>35364</v>
      </c>
      <c r="C477" s="129">
        <v>112471</v>
      </c>
      <c r="D477" s="164" t="s">
        <v>89</v>
      </c>
      <c r="E477" s="164" t="s">
        <v>89</v>
      </c>
    </row>
    <row r="478" spans="1:9" s="14" customFormat="1" ht="9" customHeight="1" x14ac:dyDescent="0.25">
      <c r="A478" s="113"/>
      <c r="B478" s="161"/>
      <c r="C478" s="161"/>
      <c r="D478" s="161"/>
      <c r="E478" s="161"/>
      <c r="F478" s="15"/>
      <c r="G478" s="15"/>
      <c r="H478" s="15"/>
      <c r="I478" s="15"/>
    </row>
    <row r="479" spans="1:9" s="14" customFormat="1" ht="9" customHeight="1" x14ac:dyDescent="0.25">
      <c r="A479" s="113">
        <v>2008</v>
      </c>
      <c r="B479" s="161"/>
      <c r="C479" s="161"/>
      <c r="D479" s="161"/>
      <c r="E479" s="161"/>
      <c r="F479" s="15"/>
      <c r="G479" s="15"/>
      <c r="H479" s="15"/>
      <c r="I479" s="15"/>
    </row>
    <row r="480" spans="1:9" s="14" customFormat="1" ht="9" customHeight="1" x14ac:dyDescent="0.25">
      <c r="A480" s="115" t="s">
        <v>33</v>
      </c>
      <c r="B480" s="161">
        <f>SUM(B482:B513)</f>
        <v>1839537.7500000002</v>
      </c>
      <c r="C480" s="161">
        <f>SUM(C482:C513)</f>
        <v>17107711.155719999</v>
      </c>
      <c r="D480" s="163" t="s">
        <v>89</v>
      </c>
      <c r="E480" s="163" t="s">
        <v>89</v>
      </c>
      <c r="F480" s="15"/>
      <c r="G480" s="15"/>
      <c r="H480" s="15"/>
      <c r="I480" s="15"/>
    </row>
    <row r="481" spans="1:9" s="14" customFormat="1" ht="3.75" customHeight="1" x14ac:dyDescent="0.25">
      <c r="A481" s="115"/>
      <c r="B481" s="161"/>
      <c r="C481" s="161"/>
      <c r="D481" s="163"/>
      <c r="E481" s="163"/>
      <c r="F481" s="15"/>
      <c r="G481" s="15"/>
      <c r="H481" s="15"/>
      <c r="I481" s="15"/>
    </row>
    <row r="482" spans="1:9" s="15" customFormat="1" ht="9" customHeight="1" x14ac:dyDescent="0.25">
      <c r="A482" s="117" t="s">
        <v>34</v>
      </c>
      <c r="B482" s="127">
        <v>294.51</v>
      </c>
      <c r="C482" s="127">
        <v>7653.496439999999</v>
      </c>
      <c r="D482" s="162" t="s">
        <v>89</v>
      </c>
      <c r="E482" s="162" t="s">
        <v>89</v>
      </c>
    </row>
    <row r="483" spans="1:9" s="15" customFormat="1" ht="9" customHeight="1" x14ac:dyDescent="0.25">
      <c r="A483" s="117" t="s">
        <v>35</v>
      </c>
      <c r="B483" s="127">
        <v>83141.489999999991</v>
      </c>
      <c r="C483" s="127">
        <v>865147.61586000002</v>
      </c>
      <c r="D483" s="162" t="s">
        <v>89</v>
      </c>
      <c r="E483" s="162" t="s">
        <v>89</v>
      </c>
    </row>
    <row r="484" spans="1:9" s="15" customFormat="1" ht="9" customHeight="1" x14ac:dyDescent="0.25">
      <c r="A484" s="117" t="s">
        <v>87</v>
      </c>
      <c r="B484" s="127">
        <v>6625</v>
      </c>
      <c r="C484" s="127">
        <v>55489.591999999997</v>
      </c>
      <c r="D484" s="162" t="s">
        <v>89</v>
      </c>
      <c r="E484" s="162" t="s">
        <v>89</v>
      </c>
    </row>
    <row r="485" spans="1:9" s="15" customFormat="1" ht="9" customHeight="1" x14ac:dyDescent="0.25">
      <c r="A485" s="120" t="s">
        <v>37</v>
      </c>
      <c r="B485" s="129">
        <v>56418.57</v>
      </c>
      <c r="C485" s="129">
        <v>640759.92717000004</v>
      </c>
      <c r="D485" s="164" t="s">
        <v>89</v>
      </c>
      <c r="E485" s="164" t="s">
        <v>89</v>
      </c>
    </row>
    <row r="486" spans="1:9" s="15" customFormat="1" ht="9" customHeight="1" x14ac:dyDescent="0.25">
      <c r="A486" s="117" t="s">
        <v>38</v>
      </c>
      <c r="B486" s="127">
        <v>17199.71</v>
      </c>
      <c r="C486" s="127">
        <v>256710.65746000002</v>
      </c>
      <c r="D486" s="162" t="s">
        <v>89</v>
      </c>
      <c r="E486" s="162" t="s">
        <v>89</v>
      </c>
    </row>
    <row r="487" spans="1:9" s="15" customFormat="1" ht="9" customHeight="1" x14ac:dyDescent="0.25">
      <c r="A487" s="117" t="s">
        <v>39</v>
      </c>
      <c r="B487" s="127">
        <v>3317.15</v>
      </c>
      <c r="C487" s="127">
        <v>69409.738079999996</v>
      </c>
      <c r="D487" s="162" t="s">
        <v>89</v>
      </c>
      <c r="E487" s="162" t="s">
        <v>89</v>
      </c>
    </row>
    <row r="488" spans="1:9" s="15" customFormat="1" ht="9" customHeight="1" x14ac:dyDescent="0.25">
      <c r="A488" s="117" t="s">
        <v>40</v>
      </c>
      <c r="B488" s="127">
        <v>60834.990000000005</v>
      </c>
      <c r="C488" s="127">
        <v>503711.4686599999</v>
      </c>
      <c r="D488" s="162" t="s">
        <v>89</v>
      </c>
      <c r="E488" s="162" t="s">
        <v>89</v>
      </c>
    </row>
    <row r="489" spans="1:9" s="15" customFormat="1" ht="9" customHeight="1" x14ac:dyDescent="0.25">
      <c r="A489" s="120" t="s">
        <v>41</v>
      </c>
      <c r="B489" s="129">
        <v>139700.38</v>
      </c>
      <c r="C489" s="129">
        <v>1848654.1967600002</v>
      </c>
      <c r="D489" s="164" t="s">
        <v>89</v>
      </c>
      <c r="E489" s="164" t="s">
        <v>89</v>
      </c>
    </row>
    <row r="490" spans="1:9" s="15" customFormat="1" ht="9" customHeight="1" x14ac:dyDescent="0.25">
      <c r="A490" s="117" t="s">
        <v>88</v>
      </c>
      <c r="B490" s="162" t="s">
        <v>89</v>
      </c>
      <c r="C490" s="162" t="s">
        <v>89</v>
      </c>
      <c r="D490" s="162" t="s">
        <v>89</v>
      </c>
      <c r="E490" s="162" t="s">
        <v>89</v>
      </c>
    </row>
    <row r="491" spans="1:9" s="15" customFormat="1" ht="9" customHeight="1" x14ac:dyDescent="0.25">
      <c r="A491" s="117" t="s">
        <v>42</v>
      </c>
      <c r="B491" s="162">
        <v>32790.82</v>
      </c>
      <c r="C491" s="162">
        <v>188161.84229999999</v>
      </c>
      <c r="D491" s="162" t="s">
        <v>89</v>
      </c>
      <c r="E491" s="162" t="s">
        <v>89</v>
      </c>
    </row>
    <row r="492" spans="1:9" s="15" customFormat="1" ht="9" customHeight="1" x14ac:dyDescent="0.25">
      <c r="A492" s="117" t="s">
        <v>43</v>
      </c>
      <c r="B492" s="127">
        <v>113244.26000000004</v>
      </c>
      <c r="C492" s="127">
        <v>1244224.6275200006</v>
      </c>
      <c r="D492" s="162" t="s">
        <v>89</v>
      </c>
      <c r="E492" s="162" t="s">
        <v>89</v>
      </c>
    </row>
    <row r="493" spans="1:9" s="15" customFormat="1" ht="9" customHeight="1" x14ac:dyDescent="0.25">
      <c r="A493" s="120" t="s">
        <v>44</v>
      </c>
      <c r="B493" s="129">
        <v>629</v>
      </c>
      <c r="C493" s="129">
        <v>6711.3410999999996</v>
      </c>
      <c r="D493" s="164" t="s">
        <v>89</v>
      </c>
      <c r="E493" s="164" t="s">
        <v>89</v>
      </c>
    </row>
    <row r="494" spans="1:9" s="15" customFormat="1" ht="9" customHeight="1" x14ac:dyDescent="0.25">
      <c r="A494" s="117" t="s">
        <v>45</v>
      </c>
      <c r="B494" s="131">
        <v>26526.65</v>
      </c>
      <c r="C494" s="131">
        <v>175658.93195999999</v>
      </c>
      <c r="D494" s="162" t="s">
        <v>89</v>
      </c>
      <c r="E494" s="162" t="s">
        <v>89</v>
      </c>
    </row>
    <row r="495" spans="1:9" s="15" customFormat="1" ht="9" customHeight="1" x14ac:dyDescent="0.25">
      <c r="A495" s="117" t="s">
        <v>46</v>
      </c>
      <c r="B495" s="131">
        <v>101769.73999999996</v>
      </c>
      <c r="C495" s="131">
        <v>678476.56479000009</v>
      </c>
      <c r="D495" s="162" t="s">
        <v>89</v>
      </c>
      <c r="E495" s="162" t="s">
        <v>89</v>
      </c>
    </row>
    <row r="496" spans="1:9" s="15" customFormat="1" ht="9" customHeight="1" x14ac:dyDescent="0.25">
      <c r="A496" s="117" t="s">
        <v>47</v>
      </c>
      <c r="B496" s="131">
        <v>1899.03</v>
      </c>
      <c r="C496" s="131">
        <v>13776.484899999999</v>
      </c>
      <c r="D496" s="162" t="s">
        <v>89</v>
      </c>
      <c r="E496" s="162" t="s">
        <v>89</v>
      </c>
    </row>
    <row r="497" spans="1:5" s="15" customFormat="1" ht="9" customHeight="1" x14ac:dyDescent="0.25">
      <c r="A497" s="120" t="s">
        <v>48</v>
      </c>
      <c r="B497" s="129">
        <v>33174.770000000004</v>
      </c>
      <c r="C497" s="129">
        <v>401997.78360000002</v>
      </c>
      <c r="D497" s="164" t="s">
        <v>89</v>
      </c>
      <c r="E497" s="164" t="s">
        <v>89</v>
      </c>
    </row>
    <row r="498" spans="1:5" s="15" customFormat="1" ht="9" customHeight="1" x14ac:dyDescent="0.25">
      <c r="A498" s="117" t="s">
        <v>49</v>
      </c>
      <c r="B498" s="131">
        <v>15211.949999999999</v>
      </c>
      <c r="C498" s="131">
        <v>97968.845360000007</v>
      </c>
      <c r="D498" s="162" t="s">
        <v>89</v>
      </c>
      <c r="E498" s="162" t="s">
        <v>89</v>
      </c>
    </row>
    <row r="499" spans="1:5" s="15" customFormat="1" ht="9" customHeight="1" x14ac:dyDescent="0.25">
      <c r="A499" s="117" t="s">
        <v>50</v>
      </c>
      <c r="B499" s="131">
        <v>46035.119999999995</v>
      </c>
      <c r="C499" s="131">
        <v>358576.54744000005</v>
      </c>
      <c r="D499" s="162" t="s">
        <v>89</v>
      </c>
      <c r="E499" s="162" t="s">
        <v>89</v>
      </c>
    </row>
    <row r="500" spans="1:5" s="15" customFormat="1" ht="9" customHeight="1" x14ac:dyDescent="0.25">
      <c r="A500" s="117" t="s">
        <v>51</v>
      </c>
      <c r="B500" s="131">
        <v>12247.93</v>
      </c>
      <c r="C500" s="131">
        <v>175363.38091000001</v>
      </c>
      <c r="D500" s="162" t="s">
        <v>89</v>
      </c>
      <c r="E500" s="162" t="s">
        <v>89</v>
      </c>
    </row>
    <row r="501" spans="1:5" s="15" customFormat="1" ht="9" customHeight="1" x14ac:dyDescent="0.25">
      <c r="A501" s="120" t="s">
        <v>52</v>
      </c>
      <c r="B501" s="129">
        <v>3831.22</v>
      </c>
      <c r="C501" s="129">
        <v>50987.839200000002</v>
      </c>
      <c r="D501" s="164" t="s">
        <v>89</v>
      </c>
      <c r="E501" s="164" t="s">
        <v>89</v>
      </c>
    </row>
    <row r="502" spans="1:5" s="15" customFormat="1" ht="9" customHeight="1" x14ac:dyDescent="0.25">
      <c r="A502" s="117" t="s">
        <v>53</v>
      </c>
      <c r="B502" s="131">
        <v>12174.3</v>
      </c>
      <c r="C502" s="131">
        <v>70748.09586999999</v>
      </c>
      <c r="D502" s="162" t="s">
        <v>89</v>
      </c>
      <c r="E502" s="162" t="s">
        <v>89</v>
      </c>
    </row>
    <row r="503" spans="1:5" s="15" customFormat="1" ht="9" customHeight="1" x14ac:dyDescent="0.25">
      <c r="A503" s="117" t="s">
        <v>54</v>
      </c>
      <c r="B503" s="131">
        <v>4275.84</v>
      </c>
      <c r="C503" s="131">
        <v>49159.173390000004</v>
      </c>
      <c r="D503" s="162" t="s">
        <v>89</v>
      </c>
      <c r="E503" s="162" t="s">
        <v>89</v>
      </c>
    </row>
    <row r="504" spans="1:5" s="15" customFormat="1" ht="9" customHeight="1" x14ac:dyDescent="0.25">
      <c r="A504" s="117" t="s">
        <v>55</v>
      </c>
      <c r="B504" s="131">
        <v>911</v>
      </c>
      <c r="C504" s="131">
        <v>10320.622460000002</v>
      </c>
      <c r="D504" s="162" t="s">
        <v>89</v>
      </c>
      <c r="E504" s="162" t="s">
        <v>89</v>
      </c>
    </row>
    <row r="505" spans="1:5" s="15" customFormat="1" ht="9" customHeight="1" x14ac:dyDescent="0.25">
      <c r="A505" s="120" t="s">
        <v>56</v>
      </c>
      <c r="B505" s="129">
        <v>13773.179999999998</v>
      </c>
      <c r="C505" s="129">
        <v>83069.85579999999</v>
      </c>
      <c r="D505" s="164" t="s">
        <v>89</v>
      </c>
      <c r="E505" s="164" t="s">
        <v>89</v>
      </c>
    </row>
    <row r="506" spans="1:5" s="15" customFormat="1" ht="9" customHeight="1" x14ac:dyDescent="0.25">
      <c r="A506" s="117" t="s">
        <v>57</v>
      </c>
      <c r="B506" s="131">
        <v>371827.40999999992</v>
      </c>
      <c r="C506" s="131">
        <v>4030910.5076600006</v>
      </c>
      <c r="D506" s="162" t="s">
        <v>89</v>
      </c>
      <c r="E506" s="162" t="s">
        <v>89</v>
      </c>
    </row>
    <row r="507" spans="1:5" s="15" customFormat="1" ht="9" customHeight="1" x14ac:dyDescent="0.25">
      <c r="A507" s="117" t="s">
        <v>58</v>
      </c>
      <c r="B507" s="131">
        <v>247039.75</v>
      </c>
      <c r="C507" s="131">
        <v>2919251.5246699988</v>
      </c>
      <c r="D507" s="162" t="s">
        <v>89</v>
      </c>
      <c r="E507" s="162" t="s">
        <v>89</v>
      </c>
    </row>
    <row r="508" spans="1:5" s="15" customFormat="1" ht="9" customHeight="1" x14ac:dyDescent="0.25">
      <c r="A508" s="117" t="s">
        <v>59</v>
      </c>
      <c r="B508" s="131">
        <v>1636.78</v>
      </c>
      <c r="C508" s="131">
        <v>6195.1116400000001</v>
      </c>
      <c r="D508" s="162" t="s">
        <v>89</v>
      </c>
      <c r="E508" s="162" t="s">
        <v>89</v>
      </c>
    </row>
    <row r="509" spans="1:5" s="15" customFormat="1" ht="9" customHeight="1" x14ac:dyDescent="0.25">
      <c r="A509" s="120" t="s">
        <v>60</v>
      </c>
      <c r="B509" s="129">
        <v>242617.78000000009</v>
      </c>
      <c r="C509" s="129">
        <v>1266701.4290999998</v>
      </c>
      <c r="D509" s="164" t="s">
        <v>89</v>
      </c>
      <c r="E509" s="164" t="s">
        <v>89</v>
      </c>
    </row>
    <row r="510" spans="1:5" s="15" customFormat="1" ht="9" customHeight="1" x14ac:dyDescent="0.25">
      <c r="A510" s="117" t="s">
        <v>61</v>
      </c>
      <c r="B510" s="131">
        <v>60859.200000000012</v>
      </c>
      <c r="C510" s="131">
        <v>163578.11969999998</v>
      </c>
      <c r="D510" s="162" t="s">
        <v>89</v>
      </c>
      <c r="E510" s="162" t="s">
        <v>89</v>
      </c>
    </row>
    <row r="511" spans="1:5" s="15" customFormat="1" ht="9" customHeight="1" x14ac:dyDescent="0.25">
      <c r="A511" s="117" t="s">
        <v>62</v>
      </c>
      <c r="B511" s="131">
        <v>108825.29000000001</v>
      </c>
      <c r="C511" s="131">
        <v>752373.13602000009</v>
      </c>
      <c r="D511" s="162" t="s">
        <v>89</v>
      </c>
      <c r="E511" s="162" t="s">
        <v>89</v>
      </c>
    </row>
    <row r="512" spans="1:5" s="15" customFormat="1" ht="9" customHeight="1" x14ac:dyDescent="0.25">
      <c r="A512" s="117" t="s">
        <v>63</v>
      </c>
      <c r="B512" s="131">
        <v>6339.34</v>
      </c>
      <c r="C512" s="131">
        <v>35916.961609999998</v>
      </c>
      <c r="D512" s="162" t="s">
        <v>89</v>
      </c>
      <c r="E512" s="162" t="s">
        <v>89</v>
      </c>
    </row>
    <row r="513" spans="1:9" s="15" customFormat="1" ht="9" customHeight="1" x14ac:dyDescent="0.25">
      <c r="A513" s="120" t="s">
        <v>64</v>
      </c>
      <c r="B513" s="129">
        <v>14365.59</v>
      </c>
      <c r="C513" s="129">
        <v>80045.736290000001</v>
      </c>
      <c r="D513" s="164" t="s">
        <v>89</v>
      </c>
      <c r="E513" s="164" t="s">
        <v>89</v>
      </c>
    </row>
    <row r="514" spans="1:9" s="166" customFormat="1" ht="9" customHeight="1" x14ac:dyDescent="0.25">
      <c r="A514" s="124"/>
      <c r="B514" s="131"/>
      <c r="C514" s="131"/>
      <c r="D514" s="165"/>
      <c r="E514" s="165"/>
    </row>
    <row r="515" spans="1:9" s="14" customFormat="1" ht="9" customHeight="1" x14ac:dyDescent="0.25">
      <c r="A515" s="113">
        <v>2009</v>
      </c>
      <c r="B515" s="161"/>
      <c r="C515" s="161"/>
      <c r="D515" s="161"/>
      <c r="E515" s="161"/>
      <c r="F515" s="15"/>
      <c r="G515" s="15"/>
      <c r="H515" s="15"/>
      <c r="I515" s="15"/>
    </row>
    <row r="516" spans="1:9" s="14" customFormat="1" ht="9" customHeight="1" x14ac:dyDescent="0.25">
      <c r="A516" s="115" t="s">
        <v>33</v>
      </c>
      <c r="B516" s="161">
        <f>SUM(B518:B549)</f>
        <v>1941740.16</v>
      </c>
      <c r="C516" s="161">
        <f>SUM(C518:C549)</f>
        <v>21026423.640530001</v>
      </c>
      <c r="D516" s="163" t="s">
        <v>89</v>
      </c>
      <c r="E516" s="163" t="s">
        <v>89</v>
      </c>
      <c r="F516" s="15"/>
      <c r="G516" s="15"/>
      <c r="H516" s="15"/>
      <c r="I516" s="15"/>
    </row>
    <row r="517" spans="1:9" s="14" customFormat="1" ht="3.75" customHeight="1" x14ac:dyDescent="0.25">
      <c r="A517" s="115"/>
      <c r="B517" s="161"/>
      <c r="C517" s="161"/>
      <c r="D517" s="163"/>
      <c r="E517" s="163"/>
      <c r="F517" s="15"/>
      <c r="G517" s="15"/>
      <c r="H517" s="15"/>
      <c r="I517" s="15"/>
    </row>
    <row r="518" spans="1:9" s="15" customFormat="1" ht="9" customHeight="1" x14ac:dyDescent="0.25">
      <c r="A518" s="117" t="s">
        <v>34</v>
      </c>
      <c r="B518" s="127">
        <v>646.32999999999993</v>
      </c>
      <c r="C518" s="127">
        <v>12466.228730000003</v>
      </c>
      <c r="D518" s="162" t="s">
        <v>89</v>
      </c>
      <c r="E518" s="162" t="s">
        <v>89</v>
      </c>
    </row>
    <row r="519" spans="1:9" s="15" customFormat="1" ht="9" customHeight="1" x14ac:dyDescent="0.25">
      <c r="A519" s="117" t="s">
        <v>35</v>
      </c>
      <c r="B519" s="127">
        <v>85453.15</v>
      </c>
      <c r="C519" s="127">
        <v>1208740.594</v>
      </c>
      <c r="D519" s="162" t="s">
        <v>89</v>
      </c>
      <c r="E519" s="162" t="s">
        <v>89</v>
      </c>
    </row>
    <row r="520" spans="1:9" s="15" customFormat="1" ht="9" customHeight="1" x14ac:dyDescent="0.25">
      <c r="A520" s="117" t="s">
        <v>87</v>
      </c>
      <c r="B520" s="127">
        <v>8388.15</v>
      </c>
      <c r="C520" s="127">
        <v>85508.619300000006</v>
      </c>
      <c r="D520" s="162" t="s">
        <v>89</v>
      </c>
      <c r="E520" s="162" t="s">
        <v>89</v>
      </c>
    </row>
    <row r="521" spans="1:9" s="15" customFormat="1" ht="9" customHeight="1" x14ac:dyDescent="0.25">
      <c r="A521" s="120" t="s">
        <v>37</v>
      </c>
      <c r="B521" s="129">
        <v>32589.889999999996</v>
      </c>
      <c r="C521" s="129">
        <v>205920.12794999999</v>
      </c>
      <c r="D521" s="164" t="s">
        <v>89</v>
      </c>
      <c r="E521" s="164" t="s">
        <v>89</v>
      </c>
    </row>
    <row r="522" spans="1:9" s="15" customFormat="1" ht="9" customHeight="1" x14ac:dyDescent="0.25">
      <c r="A522" s="117" t="s">
        <v>38</v>
      </c>
      <c r="B522" s="127">
        <v>15332.12</v>
      </c>
      <c r="C522" s="127">
        <v>291018.40438000002</v>
      </c>
      <c r="D522" s="162" t="s">
        <v>89</v>
      </c>
      <c r="E522" s="162" t="s">
        <v>89</v>
      </c>
    </row>
    <row r="523" spans="1:9" s="15" customFormat="1" ht="9" customHeight="1" x14ac:dyDescent="0.25">
      <c r="A523" s="117" t="s">
        <v>39</v>
      </c>
      <c r="B523" s="127">
        <v>3718.98</v>
      </c>
      <c r="C523" s="127">
        <v>88235.985499999995</v>
      </c>
      <c r="D523" s="162" t="s">
        <v>89</v>
      </c>
      <c r="E523" s="162" t="s">
        <v>89</v>
      </c>
    </row>
    <row r="524" spans="1:9" s="15" customFormat="1" ht="9" customHeight="1" x14ac:dyDescent="0.25">
      <c r="A524" s="117" t="s">
        <v>40</v>
      </c>
      <c r="B524" s="127">
        <v>91443.47</v>
      </c>
      <c r="C524" s="127">
        <v>670726.68539</v>
      </c>
      <c r="D524" s="162" t="s">
        <v>89</v>
      </c>
      <c r="E524" s="162" t="s">
        <v>89</v>
      </c>
    </row>
    <row r="525" spans="1:9" s="15" customFormat="1" ht="9" customHeight="1" x14ac:dyDescent="0.25">
      <c r="A525" s="120" t="s">
        <v>41</v>
      </c>
      <c r="B525" s="129">
        <v>154041.81000000003</v>
      </c>
      <c r="C525" s="129">
        <v>1963392.5476099998</v>
      </c>
      <c r="D525" s="164" t="s">
        <v>89</v>
      </c>
      <c r="E525" s="164" t="s">
        <v>89</v>
      </c>
    </row>
    <row r="526" spans="1:9" s="15" customFormat="1" ht="9" customHeight="1" x14ac:dyDescent="0.25">
      <c r="A526" s="117" t="s">
        <v>88</v>
      </c>
      <c r="B526" s="162" t="s">
        <v>89</v>
      </c>
      <c r="C526" s="162" t="s">
        <v>89</v>
      </c>
      <c r="D526" s="162" t="s">
        <v>89</v>
      </c>
      <c r="E526" s="162" t="s">
        <v>89</v>
      </c>
    </row>
    <row r="527" spans="1:9" s="15" customFormat="1" ht="9" customHeight="1" x14ac:dyDescent="0.25">
      <c r="A527" s="117" t="s">
        <v>42</v>
      </c>
      <c r="B527" s="162">
        <v>36641.29</v>
      </c>
      <c r="C527" s="162">
        <v>239422.29512999998</v>
      </c>
      <c r="D527" s="162" t="s">
        <v>89</v>
      </c>
      <c r="E527" s="162" t="s">
        <v>89</v>
      </c>
    </row>
    <row r="528" spans="1:9" s="15" customFormat="1" ht="9" customHeight="1" x14ac:dyDescent="0.25">
      <c r="A528" s="117" t="s">
        <v>43</v>
      </c>
      <c r="B528" s="127">
        <v>115172.72</v>
      </c>
      <c r="C528" s="127">
        <v>1474274.0480400003</v>
      </c>
      <c r="D528" s="162" t="s">
        <v>89</v>
      </c>
      <c r="E528" s="162" t="s">
        <v>89</v>
      </c>
    </row>
    <row r="529" spans="1:5" s="15" customFormat="1" ht="9" customHeight="1" x14ac:dyDescent="0.25">
      <c r="A529" s="120" t="s">
        <v>44</v>
      </c>
      <c r="B529" s="129">
        <v>3465</v>
      </c>
      <c r="C529" s="129">
        <v>7821.4690399999999</v>
      </c>
      <c r="D529" s="164" t="s">
        <v>89</v>
      </c>
      <c r="E529" s="164" t="s">
        <v>89</v>
      </c>
    </row>
    <row r="530" spans="1:5" s="15" customFormat="1" ht="9" customHeight="1" x14ac:dyDescent="0.25">
      <c r="A530" s="117" t="s">
        <v>45</v>
      </c>
      <c r="B530" s="131">
        <v>28596.54</v>
      </c>
      <c r="C530" s="131">
        <v>246292.17605000001</v>
      </c>
      <c r="D530" s="162" t="s">
        <v>89</v>
      </c>
      <c r="E530" s="162" t="s">
        <v>89</v>
      </c>
    </row>
    <row r="531" spans="1:5" s="15" customFormat="1" ht="9" customHeight="1" x14ac:dyDescent="0.25">
      <c r="A531" s="117" t="s">
        <v>46</v>
      </c>
      <c r="B531" s="131">
        <v>90817.89</v>
      </c>
      <c r="C531" s="131">
        <v>826597.97950999998</v>
      </c>
      <c r="D531" s="162" t="s">
        <v>89</v>
      </c>
      <c r="E531" s="162" t="s">
        <v>89</v>
      </c>
    </row>
    <row r="532" spans="1:5" s="15" customFormat="1" ht="9" customHeight="1" x14ac:dyDescent="0.25">
      <c r="A532" s="117" t="s">
        <v>47</v>
      </c>
      <c r="B532" s="131">
        <v>4751.1799999999985</v>
      </c>
      <c r="C532" s="131">
        <v>16086.99077</v>
      </c>
      <c r="D532" s="162" t="s">
        <v>89</v>
      </c>
      <c r="E532" s="162" t="s">
        <v>89</v>
      </c>
    </row>
    <row r="533" spans="1:5" s="15" customFormat="1" ht="9" customHeight="1" x14ac:dyDescent="0.25">
      <c r="A533" s="120" t="s">
        <v>48</v>
      </c>
      <c r="B533" s="129">
        <v>30954.89</v>
      </c>
      <c r="C533" s="129">
        <v>441636.68057999999</v>
      </c>
      <c r="D533" s="164" t="s">
        <v>89</v>
      </c>
      <c r="E533" s="164" t="s">
        <v>89</v>
      </c>
    </row>
    <row r="534" spans="1:5" s="15" customFormat="1" ht="9" customHeight="1" x14ac:dyDescent="0.25">
      <c r="A534" s="117" t="s">
        <v>49</v>
      </c>
      <c r="B534" s="131">
        <v>14516.24</v>
      </c>
      <c r="C534" s="131">
        <v>133107.717</v>
      </c>
      <c r="D534" s="162" t="s">
        <v>89</v>
      </c>
      <c r="E534" s="162" t="s">
        <v>89</v>
      </c>
    </row>
    <row r="535" spans="1:5" s="15" customFormat="1" ht="9" customHeight="1" x14ac:dyDescent="0.25">
      <c r="A535" s="117" t="s">
        <v>50</v>
      </c>
      <c r="B535" s="131">
        <v>41482.9</v>
      </c>
      <c r="C535" s="131">
        <v>372172.59221000003</v>
      </c>
      <c r="D535" s="162" t="s">
        <v>89</v>
      </c>
      <c r="E535" s="162" t="s">
        <v>89</v>
      </c>
    </row>
    <row r="536" spans="1:5" s="15" customFormat="1" ht="9" customHeight="1" x14ac:dyDescent="0.25">
      <c r="A536" s="117" t="s">
        <v>51</v>
      </c>
      <c r="B536" s="131">
        <v>10672.38</v>
      </c>
      <c r="C536" s="131">
        <v>197539.27707999994</v>
      </c>
      <c r="D536" s="162" t="s">
        <v>89</v>
      </c>
      <c r="E536" s="162" t="s">
        <v>89</v>
      </c>
    </row>
    <row r="537" spans="1:5" s="15" customFormat="1" ht="9" customHeight="1" x14ac:dyDescent="0.25">
      <c r="A537" s="120" t="s">
        <v>52</v>
      </c>
      <c r="B537" s="129">
        <v>5368.92</v>
      </c>
      <c r="C537" s="129">
        <v>76209.734919999988</v>
      </c>
      <c r="D537" s="164" t="s">
        <v>89</v>
      </c>
      <c r="E537" s="164" t="s">
        <v>89</v>
      </c>
    </row>
    <row r="538" spans="1:5" s="15" customFormat="1" ht="9" customHeight="1" x14ac:dyDescent="0.25">
      <c r="A538" s="117" t="s">
        <v>53</v>
      </c>
      <c r="B538" s="131">
        <v>8843.4399999999987</v>
      </c>
      <c r="C538" s="131">
        <v>75487.82015</v>
      </c>
      <c r="D538" s="162" t="s">
        <v>89</v>
      </c>
      <c r="E538" s="162" t="s">
        <v>89</v>
      </c>
    </row>
    <row r="539" spans="1:5" s="15" customFormat="1" ht="9" customHeight="1" x14ac:dyDescent="0.25">
      <c r="A539" s="117" t="s">
        <v>54</v>
      </c>
      <c r="B539" s="131">
        <v>6213.579999999999</v>
      </c>
      <c r="C539" s="131">
        <v>83085.926640000005</v>
      </c>
      <c r="D539" s="162" t="s">
        <v>89</v>
      </c>
      <c r="E539" s="162" t="s">
        <v>89</v>
      </c>
    </row>
    <row r="540" spans="1:5" s="15" customFormat="1" ht="9" customHeight="1" x14ac:dyDescent="0.25">
      <c r="A540" s="117" t="s">
        <v>55</v>
      </c>
      <c r="B540" s="131">
        <v>23396.21</v>
      </c>
      <c r="C540" s="131">
        <v>290219.19114000001</v>
      </c>
      <c r="D540" s="162" t="s">
        <v>89</v>
      </c>
      <c r="E540" s="162" t="s">
        <v>89</v>
      </c>
    </row>
    <row r="541" spans="1:5" s="15" customFormat="1" ht="9" customHeight="1" x14ac:dyDescent="0.25">
      <c r="A541" s="120" t="s">
        <v>56</v>
      </c>
      <c r="B541" s="129">
        <v>36241.64</v>
      </c>
      <c r="C541" s="129">
        <v>263793.36812999996</v>
      </c>
      <c r="D541" s="164" t="s">
        <v>89</v>
      </c>
      <c r="E541" s="164" t="s">
        <v>89</v>
      </c>
    </row>
    <row r="542" spans="1:5" s="15" customFormat="1" ht="9" customHeight="1" x14ac:dyDescent="0.25">
      <c r="A542" s="117" t="s">
        <v>57</v>
      </c>
      <c r="B542" s="131">
        <v>367677.2900000001</v>
      </c>
      <c r="C542" s="131">
        <v>4965483.8831000021</v>
      </c>
      <c r="D542" s="162" t="s">
        <v>89</v>
      </c>
      <c r="E542" s="162" t="s">
        <v>89</v>
      </c>
    </row>
    <row r="543" spans="1:5" s="15" customFormat="1" ht="9" customHeight="1" x14ac:dyDescent="0.25">
      <c r="A543" s="117" t="s">
        <v>58</v>
      </c>
      <c r="B543" s="131">
        <v>244305.35999999993</v>
      </c>
      <c r="C543" s="131">
        <v>3820928.2374700001</v>
      </c>
      <c r="D543" s="162" t="s">
        <v>89</v>
      </c>
      <c r="E543" s="162" t="s">
        <v>89</v>
      </c>
    </row>
    <row r="544" spans="1:5" s="15" customFormat="1" ht="9" customHeight="1" x14ac:dyDescent="0.25">
      <c r="A544" s="117" t="s">
        <v>59</v>
      </c>
      <c r="B544" s="131">
        <v>10040.300000000001</v>
      </c>
      <c r="C544" s="131">
        <v>49653.707890000005</v>
      </c>
      <c r="D544" s="162" t="s">
        <v>89</v>
      </c>
      <c r="E544" s="162" t="s">
        <v>89</v>
      </c>
    </row>
    <row r="545" spans="1:9" s="15" customFormat="1" ht="9" customHeight="1" x14ac:dyDescent="0.25">
      <c r="A545" s="120" t="s">
        <v>60</v>
      </c>
      <c r="B545" s="129">
        <v>261154.91000000003</v>
      </c>
      <c r="C545" s="129">
        <v>1703090.7588100005</v>
      </c>
      <c r="D545" s="164" t="s">
        <v>89</v>
      </c>
      <c r="E545" s="164" t="s">
        <v>89</v>
      </c>
    </row>
    <row r="546" spans="1:9" s="15" customFormat="1" ht="9" customHeight="1" x14ac:dyDescent="0.25">
      <c r="A546" s="117" t="s">
        <v>61</v>
      </c>
      <c r="B546" s="131">
        <v>59503.42</v>
      </c>
      <c r="C546" s="131">
        <v>135821.88800000201</v>
      </c>
      <c r="D546" s="162" t="s">
        <v>89</v>
      </c>
      <c r="E546" s="162" t="s">
        <v>89</v>
      </c>
    </row>
    <row r="547" spans="1:9" s="15" customFormat="1" ht="9" customHeight="1" x14ac:dyDescent="0.25">
      <c r="A547" s="117" t="s">
        <v>62</v>
      </c>
      <c r="B547" s="131">
        <v>126594.85999999996</v>
      </c>
      <c r="C547" s="131">
        <v>976637.78572999989</v>
      </c>
      <c r="D547" s="162" t="s">
        <v>89</v>
      </c>
      <c r="E547" s="162" t="s">
        <v>89</v>
      </c>
    </row>
    <row r="548" spans="1:9" s="15" customFormat="1" ht="9" customHeight="1" x14ac:dyDescent="0.25">
      <c r="A548" s="117" t="s">
        <v>63</v>
      </c>
      <c r="B548" s="131">
        <v>2970.98</v>
      </c>
      <c r="C548" s="131">
        <v>27142.49</v>
      </c>
      <c r="D548" s="162" t="s">
        <v>89</v>
      </c>
      <c r="E548" s="162" t="s">
        <v>89</v>
      </c>
    </row>
    <row r="549" spans="1:9" s="15" customFormat="1" ht="9" customHeight="1" x14ac:dyDescent="0.25">
      <c r="A549" s="120" t="s">
        <v>64</v>
      </c>
      <c r="B549" s="129">
        <v>20744.32</v>
      </c>
      <c r="C549" s="129">
        <v>77908.43028</v>
      </c>
      <c r="D549" s="164" t="s">
        <v>89</v>
      </c>
      <c r="E549" s="164" t="s">
        <v>89</v>
      </c>
    </row>
    <row r="550" spans="1:9" s="166" customFormat="1" ht="9" customHeight="1" x14ac:dyDescent="0.25">
      <c r="A550" s="124"/>
      <c r="B550" s="131"/>
      <c r="C550" s="131"/>
      <c r="D550" s="165"/>
      <c r="E550" s="165"/>
    </row>
    <row r="551" spans="1:9" s="14" customFormat="1" ht="9" customHeight="1" x14ac:dyDescent="0.25">
      <c r="A551" s="113">
        <v>2010</v>
      </c>
      <c r="B551" s="161"/>
      <c r="C551" s="161"/>
      <c r="D551" s="161"/>
      <c r="E551" s="161"/>
      <c r="F551" s="15"/>
      <c r="G551" s="15"/>
      <c r="H551" s="15"/>
      <c r="I551" s="15"/>
    </row>
    <row r="552" spans="1:9" s="14" customFormat="1" ht="9" customHeight="1" x14ac:dyDescent="0.25">
      <c r="A552" s="115" t="s">
        <v>33</v>
      </c>
      <c r="B552" s="167">
        <f>SUM(B554:B585)</f>
        <v>2290673.9500000002</v>
      </c>
      <c r="C552" s="167">
        <f>SUM(C554:C585)</f>
        <v>25771375.774539996</v>
      </c>
      <c r="D552" s="163" t="s">
        <v>89</v>
      </c>
      <c r="E552" s="163" t="s">
        <v>89</v>
      </c>
      <c r="F552" s="15"/>
      <c r="G552" s="15"/>
      <c r="H552" s="15"/>
      <c r="I552" s="15"/>
    </row>
    <row r="553" spans="1:9" s="14" customFormat="1" ht="3.75" customHeight="1" x14ac:dyDescent="0.25">
      <c r="A553" s="115"/>
      <c r="B553" s="167"/>
      <c r="C553" s="167"/>
      <c r="D553" s="163"/>
      <c r="E553" s="163"/>
      <c r="F553" s="15"/>
      <c r="G553" s="15"/>
      <c r="H553" s="15"/>
      <c r="I553" s="15"/>
    </row>
    <row r="554" spans="1:9" s="15" customFormat="1" ht="9" customHeight="1" x14ac:dyDescent="0.25">
      <c r="A554" s="117" t="s">
        <v>34</v>
      </c>
      <c r="B554" s="168">
        <v>879.31</v>
      </c>
      <c r="C554" s="168">
        <v>10576.274940000001</v>
      </c>
      <c r="D554" s="162" t="s">
        <v>89</v>
      </c>
      <c r="E554" s="162" t="s">
        <v>89</v>
      </c>
    </row>
    <row r="555" spans="1:9" s="15" customFormat="1" ht="9" customHeight="1" x14ac:dyDescent="0.25">
      <c r="A555" s="117" t="s">
        <v>35</v>
      </c>
      <c r="B555" s="168">
        <v>83143</v>
      </c>
      <c r="C555" s="168">
        <v>1133543.4787100002</v>
      </c>
      <c r="D555" s="162" t="s">
        <v>89</v>
      </c>
      <c r="E555" s="162" t="s">
        <v>89</v>
      </c>
    </row>
    <row r="556" spans="1:9" s="15" customFormat="1" ht="9" customHeight="1" x14ac:dyDescent="0.25">
      <c r="A556" s="117" t="s">
        <v>87</v>
      </c>
      <c r="B556" s="168">
        <v>7270.64</v>
      </c>
      <c r="C556" s="168">
        <v>91667.491209999993</v>
      </c>
      <c r="D556" s="162" t="s">
        <v>89</v>
      </c>
      <c r="E556" s="162" t="s">
        <v>89</v>
      </c>
    </row>
    <row r="557" spans="1:9" s="15" customFormat="1" ht="9" customHeight="1" x14ac:dyDescent="0.25">
      <c r="A557" s="120" t="s">
        <v>37</v>
      </c>
      <c r="B557" s="169">
        <v>53005.61</v>
      </c>
      <c r="C557" s="169">
        <v>837611.85473000002</v>
      </c>
      <c r="D557" s="164" t="s">
        <v>89</v>
      </c>
      <c r="E557" s="164" t="s">
        <v>89</v>
      </c>
    </row>
    <row r="558" spans="1:9" s="15" customFormat="1" ht="9" customHeight="1" x14ac:dyDescent="0.25">
      <c r="A558" s="117" t="s">
        <v>38</v>
      </c>
      <c r="B558" s="168">
        <v>112877.7</v>
      </c>
      <c r="C558" s="168">
        <v>1004025.1827800046</v>
      </c>
      <c r="D558" s="162" t="s">
        <v>89</v>
      </c>
      <c r="E558" s="162" t="s">
        <v>89</v>
      </c>
    </row>
    <row r="559" spans="1:9" s="15" customFormat="1" ht="9" customHeight="1" x14ac:dyDescent="0.25">
      <c r="A559" s="117" t="s">
        <v>39</v>
      </c>
      <c r="B559" s="168">
        <v>181526.56</v>
      </c>
      <c r="C559" s="168">
        <v>2520897.1138000004</v>
      </c>
      <c r="D559" s="162" t="s">
        <v>89</v>
      </c>
      <c r="E559" s="162" t="s">
        <v>89</v>
      </c>
    </row>
    <row r="560" spans="1:9" s="15" customFormat="1" ht="9" customHeight="1" x14ac:dyDescent="0.25">
      <c r="A560" s="117" t="s">
        <v>40</v>
      </c>
      <c r="B560" s="168">
        <v>22079.17</v>
      </c>
      <c r="C560" s="168">
        <v>409755.75255000015</v>
      </c>
      <c r="D560" s="162" t="s">
        <v>89</v>
      </c>
      <c r="E560" s="162" t="s">
        <v>89</v>
      </c>
    </row>
    <row r="561" spans="1:5" s="15" customFormat="1" ht="9" customHeight="1" x14ac:dyDescent="0.25">
      <c r="A561" s="120" t="s">
        <v>41</v>
      </c>
      <c r="B561" s="169">
        <v>23101.46</v>
      </c>
      <c r="C561" s="169">
        <v>267638.93774999998</v>
      </c>
      <c r="D561" s="164" t="s">
        <v>89</v>
      </c>
      <c r="E561" s="164" t="s">
        <v>89</v>
      </c>
    </row>
    <row r="562" spans="1:5" s="15" customFormat="1" ht="9" customHeight="1" x14ac:dyDescent="0.25">
      <c r="A562" s="117" t="s">
        <v>88</v>
      </c>
      <c r="B562" s="162" t="s">
        <v>89</v>
      </c>
      <c r="C562" s="162" t="s">
        <v>89</v>
      </c>
      <c r="D562" s="162" t="s">
        <v>89</v>
      </c>
      <c r="E562" s="162" t="s">
        <v>89</v>
      </c>
    </row>
    <row r="563" spans="1:5" s="15" customFormat="1" ht="9" customHeight="1" x14ac:dyDescent="0.25">
      <c r="A563" s="117" t="s">
        <v>42</v>
      </c>
      <c r="B563" s="170">
        <v>31273.51</v>
      </c>
      <c r="C563" s="170">
        <v>296453.61076999997</v>
      </c>
      <c r="D563" s="162" t="s">
        <v>89</v>
      </c>
      <c r="E563" s="162" t="s">
        <v>89</v>
      </c>
    </row>
    <row r="564" spans="1:5" s="15" customFormat="1" ht="9" customHeight="1" x14ac:dyDescent="0.25">
      <c r="A564" s="117" t="s">
        <v>43</v>
      </c>
      <c r="B564" s="168">
        <v>3777.3</v>
      </c>
      <c r="C564" s="168">
        <v>12329.091499999999</v>
      </c>
      <c r="D564" s="162" t="s">
        <v>89</v>
      </c>
      <c r="E564" s="162" t="s">
        <v>89</v>
      </c>
    </row>
    <row r="565" spans="1:5" s="15" customFormat="1" ht="9" customHeight="1" x14ac:dyDescent="0.25">
      <c r="A565" s="120" t="s">
        <v>44</v>
      </c>
      <c r="B565" s="164">
        <v>97603.92</v>
      </c>
      <c r="C565" s="164">
        <v>1306577.0786599996</v>
      </c>
      <c r="D565" s="164" t="s">
        <v>89</v>
      </c>
      <c r="E565" s="164" t="s">
        <v>89</v>
      </c>
    </row>
    <row r="566" spans="1:5" s="15" customFormat="1" ht="9" customHeight="1" x14ac:dyDescent="0.25">
      <c r="A566" s="117" t="s">
        <v>45</v>
      </c>
      <c r="B566" s="162">
        <v>3824.45</v>
      </c>
      <c r="C566" s="162">
        <v>21173.60828</v>
      </c>
      <c r="D566" s="162" t="s">
        <v>89</v>
      </c>
      <c r="E566" s="162" t="s">
        <v>89</v>
      </c>
    </row>
    <row r="567" spans="1:5" s="15" customFormat="1" ht="9" customHeight="1" x14ac:dyDescent="0.25">
      <c r="A567" s="117" t="s">
        <v>46</v>
      </c>
      <c r="B567" s="162">
        <v>60461.279999999999</v>
      </c>
      <c r="C567" s="162">
        <v>334304.82916000002</v>
      </c>
      <c r="D567" s="162" t="s">
        <v>89</v>
      </c>
      <c r="E567" s="162" t="s">
        <v>89</v>
      </c>
    </row>
    <row r="568" spans="1:5" s="15" customFormat="1" ht="9" customHeight="1" x14ac:dyDescent="0.25">
      <c r="A568" s="117" t="s">
        <v>47</v>
      </c>
      <c r="B568" s="162">
        <v>91997.73</v>
      </c>
      <c r="C568" s="162">
        <v>1037511.02256</v>
      </c>
      <c r="D568" s="162" t="s">
        <v>89</v>
      </c>
      <c r="E568" s="162" t="s">
        <v>89</v>
      </c>
    </row>
    <row r="569" spans="1:5" s="15" customFormat="1" ht="9" customHeight="1" x14ac:dyDescent="0.25">
      <c r="A569" s="120" t="s">
        <v>48</v>
      </c>
      <c r="B569" s="164">
        <v>39068.239999999998</v>
      </c>
      <c r="C569" s="164">
        <v>486167.31864000001</v>
      </c>
      <c r="D569" s="164" t="s">
        <v>89</v>
      </c>
      <c r="E569" s="164" t="s">
        <v>89</v>
      </c>
    </row>
    <row r="570" spans="1:5" s="15" customFormat="1" ht="9" customHeight="1" x14ac:dyDescent="0.25">
      <c r="A570" s="117" t="s">
        <v>49</v>
      </c>
      <c r="B570" s="162">
        <v>19362.45</v>
      </c>
      <c r="C570" s="162">
        <v>204144.01217999996</v>
      </c>
      <c r="D570" s="162" t="s">
        <v>89</v>
      </c>
      <c r="E570" s="162" t="s">
        <v>89</v>
      </c>
    </row>
    <row r="571" spans="1:5" s="15" customFormat="1" ht="9" customHeight="1" x14ac:dyDescent="0.25">
      <c r="A571" s="117" t="s">
        <v>50</v>
      </c>
      <c r="B571" s="162">
        <v>48757.62</v>
      </c>
      <c r="C571" s="162">
        <v>546587.82810999942</v>
      </c>
      <c r="D571" s="162" t="s">
        <v>89</v>
      </c>
      <c r="E571" s="162" t="s">
        <v>89</v>
      </c>
    </row>
    <row r="572" spans="1:5" s="15" customFormat="1" ht="9" customHeight="1" x14ac:dyDescent="0.25">
      <c r="A572" s="117" t="s">
        <v>51</v>
      </c>
      <c r="B572" s="162">
        <v>14162.99</v>
      </c>
      <c r="C572" s="162">
        <v>218705.31592999998</v>
      </c>
      <c r="D572" s="162" t="s">
        <v>89</v>
      </c>
      <c r="E572" s="162" t="s">
        <v>89</v>
      </c>
    </row>
    <row r="573" spans="1:5" s="15" customFormat="1" ht="9" customHeight="1" x14ac:dyDescent="0.25">
      <c r="A573" s="120" t="s">
        <v>52</v>
      </c>
      <c r="B573" s="164">
        <v>8958.64</v>
      </c>
      <c r="C573" s="164">
        <v>83882.390500000009</v>
      </c>
      <c r="D573" s="164" t="s">
        <v>89</v>
      </c>
      <c r="E573" s="164" t="s">
        <v>89</v>
      </c>
    </row>
    <row r="574" spans="1:5" s="15" customFormat="1" ht="9" customHeight="1" x14ac:dyDescent="0.25">
      <c r="A574" s="117" t="s">
        <v>53</v>
      </c>
      <c r="B574" s="162">
        <v>33452.89</v>
      </c>
      <c r="C574" s="162">
        <v>169771.20471000002</v>
      </c>
      <c r="D574" s="162" t="s">
        <v>89</v>
      </c>
      <c r="E574" s="162" t="s">
        <v>89</v>
      </c>
    </row>
    <row r="575" spans="1:5" s="15" customFormat="1" ht="9" customHeight="1" x14ac:dyDescent="0.25">
      <c r="A575" s="117" t="s">
        <v>54</v>
      </c>
      <c r="B575" s="162">
        <v>6919.03</v>
      </c>
      <c r="C575" s="162">
        <v>98949.123559999993</v>
      </c>
      <c r="D575" s="162" t="s">
        <v>89</v>
      </c>
      <c r="E575" s="162" t="s">
        <v>89</v>
      </c>
    </row>
    <row r="576" spans="1:5" s="15" customFormat="1" ht="9" customHeight="1" x14ac:dyDescent="0.25">
      <c r="A576" s="117" t="s">
        <v>55</v>
      </c>
      <c r="B576" s="162">
        <v>8544.1</v>
      </c>
      <c r="C576" s="162">
        <v>151639.40401</v>
      </c>
      <c r="D576" s="162" t="s">
        <v>89</v>
      </c>
      <c r="E576" s="162" t="s">
        <v>89</v>
      </c>
    </row>
    <row r="577" spans="1:6" s="15" customFormat="1" ht="9" customHeight="1" x14ac:dyDescent="0.25">
      <c r="A577" s="120" t="s">
        <v>56</v>
      </c>
      <c r="B577" s="164">
        <v>56818.58</v>
      </c>
      <c r="C577" s="164">
        <v>473702.06452999997</v>
      </c>
      <c r="D577" s="164" t="s">
        <v>89</v>
      </c>
      <c r="E577" s="164" t="s">
        <v>89</v>
      </c>
    </row>
    <row r="578" spans="1:6" s="15" customFormat="1" ht="9" customHeight="1" x14ac:dyDescent="0.25">
      <c r="A578" s="117" t="s">
        <v>57</v>
      </c>
      <c r="B578" s="162">
        <v>382510.4</v>
      </c>
      <c r="C578" s="162">
        <v>5446962.0100099985</v>
      </c>
      <c r="D578" s="162" t="s">
        <v>89</v>
      </c>
      <c r="E578" s="162" t="s">
        <v>89</v>
      </c>
    </row>
    <row r="579" spans="1:6" s="15" customFormat="1" ht="9" customHeight="1" x14ac:dyDescent="0.25">
      <c r="A579" s="117" t="s">
        <v>58</v>
      </c>
      <c r="B579" s="162">
        <v>258724.99</v>
      </c>
      <c r="C579" s="162">
        <v>4211995.2403899999</v>
      </c>
      <c r="D579" s="162" t="s">
        <v>89</v>
      </c>
      <c r="E579" s="162" t="s">
        <v>89</v>
      </c>
    </row>
    <row r="580" spans="1:6" s="15" customFormat="1" ht="9" customHeight="1" x14ac:dyDescent="0.25">
      <c r="A580" s="117" t="s">
        <v>59</v>
      </c>
      <c r="B580" s="162">
        <v>41597.11</v>
      </c>
      <c r="C580" s="162">
        <v>354707.25269000005</v>
      </c>
      <c r="D580" s="162" t="s">
        <v>89</v>
      </c>
      <c r="E580" s="162" t="s">
        <v>89</v>
      </c>
    </row>
    <row r="581" spans="1:6" s="15" customFormat="1" ht="9" customHeight="1" x14ac:dyDescent="0.25">
      <c r="A581" s="120" t="s">
        <v>60</v>
      </c>
      <c r="B581" s="164">
        <v>310686.31</v>
      </c>
      <c r="C581" s="164">
        <v>1957302.8275399997</v>
      </c>
      <c r="D581" s="164" t="s">
        <v>89</v>
      </c>
      <c r="E581" s="164" t="s">
        <v>89</v>
      </c>
    </row>
    <row r="582" spans="1:6" s="15" customFormat="1" ht="9" customHeight="1" x14ac:dyDescent="0.25">
      <c r="A582" s="117" t="s">
        <v>61</v>
      </c>
      <c r="B582" s="162">
        <v>32853.980000000003</v>
      </c>
      <c r="C582" s="162">
        <v>117901.82282</v>
      </c>
      <c r="D582" s="162" t="s">
        <v>89</v>
      </c>
      <c r="E582" s="162" t="s">
        <v>89</v>
      </c>
    </row>
    <row r="583" spans="1:6" s="15" customFormat="1" ht="9" customHeight="1" x14ac:dyDescent="0.25">
      <c r="A583" s="117" t="s">
        <v>62</v>
      </c>
      <c r="B583" s="162">
        <v>240755.66</v>
      </c>
      <c r="C583" s="162">
        <v>1864088.9954100002</v>
      </c>
      <c r="D583" s="162" t="s">
        <v>89</v>
      </c>
      <c r="E583" s="162" t="s">
        <v>89</v>
      </c>
    </row>
    <row r="584" spans="1:6" s="15" customFormat="1" ht="9" customHeight="1" x14ac:dyDescent="0.25">
      <c r="A584" s="117" t="s">
        <v>63</v>
      </c>
      <c r="B584" s="162">
        <v>3031.36</v>
      </c>
      <c r="C584" s="162">
        <v>33885.307999999997</v>
      </c>
      <c r="D584" s="162" t="s">
        <v>89</v>
      </c>
      <c r="E584" s="162" t="s">
        <v>89</v>
      </c>
    </row>
    <row r="585" spans="1:6" s="15" customFormat="1" ht="9" customHeight="1" x14ac:dyDescent="0.25">
      <c r="A585" s="120" t="s">
        <v>64</v>
      </c>
      <c r="B585" s="164">
        <v>11647.96</v>
      </c>
      <c r="C585" s="164">
        <v>66918.328110000002</v>
      </c>
      <c r="D585" s="164" t="s">
        <v>89</v>
      </c>
      <c r="E585" s="164" t="s">
        <v>89</v>
      </c>
    </row>
    <row r="586" spans="1:6" s="15" customFormat="1" ht="9" customHeight="1" x14ac:dyDescent="0.25">
      <c r="A586" s="124"/>
      <c r="B586" s="131"/>
      <c r="C586" s="131"/>
      <c r="D586" s="165"/>
      <c r="E586" s="165"/>
      <c r="F586" s="166"/>
    </row>
    <row r="587" spans="1:6" s="15" customFormat="1" ht="9" customHeight="1" x14ac:dyDescent="0.25">
      <c r="A587" s="113">
        <v>2011</v>
      </c>
      <c r="B587" s="161"/>
      <c r="C587" s="161"/>
      <c r="D587" s="161"/>
      <c r="E587" s="161"/>
    </row>
    <row r="588" spans="1:6" s="15" customFormat="1" ht="9" customHeight="1" x14ac:dyDescent="0.25">
      <c r="A588" s="115" t="s">
        <v>33</v>
      </c>
      <c r="B588" s="167">
        <f>SUM(B590:B621)</f>
        <v>2621872</v>
      </c>
      <c r="C588" s="167">
        <f>SUM(C590:C621)</f>
        <v>31537904.399720006</v>
      </c>
      <c r="D588" s="163" t="s">
        <v>89</v>
      </c>
      <c r="E588" s="163" t="s">
        <v>89</v>
      </c>
    </row>
    <row r="589" spans="1:6" s="15" customFormat="1" ht="3.75" customHeight="1" x14ac:dyDescent="0.25">
      <c r="A589" s="115"/>
      <c r="B589" s="167"/>
      <c r="C589" s="167"/>
      <c r="D589" s="163"/>
      <c r="E589" s="163"/>
    </row>
    <row r="590" spans="1:6" s="15" customFormat="1" ht="9" customHeight="1" x14ac:dyDescent="0.25">
      <c r="A590" s="117" t="s">
        <v>34</v>
      </c>
      <c r="B590" s="168">
        <v>738.78</v>
      </c>
      <c r="C590" s="168">
        <v>19267.326959999999</v>
      </c>
      <c r="D590" s="162" t="s">
        <v>89</v>
      </c>
      <c r="E590" s="162" t="s">
        <v>89</v>
      </c>
    </row>
    <row r="591" spans="1:6" s="15" customFormat="1" ht="9" customHeight="1" x14ac:dyDescent="0.25">
      <c r="A591" s="117" t="s">
        <v>35</v>
      </c>
      <c r="B591" s="168">
        <v>102458.84</v>
      </c>
      <c r="C591" s="168">
        <v>1418339.2028000001</v>
      </c>
      <c r="D591" s="162" t="s">
        <v>89</v>
      </c>
      <c r="E591" s="162" t="s">
        <v>89</v>
      </c>
    </row>
    <row r="592" spans="1:6" s="15" customFormat="1" ht="9" customHeight="1" x14ac:dyDescent="0.25">
      <c r="A592" s="117" t="s">
        <v>87</v>
      </c>
      <c r="B592" s="168">
        <v>6973.05</v>
      </c>
      <c r="C592" s="168">
        <v>87970.827740000008</v>
      </c>
      <c r="D592" s="162" t="s">
        <v>89</v>
      </c>
      <c r="E592" s="162" t="s">
        <v>89</v>
      </c>
    </row>
    <row r="593" spans="1:5" s="15" customFormat="1" ht="9" customHeight="1" x14ac:dyDescent="0.25">
      <c r="A593" s="120" t="s">
        <v>37</v>
      </c>
      <c r="B593" s="169">
        <v>53853.72</v>
      </c>
      <c r="C593" s="169">
        <v>998113.09510000097</v>
      </c>
      <c r="D593" s="164" t="s">
        <v>89</v>
      </c>
      <c r="E593" s="164" t="s">
        <v>89</v>
      </c>
    </row>
    <row r="594" spans="1:5" s="15" customFormat="1" ht="9" customHeight="1" x14ac:dyDescent="0.25">
      <c r="A594" s="117" t="s">
        <v>38</v>
      </c>
      <c r="B594" s="168">
        <v>25731.01</v>
      </c>
      <c r="C594" s="168">
        <v>598477.8605200001</v>
      </c>
      <c r="D594" s="162" t="s">
        <v>89</v>
      </c>
      <c r="E594" s="162" t="s">
        <v>89</v>
      </c>
    </row>
    <row r="595" spans="1:5" s="15" customFormat="1" ht="9" customHeight="1" x14ac:dyDescent="0.25">
      <c r="A595" s="117" t="s">
        <v>39</v>
      </c>
      <c r="B595" s="168">
        <v>51289.58</v>
      </c>
      <c r="C595" s="168">
        <v>319096.83899999998</v>
      </c>
      <c r="D595" s="162" t="s">
        <v>89</v>
      </c>
      <c r="E595" s="162" t="s">
        <v>89</v>
      </c>
    </row>
    <row r="596" spans="1:5" s="15" customFormat="1" ht="9" customHeight="1" x14ac:dyDescent="0.25">
      <c r="A596" s="117" t="s">
        <v>40</v>
      </c>
      <c r="B596" s="168">
        <v>77184.95</v>
      </c>
      <c r="C596" s="168">
        <v>901870.95858000009</v>
      </c>
      <c r="D596" s="162" t="s">
        <v>89</v>
      </c>
      <c r="E596" s="162" t="s">
        <v>89</v>
      </c>
    </row>
    <row r="597" spans="1:5" s="15" customFormat="1" ht="9" customHeight="1" x14ac:dyDescent="0.25">
      <c r="A597" s="120" t="s">
        <v>41</v>
      </c>
      <c r="B597" s="169">
        <v>172852.51</v>
      </c>
      <c r="C597" s="169">
        <v>2727383.5633200002</v>
      </c>
      <c r="D597" s="164" t="s">
        <v>89</v>
      </c>
      <c r="E597" s="164" t="s">
        <v>89</v>
      </c>
    </row>
    <row r="598" spans="1:5" s="15" customFormat="1" ht="9" customHeight="1" x14ac:dyDescent="0.25">
      <c r="A598" s="117" t="s">
        <v>88</v>
      </c>
      <c r="B598" s="162" t="s">
        <v>89</v>
      </c>
      <c r="C598" s="162" t="s">
        <v>89</v>
      </c>
      <c r="D598" s="162" t="s">
        <v>89</v>
      </c>
      <c r="E598" s="162" t="s">
        <v>89</v>
      </c>
    </row>
    <row r="599" spans="1:5" s="15" customFormat="1" ht="9" customHeight="1" x14ac:dyDescent="0.25">
      <c r="A599" s="117" t="s">
        <v>42</v>
      </c>
      <c r="B599" s="170">
        <v>17077.32</v>
      </c>
      <c r="C599" s="170">
        <v>250564.89094999994</v>
      </c>
      <c r="D599" s="162" t="s">
        <v>89</v>
      </c>
      <c r="E599" s="162" t="s">
        <v>89</v>
      </c>
    </row>
    <row r="600" spans="1:5" s="15" customFormat="1" ht="9" customHeight="1" x14ac:dyDescent="0.25">
      <c r="A600" s="117" t="s">
        <v>43</v>
      </c>
      <c r="B600" s="168">
        <v>142340.59</v>
      </c>
      <c r="C600" s="168">
        <v>1899114.6812399998</v>
      </c>
      <c r="D600" s="162" t="s">
        <v>89</v>
      </c>
      <c r="E600" s="162" t="s">
        <v>89</v>
      </c>
    </row>
    <row r="601" spans="1:5" s="15" customFormat="1" ht="9" customHeight="1" x14ac:dyDescent="0.25">
      <c r="A601" s="120" t="s">
        <v>44</v>
      </c>
      <c r="B601" s="164">
        <v>5708.39</v>
      </c>
      <c r="C601" s="164">
        <v>48413.51165</v>
      </c>
      <c r="D601" s="164" t="s">
        <v>89</v>
      </c>
      <c r="E601" s="164" t="s">
        <v>89</v>
      </c>
    </row>
    <row r="602" spans="1:5" s="15" customFormat="1" ht="9" customHeight="1" x14ac:dyDescent="0.25">
      <c r="A602" s="117" t="s">
        <v>45</v>
      </c>
      <c r="B602" s="162">
        <v>52648.58</v>
      </c>
      <c r="C602" s="162">
        <v>316008.88235999987</v>
      </c>
      <c r="D602" s="162" t="s">
        <v>89</v>
      </c>
      <c r="E602" s="162" t="s">
        <v>89</v>
      </c>
    </row>
    <row r="603" spans="1:5" s="15" customFormat="1" ht="9" customHeight="1" x14ac:dyDescent="0.25">
      <c r="A603" s="117" t="s">
        <v>46</v>
      </c>
      <c r="B603" s="162">
        <v>102800.36</v>
      </c>
      <c r="C603" s="162">
        <v>1220058.8829200007</v>
      </c>
      <c r="D603" s="162" t="s">
        <v>89</v>
      </c>
      <c r="E603" s="162" t="s">
        <v>89</v>
      </c>
    </row>
    <row r="604" spans="1:5" s="15" customFormat="1" ht="9" customHeight="1" x14ac:dyDescent="0.25">
      <c r="A604" s="117" t="s">
        <v>47</v>
      </c>
      <c r="B604" s="162">
        <v>14763.85</v>
      </c>
      <c r="C604" s="162">
        <v>50672.283860000003</v>
      </c>
      <c r="D604" s="162" t="s">
        <v>89</v>
      </c>
      <c r="E604" s="162" t="s">
        <v>89</v>
      </c>
    </row>
    <row r="605" spans="1:5" s="15" customFormat="1" ht="9" customHeight="1" x14ac:dyDescent="0.25">
      <c r="A605" s="120" t="s">
        <v>48</v>
      </c>
      <c r="B605" s="164">
        <v>42549.34</v>
      </c>
      <c r="C605" s="164">
        <v>606238.48497000011</v>
      </c>
      <c r="D605" s="164" t="s">
        <v>89</v>
      </c>
      <c r="E605" s="164" t="s">
        <v>89</v>
      </c>
    </row>
    <row r="606" spans="1:5" s="15" customFormat="1" ht="9" customHeight="1" x14ac:dyDescent="0.25">
      <c r="A606" s="117" t="s">
        <v>49</v>
      </c>
      <c r="B606" s="162">
        <v>19316.12</v>
      </c>
      <c r="C606" s="162">
        <v>229265.55558000004</v>
      </c>
      <c r="D606" s="162" t="s">
        <v>89</v>
      </c>
      <c r="E606" s="162" t="s">
        <v>89</v>
      </c>
    </row>
    <row r="607" spans="1:5" s="15" customFormat="1" ht="9" customHeight="1" x14ac:dyDescent="0.25">
      <c r="A607" s="117" t="s">
        <v>50</v>
      </c>
      <c r="B607" s="162">
        <v>80738.759999999995</v>
      </c>
      <c r="C607" s="162">
        <v>895870.39288000006</v>
      </c>
      <c r="D607" s="162" t="s">
        <v>89</v>
      </c>
      <c r="E607" s="162" t="s">
        <v>89</v>
      </c>
    </row>
    <row r="608" spans="1:5" s="15" customFormat="1" ht="9" customHeight="1" x14ac:dyDescent="0.25">
      <c r="A608" s="117" t="s">
        <v>51</v>
      </c>
      <c r="B608" s="162">
        <v>12041.29</v>
      </c>
      <c r="C608" s="162">
        <v>265458.04521000001</v>
      </c>
      <c r="D608" s="162" t="s">
        <v>89</v>
      </c>
      <c r="E608" s="162" t="s">
        <v>89</v>
      </c>
    </row>
    <row r="609" spans="1:9" s="15" customFormat="1" ht="9" customHeight="1" x14ac:dyDescent="0.25">
      <c r="A609" s="120" t="s">
        <v>52</v>
      </c>
      <c r="B609" s="164">
        <v>9913.66</v>
      </c>
      <c r="C609" s="164">
        <v>86724.998530000012</v>
      </c>
      <c r="D609" s="164" t="s">
        <v>89</v>
      </c>
      <c r="E609" s="164" t="s">
        <v>89</v>
      </c>
    </row>
    <row r="610" spans="1:9" s="15" customFormat="1" ht="9" customHeight="1" x14ac:dyDescent="0.25">
      <c r="A610" s="117" t="s">
        <v>53</v>
      </c>
      <c r="B610" s="162">
        <v>27210.720000000001</v>
      </c>
      <c r="C610" s="162">
        <v>210300.89492000002</v>
      </c>
      <c r="D610" s="162" t="s">
        <v>89</v>
      </c>
      <c r="E610" s="162" t="s">
        <v>89</v>
      </c>
    </row>
    <row r="611" spans="1:9" s="15" customFormat="1" ht="9" customHeight="1" x14ac:dyDescent="0.25">
      <c r="A611" s="117" t="s">
        <v>54</v>
      </c>
      <c r="B611" s="162">
        <v>9024.15</v>
      </c>
      <c r="C611" s="162">
        <v>133848.73652000001</v>
      </c>
      <c r="D611" s="162" t="s">
        <v>89</v>
      </c>
      <c r="E611" s="162" t="s">
        <v>89</v>
      </c>
    </row>
    <row r="612" spans="1:9" s="15" customFormat="1" ht="9" customHeight="1" x14ac:dyDescent="0.25">
      <c r="A612" s="117" t="s">
        <v>55</v>
      </c>
      <c r="B612" s="162">
        <v>21532.95</v>
      </c>
      <c r="C612" s="162">
        <v>213757.29500000001</v>
      </c>
      <c r="D612" s="162" t="s">
        <v>89</v>
      </c>
      <c r="E612" s="162" t="s">
        <v>89</v>
      </c>
    </row>
    <row r="613" spans="1:9" s="15" customFormat="1" ht="9" customHeight="1" x14ac:dyDescent="0.25">
      <c r="A613" s="120" t="s">
        <v>56</v>
      </c>
      <c r="B613" s="164">
        <v>62215.29</v>
      </c>
      <c r="C613" s="164">
        <v>499522.12740999996</v>
      </c>
      <c r="D613" s="164" t="s">
        <v>89</v>
      </c>
      <c r="E613" s="164" t="s">
        <v>89</v>
      </c>
    </row>
    <row r="614" spans="1:9" s="15" customFormat="1" ht="9" customHeight="1" x14ac:dyDescent="0.25">
      <c r="A614" s="117" t="s">
        <v>57</v>
      </c>
      <c r="B614" s="162">
        <v>650229.07999999996</v>
      </c>
      <c r="C614" s="162">
        <v>8400576.6424399987</v>
      </c>
      <c r="D614" s="162" t="s">
        <v>89</v>
      </c>
      <c r="E614" s="162" t="s">
        <v>89</v>
      </c>
    </row>
    <row r="615" spans="1:9" s="15" customFormat="1" ht="9" customHeight="1" x14ac:dyDescent="0.25">
      <c r="A615" s="117" t="s">
        <v>58</v>
      </c>
      <c r="B615" s="162">
        <v>274641.01</v>
      </c>
      <c r="C615" s="162">
        <v>4315186.5258200001</v>
      </c>
      <c r="D615" s="162" t="s">
        <v>89</v>
      </c>
      <c r="E615" s="162" t="s">
        <v>89</v>
      </c>
    </row>
    <row r="616" spans="1:9" s="15" customFormat="1" ht="9" customHeight="1" x14ac:dyDescent="0.25">
      <c r="A616" s="117" t="s">
        <v>59</v>
      </c>
      <c r="B616" s="162">
        <v>29072.38</v>
      </c>
      <c r="C616" s="162">
        <v>307901.54439000005</v>
      </c>
      <c r="D616" s="162" t="s">
        <v>89</v>
      </c>
      <c r="E616" s="162" t="s">
        <v>89</v>
      </c>
    </row>
    <row r="617" spans="1:9" s="15" customFormat="1" ht="9" customHeight="1" x14ac:dyDescent="0.25">
      <c r="A617" s="120" t="s">
        <v>60</v>
      </c>
      <c r="B617" s="164">
        <v>338575.01</v>
      </c>
      <c r="C617" s="164">
        <v>2434887.6671400005</v>
      </c>
      <c r="D617" s="164" t="s">
        <v>89</v>
      </c>
      <c r="E617" s="164" t="s">
        <v>89</v>
      </c>
    </row>
    <row r="618" spans="1:9" s="15" customFormat="1" ht="9" customHeight="1" x14ac:dyDescent="0.25">
      <c r="A618" s="117" t="s">
        <v>61</v>
      </c>
      <c r="B618" s="162">
        <v>34184.71</v>
      </c>
      <c r="C618" s="162">
        <v>144556.03899</v>
      </c>
      <c r="D618" s="162" t="s">
        <v>89</v>
      </c>
      <c r="E618" s="162" t="s">
        <v>89</v>
      </c>
    </row>
    <row r="619" spans="1:9" s="15" customFormat="1" ht="9" customHeight="1" x14ac:dyDescent="0.25">
      <c r="A619" s="117" t="s">
        <v>62</v>
      </c>
      <c r="B619" s="162">
        <v>172809.54</v>
      </c>
      <c r="C619" s="162">
        <v>1837513.92714</v>
      </c>
      <c r="D619" s="162" t="s">
        <v>89</v>
      </c>
      <c r="E619" s="162" t="s">
        <v>89</v>
      </c>
    </row>
    <row r="620" spans="1:9" s="15" customFormat="1" ht="9" customHeight="1" x14ac:dyDescent="0.25">
      <c r="A620" s="117" t="s">
        <v>63</v>
      </c>
      <c r="B620" s="162">
        <v>3158.23</v>
      </c>
      <c r="C620" s="162">
        <v>33880.938659999993</v>
      </c>
      <c r="D620" s="162" t="s">
        <v>89</v>
      </c>
      <c r="E620" s="162" t="s">
        <v>89</v>
      </c>
    </row>
    <row r="621" spans="1:9" s="15" customFormat="1" ht="9" customHeight="1" x14ac:dyDescent="0.25">
      <c r="A621" s="120" t="s">
        <v>64</v>
      </c>
      <c r="B621" s="164">
        <v>8238.23</v>
      </c>
      <c r="C621" s="164">
        <v>67061.777119999999</v>
      </c>
      <c r="D621" s="164" t="s">
        <v>89</v>
      </c>
      <c r="E621" s="164" t="s">
        <v>89</v>
      </c>
    </row>
    <row r="622" spans="1:9" s="166" customFormat="1" ht="9" customHeight="1" x14ac:dyDescent="0.25">
      <c r="A622" s="124"/>
      <c r="B622" s="131"/>
      <c r="C622" s="131"/>
      <c r="D622" s="165"/>
      <c r="E622" s="165"/>
    </row>
    <row r="623" spans="1:9" s="14" customFormat="1" ht="9" customHeight="1" x14ac:dyDescent="0.25">
      <c r="A623" s="113">
        <v>2012</v>
      </c>
      <c r="B623" s="161"/>
      <c r="C623" s="161"/>
      <c r="D623" s="161"/>
      <c r="E623" s="161"/>
      <c r="F623" s="15"/>
      <c r="G623" s="15"/>
      <c r="H623" s="15"/>
      <c r="I623" s="15"/>
    </row>
    <row r="624" spans="1:9" s="14" customFormat="1" ht="9" customHeight="1" x14ac:dyDescent="0.25">
      <c r="A624" s="115" t="s">
        <v>33</v>
      </c>
      <c r="B624" s="167">
        <f>SUM(B626:B657)</f>
        <v>2690025.1700000004</v>
      </c>
      <c r="C624" s="167">
        <f>SUM(C626:C657)</f>
        <v>36062768.911910012</v>
      </c>
      <c r="D624" s="163" t="s">
        <v>89</v>
      </c>
      <c r="E624" s="163" t="s">
        <v>89</v>
      </c>
      <c r="F624" s="15"/>
      <c r="G624" s="15"/>
      <c r="H624" s="15"/>
      <c r="I624" s="15"/>
    </row>
    <row r="625" spans="1:9" s="14" customFormat="1" ht="3.75" customHeight="1" x14ac:dyDescent="0.25">
      <c r="A625" s="115"/>
      <c r="B625" s="167"/>
      <c r="C625" s="167"/>
      <c r="D625" s="163"/>
      <c r="E625" s="163"/>
      <c r="F625" s="15"/>
      <c r="G625" s="15"/>
      <c r="H625" s="15"/>
      <c r="I625" s="15"/>
    </row>
    <row r="626" spans="1:9" s="15" customFormat="1" ht="9" customHeight="1" x14ac:dyDescent="0.25">
      <c r="A626" s="117" t="s">
        <v>34</v>
      </c>
      <c r="B626" s="168">
        <v>701.76</v>
      </c>
      <c r="C626" s="168">
        <v>19246.065549999999</v>
      </c>
      <c r="D626" s="162" t="s">
        <v>89</v>
      </c>
      <c r="E626" s="162" t="s">
        <v>89</v>
      </c>
    </row>
    <row r="627" spans="1:9" s="15" customFormat="1" ht="9" customHeight="1" x14ac:dyDescent="0.25">
      <c r="A627" s="117" t="s">
        <v>35</v>
      </c>
      <c r="B627" s="168">
        <v>102229.8</v>
      </c>
      <c r="C627" s="168">
        <v>1644680.5914</v>
      </c>
      <c r="D627" s="162" t="s">
        <v>89</v>
      </c>
      <c r="E627" s="162" t="s">
        <v>89</v>
      </c>
    </row>
    <row r="628" spans="1:9" s="15" customFormat="1" ht="9" customHeight="1" x14ac:dyDescent="0.25">
      <c r="A628" s="117" t="s">
        <v>87</v>
      </c>
      <c r="B628" s="168">
        <v>6105.8</v>
      </c>
      <c r="C628" s="168">
        <v>88931.127189999999</v>
      </c>
      <c r="D628" s="162" t="s">
        <v>89</v>
      </c>
      <c r="E628" s="162" t="s">
        <v>89</v>
      </c>
    </row>
    <row r="629" spans="1:9" s="15" customFormat="1" ht="9" customHeight="1" x14ac:dyDescent="0.25">
      <c r="A629" s="120" t="s">
        <v>37</v>
      </c>
      <c r="B629" s="169">
        <v>44717.71</v>
      </c>
      <c r="C629" s="169">
        <v>1671143.48857</v>
      </c>
      <c r="D629" s="164" t="s">
        <v>89</v>
      </c>
      <c r="E629" s="164" t="s">
        <v>89</v>
      </c>
    </row>
    <row r="630" spans="1:9" s="15" customFormat="1" ht="9" customHeight="1" x14ac:dyDescent="0.25">
      <c r="A630" s="117" t="s">
        <v>38</v>
      </c>
      <c r="B630" s="168">
        <v>17651.960000000003</v>
      </c>
      <c r="C630" s="168">
        <v>465660.89406999992</v>
      </c>
      <c r="D630" s="162" t="s">
        <v>89</v>
      </c>
      <c r="E630" s="162" t="s">
        <v>89</v>
      </c>
    </row>
    <row r="631" spans="1:9" s="15" customFormat="1" ht="9" customHeight="1" x14ac:dyDescent="0.25">
      <c r="A631" s="117" t="s">
        <v>39</v>
      </c>
      <c r="B631" s="168">
        <v>51753.149999999994</v>
      </c>
      <c r="C631" s="168">
        <v>464660.79482000013</v>
      </c>
      <c r="D631" s="162" t="s">
        <v>89</v>
      </c>
      <c r="E631" s="162" t="s">
        <v>89</v>
      </c>
    </row>
    <row r="632" spans="1:9" s="15" customFormat="1" ht="9" customHeight="1" x14ac:dyDescent="0.25">
      <c r="A632" s="117" t="s">
        <v>40</v>
      </c>
      <c r="B632" s="168">
        <v>118777.31</v>
      </c>
      <c r="C632" s="168">
        <v>1347669.2505600001</v>
      </c>
      <c r="D632" s="162" t="s">
        <v>89</v>
      </c>
      <c r="E632" s="162" t="s">
        <v>89</v>
      </c>
    </row>
    <row r="633" spans="1:9" s="15" customFormat="1" ht="9" customHeight="1" x14ac:dyDescent="0.25">
      <c r="A633" s="120" t="s">
        <v>41</v>
      </c>
      <c r="B633" s="169">
        <v>160911.99000000019</v>
      </c>
      <c r="C633" s="169">
        <v>3002088.5706900004</v>
      </c>
      <c r="D633" s="164" t="s">
        <v>89</v>
      </c>
      <c r="E633" s="164" t="s">
        <v>89</v>
      </c>
    </row>
    <row r="634" spans="1:9" s="15" customFormat="1" ht="9" customHeight="1" x14ac:dyDescent="0.25">
      <c r="A634" s="117" t="s">
        <v>88</v>
      </c>
      <c r="B634" s="162" t="s">
        <v>89</v>
      </c>
      <c r="C634" s="162" t="s">
        <v>89</v>
      </c>
      <c r="D634" s="162" t="s">
        <v>89</v>
      </c>
      <c r="E634" s="162" t="s">
        <v>89</v>
      </c>
    </row>
    <row r="635" spans="1:9" s="15" customFormat="1" ht="9" customHeight="1" x14ac:dyDescent="0.25">
      <c r="A635" s="117" t="s">
        <v>42</v>
      </c>
      <c r="B635" s="170">
        <v>13416.32</v>
      </c>
      <c r="C635" s="170">
        <v>174439.51927999998</v>
      </c>
      <c r="D635" s="162" t="s">
        <v>89</v>
      </c>
      <c r="E635" s="162" t="s">
        <v>89</v>
      </c>
    </row>
    <row r="636" spans="1:9" s="15" customFormat="1" ht="9" customHeight="1" x14ac:dyDescent="0.25">
      <c r="A636" s="117" t="s">
        <v>43</v>
      </c>
      <c r="B636" s="168">
        <v>127976.82999999999</v>
      </c>
      <c r="C636" s="168">
        <v>1854990.7969000009</v>
      </c>
      <c r="D636" s="162" t="s">
        <v>89</v>
      </c>
      <c r="E636" s="162" t="s">
        <v>89</v>
      </c>
    </row>
    <row r="637" spans="1:9" s="15" customFormat="1" ht="9" customHeight="1" x14ac:dyDescent="0.25">
      <c r="A637" s="120" t="s">
        <v>44</v>
      </c>
      <c r="B637" s="164">
        <v>4092.3100000000004</v>
      </c>
      <c r="C637" s="164">
        <v>33206.693290000003</v>
      </c>
      <c r="D637" s="164" t="s">
        <v>89</v>
      </c>
      <c r="E637" s="164" t="s">
        <v>89</v>
      </c>
    </row>
    <row r="638" spans="1:9" s="15" customFormat="1" ht="9" customHeight="1" x14ac:dyDescent="0.25">
      <c r="A638" s="117" t="s">
        <v>45</v>
      </c>
      <c r="B638" s="162">
        <v>72200.160000000003</v>
      </c>
      <c r="C638" s="162">
        <v>476015.99977999995</v>
      </c>
      <c r="D638" s="162" t="s">
        <v>89</v>
      </c>
      <c r="E638" s="162" t="s">
        <v>89</v>
      </c>
    </row>
    <row r="639" spans="1:9" s="15" customFormat="1" ht="9" customHeight="1" x14ac:dyDescent="0.25">
      <c r="A639" s="117" t="s">
        <v>46</v>
      </c>
      <c r="B639" s="162">
        <v>219981.21000000002</v>
      </c>
      <c r="C639" s="162">
        <v>1450839.2163500004</v>
      </c>
      <c r="D639" s="162" t="s">
        <v>89</v>
      </c>
      <c r="E639" s="162" t="s">
        <v>89</v>
      </c>
    </row>
    <row r="640" spans="1:9" s="15" customFormat="1" ht="9" customHeight="1" x14ac:dyDescent="0.25">
      <c r="A640" s="117" t="s">
        <v>47</v>
      </c>
      <c r="B640" s="162">
        <v>8412.4399999999987</v>
      </c>
      <c r="C640" s="162">
        <v>80760.336919999987</v>
      </c>
      <c r="D640" s="162" t="s">
        <v>89</v>
      </c>
      <c r="E640" s="162" t="s">
        <v>89</v>
      </c>
    </row>
    <row r="641" spans="1:5" s="15" customFormat="1" ht="9" customHeight="1" x14ac:dyDescent="0.25">
      <c r="A641" s="120" t="s">
        <v>48</v>
      </c>
      <c r="B641" s="164">
        <v>41878.219999999994</v>
      </c>
      <c r="C641" s="164">
        <v>716385.69611999986</v>
      </c>
      <c r="D641" s="164" t="s">
        <v>89</v>
      </c>
      <c r="E641" s="164" t="s">
        <v>89</v>
      </c>
    </row>
    <row r="642" spans="1:5" s="15" customFormat="1" ht="9" customHeight="1" x14ac:dyDescent="0.25">
      <c r="A642" s="117" t="s">
        <v>49</v>
      </c>
      <c r="B642" s="162">
        <v>19448.75</v>
      </c>
      <c r="C642" s="162">
        <v>230368.86838999996</v>
      </c>
      <c r="D642" s="162" t="s">
        <v>89</v>
      </c>
      <c r="E642" s="162" t="s">
        <v>89</v>
      </c>
    </row>
    <row r="643" spans="1:5" s="15" customFormat="1" ht="9" customHeight="1" x14ac:dyDescent="0.25">
      <c r="A643" s="117" t="s">
        <v>50</v>
      </c>
      <c r="B643" s="162">
        <v>47225.950000000004</v>
      </c>
      <c r="C643" s="162">
        <v>726913.85320000001</v>
      </c>
      <c r="D643" s="162" t="s">
        <v>89</v>
      </c>
      <c r="E643" s="162" t="s">
        <v>89</v>
      </c>
    </row>
    <row r="644" spans="1:5" s="15" customFormat="1" ht="9" customHeight="1" x14ac:dyDescent="0.25">
      <c r="A644" s="117" t="s">
        <v>51</v>
      </c>
      <c r="B644" s="162">
        <v>7409.2499999999982</v>
      </c>
      <c r="C644" s="162">
        <v>264576.33030000003</v>
      </c>
      <c r="D644" s="162" t="s">
        <v>89</v>
      </c>
      <c r="E644" s="162" t="s">
        <v>89</v>
      </c>
    </row>
    <row r="645" spans="1:5" s="15" customFormat="1" ht="9" customHeight="1" x14ac:dyDescent="0.25">
      <c r="A645" s="120" t="s">
        <v>52</v>
      </c>
      <c r="B645" s="164">
        <v>11659.720000000001</v>
      </c>
      <c r="C645" s="164">
        <v>147530.46084999997</v>
      </c>
      <c r="D645" s="164" t="s">
        <v>89</v>
      </c>
      <c r="E645" s="164" t="s">
        <v>89</v>
      </c>
    </row>
    <row r="646" spans="1:5" s="15" customFormat="1" ht="9" customHeight="1" x14ac:dyDescent="0.25">
      <c r="A646" s="117" t="s">
        <v>53</v>
      </c>
      <c r="B646" s="162">
        <v>24577.14</v>
      </c>
      <c r="C646" s="162">
        <v>243494.23674000002</v>
      </c>
      <c r="D646" s="162" t="s">
        <v>89</v>
      </c>
      <c r="E646" s="162" t="s">
        <v>89</v>
      </c>
    </row>
    <row r="647" spans="1:5" s="15" customFormat="1" ht="9" customHeight="1" x14ac:dyDescent="0.25">
      <c r="A647" s="117" t="s">
        <v>54</v>
      </c>
      <c r="B647" s="162">
        <v>10625.330000000002</v>
      </c>
      <c r="C647" s="162">
        <v>179144.89099999997</v>
      </c>
      <c r="D647" s="162" t="s">
        <v>89</v>
      </c>
      <c r="E647" s="162" t="s">
        <v>89</v>
      </c>
    </row>
    <row r="648" spans="1:5" s="15" customFormat="1" ht="9" customHeight="1" x14ac:dyDescent="0.25">
      <c r="A648" s="117" t="s">
        <v>55</v>
      </c>
      <c r="B648" s="162">
        <v>56955.1</v>
      </c>
      <c r="C648" s="162">
        <v>647716.10959999997</v>
      </c>
      <c r="D648" s="162" t="s">
        <v>89</v>
      </c>
      <c r="E648" s="162" t="s">
        <v>89</v>
      </c>
    </row>
    <row r="649" spans="1:5" s="15" customFormat="1" ht="9" customHeight="1" x14ac:dyDescent="0.25">
      <c r="A649" s="120" t="s">
        <v>56</v>
      </c>
      <c r="B649" s="164">
        <v>65787.259999999995</v>
      </c>
      <c r="C649" s="164">
        <v>668242.28660000034</v>
      </c>
      <c r="D649" s="164" t="s">
        <v>89</v>
      </c>
      <c r="E649" s="164" t="s">
        <v>89</v>
      </c>
    </row>
    <row r="650" spans="1:5" s="15" customFormat="1" ht="9" customHeight="1" x14ac:dyDescent="0.25">
      <c r="A650" s="117" t="s">
        <v>57</v>
      </c>
      <c r="B650" s="162">
        <v>505546.66999999987</v>
      </c>
      <c r="C650" s="162">
        <v>8348201.7546500005</v>
      </c>
      <c r="D650" s="162" t="s">
        <v>89</v>
      </c>
      <c r="E650" s="162" t="s">
        <v>89</v>
      </c>
    </row>
    <row r="651" spans="1:5" s="15" customFormat="1" ht="9" customHeight="1" x14ac:dyDescent="0.25">
      <c r="A651" s="117" t="s">
        <v>58</v>
      </c>
      <c r="B651" s="162">
        <v>260995.10000000009</v>
      </c>
      <c r="C651" s="162">
        <v>4606406.0300099999</v>
      </c>
      <c r="D651" s="162" t="s">
        <v>89</v>
      </c>
      <c r="E651" s="162" t="s">
        <v>89</v>
      </c>
    </row>
    <row r="652" spans="1:5" s="15" customFormat="1" ht="9" customHeight="1" x14ac:dyDescent="0.25">
      <c r="A652" s="117" t="s">
        <v>59</v>
      </c>
      <c r="B652" s="162">
        <v>27668.750000000004</v>
      </c>
      <c r="C652" s="162">
        <v>550818.7690300002</v>
      </c>
      <c r="D652" s="162" t="s">
        <v>89</v>
      </c>
      <c r="E652" s="162" t="s">
        <v>89</v>
      </c>
    </row>
    <row r="653" spans="1:5" s="15" customFormat="1" ht="9" customHeight="1" x14ac:dyDescent="0.25">
      <c r="A653" s="120" t="s">
        <v>60</v>
      </c>
      <c r="B653" s="164">
        <v>383640.8600000001</v>
      </c>
      <c r="C653" s="164">
        <v>2869994.24505</v>
      </c>
      <c r="D653" s="164" t="s">
        <v>89</v>
      </c>
      <c r="E653" s="164" t="s">
        <v>89</v>
      </c>
    </row>
    <row r="654" spans="1:5" s="15" customFormat="1" ht="9" customHeight="1" x14ac:dyDescent="0.25">
      <c r="A654" s="117" t="s">
        <v>61</v>
      </c>
      <c r="B654" s="162">
        <v>33334.549999999996</v>
      </c>
      <c r="C654" s="162">
        <v>215325.84667999996</v>
      </c>
      <c r="D654" s="162" t="s">
        <v>89</v>
      </c>
      <c r="E654" s="162" t="s">
        <v>89</v>
      </c>
    </row>
    <row r="655" spans="1:5" s="15" customFormat="1" ht="9" customHeight="1" x14ac:dyDescent="0.25">
      <c r="A655" s="117" t="s">
        <v>62</v>
      </c>
      <c r="B655" s="162">
        <v>227042.78999999995</v>
      </c>
      <c r="C655" s="162">
        <v>2707531.9663799996</v>
      </c>
      <c r="D655" s="162" t="s">
        <v>89</v>
      </c>
      <c r="E655" s="162" t="s">
        <v>89</v>
      </c>
    </row>
    <row r="656" spans="1:5" s="15" customFormat="1" ht="9" customHeight="1" x14ac:dyDescent="0.25">
      <c r="A656" s="117" t="s">
        <v>63</v>
      </c>
      <c r="B656" s="162">
        <v>6616.5599999999995</v>
      </c>
      <c r="C656" s="162">
        <v>65007.468729999993</v>
      </c>
      <c r="D656" s="162" t="s">
        <v>89</v>
      </c>
      <c r="E656" s="162" t="s">
        <v>89</v>
      </c>
    </row>
    <row r="657" spans="1:9" s="15" customFormat="1" ht="9" customHeight="1" x14ac:dyDescent="0.25">
      <c r="A657" s="120" t="s">
        <v>64</v>
      </c>
      <c r="B657" s="164">
        <v>10684.42</v>
      </c>
      <c r="C657" s="164">
        <v>100776.75321</v>
      </c>
      <c r="D657" s="164" t="s">
        <v>89</v>
      </c>
      <c r="E657" s="164" t="s">
        <v>89</v>
      </c>
    </row>
    <row r="658" spans="1:9" s="166" customFormat="1" ht="9" customHeight="1" x14ac:dyDescent="0.25">
      <c r="A658" s="124"/>
      <c r="B658" s="131"/>
      <c r="C658" s="131"/>
      <c r="D658" s="165"/>
      <c r="E658" s="165"/>
    </row>
    <row r="659" spans="1:9" s="14" customFormat="1" ht="9" customHeight="1" x14ac:dyDescent="0.25">
      <c r="A659" s="113">
        <v>2013</v>
      </c>
      <c r="B659" s="161"/>
      <c r="C659" s="161"/>
      <c r="D659" s="161"/>
      <c r="E659" s="161"/>
      <c r="F659" s="15"/>
      <c r="G659" s="15"/>
      <c r="H659" s="15"/>
      <c r="I659" s="15"/>
    </row>
    <row r="660" spans="1:9" s="14" customFormat="1" ht="9" customHeight="1" x14ac:dyDescent="0.25">
      <c r="A660" s="115" t="s">
        <v>33</v>
      </c>
      <c r="B660" s="167">
        <f>SUM(B662:B693)-2</f>
        <v>2024774</v>
      </c>
      <c r="C660" s="167">
        <f>SUM(C662:C693)-1</f>
        <v>33293941</v>
      </c>
      <c r="D660" s="163" t="s">
        <v>89</v>
      </c>
      <c r="E660" s="163" t="s">
        <v>89</v>
      </c>
      <c r="F660" s="15"/>
      <c r="G660" s="15"/>
      <c r="H660" s="15"/>
      <c r="I660" s="15"/>
    </row>
    <row r="661" spans="1:9" s="14" customFormat="1" ht="3.75" customHeight="1" x14ac:dyDescent="0.25">
      <c r="A661" s="115"/>
      <c r="B661" s="167"/>
      <c r="C661" s="167"/>
      <c r="D661" s="163"/>
      <c r="E661" s="163"/>
      <c r="F661" s="15"/>
      <c r="G661" s="15"/>
      <c r="H661" s="15"/>
      <c r="I661" s="15"/>
    </row>
    <row r="662" spans="1:9" s="15" customFormat="1" ht="9" customHeight="1" x14ac:dyDescent="0.25">
      <c r="A662" s="117" t="s">
        <v>34</v>
      </c>
      <c r="B662" s="168">
        <v>88</v>
      </c>
      <c r="C662" s="168">
        <v>2574</v>
      </c>
      <c r="D662" s="162" t="s">
        <v>89</v>
      </c>
      <c r="E662" s="162" t="s">
        <v>89</v>
      </c>
    </row>
    <row r="663" spans="1:9" s="15" customFormat="1" ht="9" customHeight="1" x14ac:dyDescent="0.25">
      <c r="A663" s="117" t="s">
        <v>35</v>
      </c>
      <c r="B663" s="168">
        <v>130936</v>
      </c>
      <c r="C663" s="168">
        <v>2283816</v>
      </c>
      <c r="D663" s="162" t="s">
        <v>89</v>
      </c>
      <c r="E663" s="162" t="s">
        <v>89</v>
      </c>
    </row>
    <row r="664" spans="1:9" s="15" customFormat="1" ht="9" customHeight="1" x14ac:dyDescent="0.25">
      <c r="A664" s="117" t="s">
        <v>87</v>
      </c>
      <c r="B664" s="168">
        <v>9365</v>
      </c>
      <c r="C664" s="168">
        <v>158916</v>
      </c>
      <c r="D664" s="162" t="s">
        <v>89</v>
      </c>
      <c r="E664" s="162" t="s">
        <v>89</v>
      </c>
    </row>
    <row r="665" spans="1:9" s="15" customFormat="1" ht="9" customHeight="1" x14ac:dyDescent="0.25">
      <c r="A665" s="120" t="s">
        <v>37</v>
      </c>
      <c r="B665" s="169">
        <v>9269</v>
      </c>
      <c r="C665" s="169">
        <v>846491</v>
      </c>
      <c r="D665" s="164" t="s">
        <v>89</v>
      </c>
      <c r="E665" s="164" t="s">
        <v>89</v>
      </c>
    </row>
    <row r="666" spans="1:9" s="15" customFormat="1" ht="9" customHeight="1" x14ac:dyDescent="0.25">
      <c r="A666" s="117" t="s">
        <v>38</v>
      </c>
      <c r="B666" s="168">
        <v>5700</v>
      </c>
      <c r="C666" s="168">
        <v>185989</v>
      </c>
      <c r="D666" s="162" t="s">
        <v>89</v>
      </c>
      <c r="E666" s="162" t="s">
        <v>89</v>
      </c>
    </row>
    <row r="667" spans="1:9" s="15" customFormat="1" ht="9" customHeight="1" x14ac:dyDescent="0.25">
      <c r="A667" s="117" t="s">
        <v>39</v>
      </c>
      <c r="B667" s="168">
        <v>20164</v>
      </c>
      <c r="C667" s="168">
        <v>349089</v>
      </c>
      <c r="D667" s="162" t="s">
        <v>89</v>
      </c>
      <c r="E667" s="162" t="s">
        <v>89</v>
      </c>
    </row>
    <row r="668" spans="1:9" s="15" customFormat="1" ht="9" customHeight="1" x14ac:dyDescent="0.25">
      <c r="A668" s="117" t="s">
        <v>40</v>
      </c>
      <c r="B668" s="168">
        <v>57227</v>
      </c>
      <c r="C668" s="168">
        <v>712351</v>
      </c>
      <c r="D668" s="162" t="s">
        <v>89</v>
      </c>
      <c r="E668" s="162" t="s">
        <v>89</v>
      </c>
    </row>
    <row r="669" spans="1:9" s="15" customFormat="1" ht="9" customHeight="1" x14ac:dyDescent="0.25">
      <c r="A669" s="120" t="s">
        <v>41</v>
      </c>
      <c r="B669" s="169">
        <v>139517</v>
      </c>
      <c r="C669" s="169">
        <v>2799242</v>
      </c>
      <c r="D669" s="164" t="s">
        <v>89</v>
      </c>
      <c r="E669" s="164" t="s">
        <v>89</v>
      </c>
    </row>
    <row r="670" spans="1:9" s="15" customFormat="1" ht="9" customHeight="1" x14ac:dyDescent="0.25">
      <c r="A670" s="117" t="s">
        <v>88</v>
      </c>
      <c r="B670" s="162" t="s">
        <v>89</v>
      </c>
      <c r="C670" s="162" t="s">
        <v>89</v>
      </c>
      <c r="D670" s="162" t="s">
        <v>89</v>
      </c>
      <c r="E670" s="162" t="s">
        <v>89</v>
      </c>
    </row>
    <row r="671" spans="1:9" s="15" customFormat="1" ht="9" customHeight="1" x14ac:dyDescent="0.25">
      <c r="A671" s="117" t="s">
        <v>42</v>
      </c>
      <c r="B671" s="170">
        <v>4852</v>
      </c>
      <c r="C671" s="170">
        <v>79613</v>
      </c>
      <c r="D671" s="162" t="s">
        <v>89</v>
      </c>
      <c r="E671" s="162" t="s">
        <v>89</v>
      </c>
    </row>
    <row r="672" spans="1:9" s="15" customFormat="1" ht="9" customHeight="1" x14ac:dyDescent="0.25">
      <c r="A672" s="117" t="s">
        <v>43</v>
      </c>
      <c r="B672" s="168">
        <v>80021</v>
      </c>
      <c r="C672" s="168">
        <v>1335907</v>
      </c>
      <c r="D672" s="162" t="s">
        <v>89</v>
      </c>
      <c r="E672" s="162" t="s">
        <v>89</v>
      </c>
    </row>
    <row r="673" spans="1:5" s="15" customFormat="1" ht="9" customHeight="1" x14ac:dyDescent="0.25">
      <c r="A673" s="120" t="s">
        <v>44</v>
      </c>
      <c r="B673" s="164">
        <v>1424</v>
      </c>
      <c r="C673" s="164">
        <v>19478</v>
      </c>
      <c r="D673" s="164" t="s">
        <v>89</v>
      </c>
      <c r="E673" s="164" t="s">
        <v>89</v>
      </c>
    </row>
    <row r="674" spans="1:5" s="15" customFormat="1" ht="9" customHeight="1" x14ac:dyDescent="0.25">
      <c r="A674" s="117" t="s">
        <v>45</v>
      </c>
      <c r="B674" s="162">
        <v>8858</v>
      </c>
      <c r="C674" s="162">
        <v>172426</v>
      </c>
      <c r="D674" s="162" t="s">
        <v>89</v>
      </c>
      <c r="E674" s="162" t="s">
        <v>89</v>
      </c>
    </row>
    <row r="675" spans="1:5" s="15" customFormat="1" ht="9" customHeight="1" x14ac:dyDescent="0.25">
      <c r="A675" s="117" t="s">
        <v>46</v>
      </c>
      <c r="B675" s="162">
        <v>21619</v>
      </c>
      <c r="C675" s="162">
        <v>388056</v>
      </c>
      <c r="D675" s="162" t="s">
        <v>89</v>
      </c>
      <c r="E675" s="162" t="s">
        <v>89</v>
      </c>
    </row>
    <row r="676" spans="1:5" s="15" customFormat="1" ht="9" customHeight="1" x14ac:dyDescent="0.25">
      <c r="A676" s="117" t="s">
        <v>47</v>
      </c>
      <c r="B676" s="162">
        <v>237</v>
      </c>
      <c r="C676" s="162">
        <v>3053</v>
      </c>
      <c r="D676" s="162" t="s">
        <v>89</v>
      </c>
      <c r="E676" s="162" t="s">
        <v>89</v>
      </c>
    </row>
    <row r="677" spans="1:5" s="15" customFormat="1" ht="9" customHeight="1" x14ac:dyDescent="0.25">
      <c r="A677" s="120" t="s">
        <v>48</v>
      </c>
      <c r="B677" s="164">
        <v>22948</v>
      </c>
      <c r="C677" s="164">
        <v>434869</v>
      </c>
      <c r="D677" s="164" t="s">
        <v>89</v>
      </c>
      <c r="E677" s="164" t="s">
        <v>89</v>
      </c>
    </row>
    <row r="678" spans="1:5" s="15" customFormat="1" ht="9" customHeight="1" x14ac:dyDescent="0.25">
      <c r="A678" s="117" t="s">
        <v>49</v>
      </c>
      <c r="B678" s="162">
        <v>5753</v>
      </c>
      <c r="C678" s="162">
        <v>118151</v>
      </c>
      <c r="D678" s="162" t="s">
        <v>89</v>
      </c>
      <c r="E678" s="162" t="s">
        <v>89</v>
      </c>
    </row>
    <row r="679" spans="1:5" s="15" customFormat="1" ht="9" customHeight="1" x14ac:dyDescent="0.25">
      <c r="A679" s="117" t="s">
        <v>50</v>
      </c>
      <c r="B679" s="162">
        <v>41800</v>
      </c>
      <c r="C679" s="162">
        <v>569474</v>
      </c>
      <c r="D679" s="162" t="s">
        <v>89</v>
      </c>
      <c r="E679" s="162" t="s">
        <v>89</v>
      </c>
    </row>
    <row r="680" spans="1:5" s="15" customFormat="1" ht="9" customHeight="1" x14ac:dyDescent="0.25">
      <c r="A680" s="117" t="s">
        <v>51</v>
      </c>
      <c r="B680" s="162">
        <v>12807</v>
      </c>
      <c r="C680" s="162">
        <v>304282</v>
      </c>
      <c r="D680" s="162" t="s">
        <v>89</v>
      </c>
      <c r="E680" s="162" t="s">
        <v>89</v>
      </c>
    </row>
    <row r="681" spans="1:5" s="15" customFormat="1" ht="9" customHeight="1" x14ac:dyDescent="0.25">
      <c r="A681" s="120" t="s">
        <v>52</v>
      </c>
      <c r="B681" s="164">
        <v>9350</v>
      </c>
      <c r="C681" s="164">
        <v>111437</v>
      </c>
      <c r="D681" s="164" t="s">
        <v>89</v>
      </c>
      <c r="E681" s="164" t="s">
        <v>89</v>
      </c>
    </row>
    <row r="682" spans="1:5" s="15" customFormat="1" ht="9" customHeight="1" x14ac:dyDescent="0.25">
      <c r="A682" s="117" t="s">
        <v>53</v>
      </c>
      <c r="B682" s="162">
        <v>10121</v>
      </c>
      <c r="C682" s="162">
        <v>96372</v>
      </c>
      <c r="D682" s="162" t="s">
        <v>89</v>
      </c>
      <c r="E682" s="162" t="s">
        <v>89</v>
      </c>
    </row>
    <row r="683" spans="1:5" s="15" customFormat="1" ht="9" customHeight="1" x14ac:dyDescent="0.25">
      <c r="A683" s="117" t="s">
        <v>54</v>
      </c>
      <c r="B683" s="162">
        <v>8111</v>
      </c>
      <c r="C683" s="162">
        <v>149913</v>
      </c>
      <c r="D683" s="162" t="s">
        <v>89</v>
      </c>
      <c r="E683" s="162" t="s">
        <v>89</v>
      </c>
    </row>
    <row r="684" spans="1:5" s="15" customFormat="1" ht="9" customHeight="1" x14ac:dyDescent="0.25">
      <c r="A684" s="117" t="s">
        <v>55</v>
      </c>
      <c r="B684" s="162">
        <v>25011</v>
      </c>
      <c r="C684" s="162">
        <v>308591</v>
      </c>
      <c r="D684" s="162" t="s">
        <v>89</v>
      </c>
      <c r="E684" s="162" t="s">
        <v>89</v>
      </c>
    </row>
    <row r="685" spans="1:5" s="15" customFormat="1" ht="9" customHeight="1" x14ac:dyDescent="0.25">
      <c r="A685" s="120" t="s">
        <v>56</v>
      </c>
      <c r="B685" s="164">
        <v>40819</v>
      </c>
      <c r="C685" s="164">
        <v>443062</v>
      </c>
      <c r="D685" s="164" t="s">
        <v>89</v>
      </c>
      <c r="E685" s="164" t="s">
        <v>89</v>
      </c>
    </row>
    <row r="686" spans="1:5" s="15" customFormat="1" ht="9" customHeight="1" x14ac:dyDescent="0.25">
      <c r="A686" s="117" t="s">
        <v>57</v>
      </c>
      <c r="B686" s="162">
        <v>589118</v>
      </c>
      <c r="C686" s="162">
        <v>11948347</v>
      </c>
      <c r="D686" s="162" t="s">
        <v>89</v>
      </c>
      <c r="E686" s="162" t="s">
        <v>89</v>
      </c>
    </row>
    <row r="687" spans="1:5" s="15" customFormat="1" ht="9" customHeight="1" x14ac:dyDescent="0.25">
      <c r="A687" s="117" t="s">
        <v>58</v>
      </c>
      <c r="B687" s="162">
        <v>283039</v>
      </c>
      <c r="C687" s="162">
        <v>5084338</v>
      </c>
      <c r="D687" s="162" t="s">
        <v>89</v>
      </c>
      <c r="E687" s="162" t="s">
        <v>89</v>
      </c>
    </row>
    <row r="688" spans="1:5" s="15" customFormat="1" ht="9" customHeight="1" x14ac:dyDescent="0.25">
      <c r="A688" s="117" t="s">
        <v>59</v>
      </c>
      <c r="B688" s="162">
        <v>17692</v>
      </c>
      <c r="C688" s="162">
        <v>355135</v>
      </c>
      <c r="D688" s="162" t="s">
        <v>89</v>
      </c>
      <c r="E688" s="162" t="s">
        <v>89</v>
      </c>
    </row>
    <row r="689" spans="1:9" s="15" customFormat="1" ht="9" customHeight="1" x14ac:dyDescent="0.25">
      <c r="A689" s="120" t="s">
        <v>60</v>
      </c>
      <c r="B689" s="164">
        <v>375488</v>
      </c>
      <c r="C689" s="164">
        <v>2827269</v>
      </c>
      <c r="D689" s="164" t="s">
        <v>89</v>
      </c>
      <c r="E689" s="164" t="s">
        <v>89</v>
      </c>
    </row>
    <row r="690" spans="1:9" s="15" customFormat="1" ht="9" customHeight="1" x14ac:dyDescent="0.25">
      <c r="A690" s="117" t="s">
        <v>61</v>
      </c>
      <c r="B690" s="162">
        <v>1047</v>
      </c>
      <c r="C690" s="162">
        <v>10111</v>
      </c>
      <c r="D690" s="162" t="s">
        <v>89</v>
      </c>
      <c r="E690" s="162" t="s">
        <v>89</v>
      </c>
    </row>
    <row r="691" spans="1:9" s="15" customFormat="1" ht="9" customHeight="1" x14ac:dyDescent="0.25">
      <c r="A691" s="117" t="s">
        <v>62</v>
      </c>
      <c r="B691" s="162">
        <v>87426</v>
      </c>
      <c r="C691" s="162">
        <v>1098071</v>
      </c>
      <c r="D691" s="162" t="s">
        <v>89</v>
      </c>
      <c r="E691" s="162" t="s">
        <v>89</v>
      </c>
    </row>
    <row r="692" spans="1:9" s="15" customFormat="1" ht="9" customHeight="1" x14ac:dyDescent="0.25">
      <c r="A692" s="117" t="s">
        <v>63</v>
      </c>
      <c r="B692" s="162">
        <v>2241</v>
      </c>
      <c r="C692" s="162">
        <v>20287</v>
      </c>
      <c r="D692" s="162" t="s">
        <v>89</v>
      </c>
      <c r="E692" s="162" t="s">
        <v>89</v>
      </c>
    </row>
    <row r="693" spans="1:9" s="15" customFormat="1" ht="9" customHeight="1" x14ac:dyDescent="0.25">
      <c r="A693" s="120" t="s">
        <v>64</v>
      </c>
      <c r="B693" s="164">
        <v>2728</v>
      </c>
      <c r="C693" s="164">
        <v>77232</v>
      </c>
      <c r="D693" s="164" t="s">
        <v>89</v>
      </c>
      <c r="E693" s="164" t="s">
        <v>89</v>
      </c>
    </row>
    <row r="694" spans="1:9" s="166" customFormat="1" ht="9" customHeight="1" x14ac:dyDescent="0.25">
      <c r="A694" s="124"/>
      <c r="B694" s="131"/>
      <c r="C694" s="131"/>
      <c r="D694" s="165"/>
      <c r="E694" s="165"/>
    </row>
    <row r="695" spans="1:9" s="14" customFormat="1" ht="9" customHeight="1" x14ac:dyDescent="0.25">
      <c r="A695" s="113">
        <v>2014</v>
      </c>
      <c r="B695" s="161"/>
      <c r="C695" s="161"/>
      <c r="D695" s="161"/>
      <c r="E695" s="161"/>
      <c r="F695" s="15"/>
      <c r="G695" s="15"/>
      <c r="H695" s="15"/>
      <c r="I695" s="15"/>
    </row>
    <row r="696" spans="1:9" s="14" customFormat="1" ht="9" customHeight="1" x14ac:dyDescent="0.25">
      <c r="A696" s="115" t="s">
        <v>33</v>
      </c>
      <c r="B696" s="167">
        <f>SUM(B698:B729)</f>
        <v>1178858.3400000001</v>
      </c>
      <c r="C696" s="167">
        <f>SUM(C698:C729)</f>
        <v>18835563.034259997</v>
      </c>
      <c r="D696" s="163" t="s">
        <v>89</v>
      </c>
      <c r="E696" s="163" t="s">
        <v>89</v>
      </c>
      <c r="F696" s="15"/>
      <c r="G696" s="15"/>
      <c r="H696" s="15"/>
      <c r="I696" s="15"/>
    </row>
    <row r="697" spans="1:9" s="14" customFormat="1" ht="3.75" customHeight="1" x14ac:dyDescent="0.25">
      <c r="A697" s="115"/>
      <c r="B697" s="167"/>
      <c r="C697" s="167"/>
      <c r="D697" s="163"/>
      <c r="E697" s="163"/>
      <c r="F697" s="15"/>
      <c r="G697" s="15"/>
      <c r="H697" s="15"/>
      <c r="I697" s="15"/>
    </row>
    <row r="698" spans="1:9" s="15" customFormat="1" ht="9" customHeight="1" x14ac:dyDescent="0.25">
      <c r="A698" s="117" t="s">
        <v>34</v>
      </c>
      <c r="B698" s="168">
        <v>45.789999999999992</v>
      </c>
      <c r="C698" s="168">
        <v>2620.93102</v>
      </c>
      <c r="D698" s="162" t="s">
        <v>89</v>
      </c>
      <c r="E698" s="162" t="s">
        <v>89</v>
      </c>
    </row>
    <row r="699" spans="1:9" s="15" customFormat="1" ht="9" customHeight="1" x14ac:dyDescent="0.25">
      <c r="A699" s="117" t="s">
        <v>35</v>
      </c>
      <c r="B699" s="168">
        <v>59421.450000000004</v>
      </c>
      <c r="C699" s="168">
        <v>1046385.20398</v>
      </c>
      <c r="D699" s="162" t="s">
        <v>89</v>
      </c>
      <c r="E699" s="162" t="s">
        <v>89</v>
      </c>
    </row>
    <row r="700" spans="1:9" s="15" customFormat="1" ht="9" customHeight="1" x14ac:dyDescent="0.25">
      <c r="A700" s="117" t="s">
        <v>87</v>
      </c>
      <c r="B700" s="168">
        <v>4128</v>
      </c>
      <c r="C700" s="168">
        <v>69457.538090000002</v>
      </c>
      <c r="D700" s="162" t="s">
        <v>89</v>
      </c>
      <c r="E700" s="162" t="s">
        <v>89</v>
      </c>
    </row>
    <row r="701" spans="1:9" s="15" customFormat="1" ht="9" customHeight="1" x14ac:dyDescent="0.25">
      <c r="A701" s="120" t="s">
        <v>37</v>
      </c>
      <c r="B701" s="169">
        <v>719.35</v>
      </c>
      <c r="C701" s="169">
        <v>12551.9229</v>
      </c>
      <c r="D701" s="164" t="s">
        <v>89</v>
      </c>
      <c r="E701" s="164" t="s">
        <v>89</v>
      </c>
    </row>
    <row r="702" spans="1:9" s="15" customFormat="1" ht="9" customHeight="1" x14ac:dyDescent="0.25">
      <c r="A702" s="117" t="s">
        <v>38</v>
      </c>
      <c r="B702" s="168">
        <v>286.74</v>
      </c>
      <c r="C702" s="168">
        <v>8441.3314200000004</v>
      </c>
      <c r="D702" s="162" t="s">
        <v>89</v>
      </c>
      <c r="E702" s="162" t="s">
        <v>89</v>
      </c>
    </row>
    <row r="703" spans="1:9" s="15" customFormat="1" ht="9" customHeight="1" x14ac:dyDescent="0.25">
      <c r="A703" s="117" t="s">
        <v>39</v>
      </c>
      <c r="B703" s="168">
        <v>16204.5</v>
      </c>
      <c r="C703" s="168">
        <v>178814.09959</v>
      </c>
      <c r="D703" s="162" t="s">
        <v>89</v>
      </c>
      <c r="E703" s="162" t="s">
        <v>89</v>
      </c>
    </row>
    <row r="704" spans="1:9" s="15" customFormat="1" ht="9" customHeight="1" x14ac:dyDescent="0.25">
      <c r="A704" s="117" t="s">
        <v>40</v>
      </c>
      <c r="B704" s="168">
        <v>11233.470000000001</v>
      </c>
      <c r="C704" s="168">
        <v>151983.48272999999</v>
      </c>
      <c r="D704" s="162" t="s">
        <v>89</v>
      </c>
      <c r="E704" s="162" t="s">
        <v>89</v>
      </c>
    </row>
    <row r="705" spans="1:5" s="15" customFormat="1" ht="9" customHeight="1" x14ac:dyDescent="0.25">
      <c r="A705" s="120" t="s">
        <v>41</v>
      </c>
      <c r="B705" s="169">
        <v>6046.3600000000042</v>
      </c>
      <c r="C705" s="169">
        <v>85605.420000000013</v>
      </c>
      <c r="D705" s="164" t="s">
        <v>89</v>
      </c>
      <c r="E705" s="164" t="s">
        <v>89</v>
      </c>
    </row>
    <row r="706" spans="1:5" s="15" customFormat="1" ht="9" customHeight="1" x14ac:dyDescent="0.25">
      <c r="A706" s="117" t="s">
        <v>88</v>
      </c>
      <c r="B706" s="162" t="s">
        <v>89</v>
      </c>
      <c r="C706" s="162" t="s">
        <v>89</v>
      </c>
      <c r="D706" s="162" t="s">
        <v>89</v>
      </c>
      <c r="E706" s="162" t="s">
        <v>89</v>
      </c>
    </row>
    <row r="707" spans="1:5" s="15" customFormat="1" ht="9" customHeight="1" x14ac:dyDescent="0.25">
      <c r="A707" s="117" t="s">
        <v>42</v>
      </c>
      <c r="B707" s="170">
        <v>62</v>
      </c>
      <c r="C707" s="170">
        <v>940.86500000000001</v>
      </c>
      <c r="D707" s="162" t="s">
        <v>89</v>
      </c>
      <c r="E707" s="162" t="s">
        <v>89</v>
      </c>
    </row>
    <row r="708" spans="1:5" s="15" customFormat="1" ht="9" customHeight="1" x14ac:dyDescent="0.25">
      <c r="A708" s="117" t="s">
        <v>43</v>
      </c>
      <c r="B708" s="168">
        <v>38879.639999999992</v>
      </c>
      <c r="C708" s="168">
        <v>675543.6548299999</v>
      </c>
      <c r="D708" s="162" t="s">
        <v>89</v>
      </c>
      <c r="E708" s="162" t="s">
        <v>89</v>
      </c>
    </row>
    <row r="709" spans="1:5" s="15" customFormat="1" ht="9" customHeight="1" x14ac:dyDescent="0.25">
      <c r="A709" s="120" t="s">
        <v>44</v>
      </c>
      <c r="B709" s="164">
        <v>213</v>
      </c>
      <c r="C709" s="164">
        <v>6790.3904000000002</v>
      </c>
      <c r="D709" s="164" t="s">
        <v>89</v>
      </c>
      <c r="E709" s="164" t="s">
        <v>89</v>
      </c>
    </row>
    <row r="710" spans="1:5" s="15" customFormat="1" ht="9" customHeight="1" x14ac:dyDescent="0.25">
      <c r="A710" s="117" t="s">
        <v>45</v>
      </c>
      <c r="B710" s="162">
        <v>0</v>
      </c>
      <c r="C710" s="162">
        <v>0</v>
      </c>
      <c r="D710" s="162" t="s">
        <v>89</v>
      </c>
      <c r="E710" s="162" t="s">
        <v>89</v>
      </c>
    </row>
    <row r="711" spans="1:5" s="15" customFormat="1" ht="9" customHeight="1" x14ac:dyDescent="0.25">
      <c r="A711" s="117" t="s">
        <v>46</v>
      </c>
      <c r="B711" s="162">
        <v>5620.53</v>
      </c>
      <c r="C711" s="162">
        <v>92409.792879999994</v>
      </c>
      <c r="D711" s="162" t="s">
        <v>89</v>
      </c>
      <c r="E711" s="162" t="s">
        <v>89</v>
      </c>
    </row>
    <row r="712" spans="1:5" s="15" customFormat="1" ht="9" customHeight="1" x14ac:dyDescent="0.25">
      <c r="A712" s="117" t="s">
        <v>47</v>
      </c>
      <c r="B712" s="162">
        <v>11.19</v>
      </c>
      <c r="C712" s="162">
        <v>1485.0600300000001</v>
      </c>
      <c r="D712" s="162" t="s">
        <v>89</v>
      </c>
      <c r="E712" s="162" t="s">
        <v>89</v>
      </c>
    </row>
    <row r="713" spans="1:5" s="15" customFormat="1" ht="9" customHeight="1" x14ac:dyDescent="0.25">
      <c r="A713" s="120" t="s">
        <v>48</v>
      </c>
      <c r="B713" s="164">
        <v>4305.51</v>
      </c>
      <c r="C713" s="164">
        <v>105067.69798999999</v>
      </c>
      <c r="D713" s="164" t="s">
        <v>89</v>
      </c>
      <c r="E713" s="164" t="s">
        <v>89</v>
      </c>
    </row>
    <row r="714" spans="1:5" s="15" customFormat="1" ht="9" customHeight="1" x14ac:dyDescent="0.25">
      <c r="A714" s="117" t="s">
        <v>49</v>
      </c>
      <c r="B714" s="162">
        <v>228.82999999999998</v>
      </c>
      <c r="C714" s="162">
        <v>6717.4588999999996</v>
      </c>
      <c r="D714" s="162" t="s">
        <v>89</v>
      </c>
      <c r="E714" s="162" t="s">
        <v>89</v>
      </c>
    </row>
    <row r="715" spans="1:5" s="15" customFormat="1" ht="9" customHeight="1" x14ac:dyDescent="0.25">
      <c r="A715" s="117" t="s">
        <v>50</v>
      </c>
      <c r="B715" s="162">
        <v>37566.29</v>
      </c>
      <c r="C715" s="162">
        <v>583590.39075000002</v>
      </c>
      <c r="D715" s="162" t="s">
        <v>89</v>
      </c>
      <c r="E715" s="162" t="s">
        <v>89</v>
      </c>
    </row>
    <row r="716" spans="1:5" s="15" customFormat="1" ht="9" customHeight="1" x14ac:dyDescent="0.25">
      <c r="A716" s="117" t="s">
        <v>51</v>
      </c>
      <c r="B716" s="162">
        <v>8325.14</v>
      </c>
      <c r="C716" s="162">
        <v>158255.89853000003</v>
      </c>
      <c r="D716" s="162" t="s">
        <v>89</v>
      </c>
      <c r="E716" s="162" t="s">
        <v>89</v>
      </c>
    </row>
    <row r="717" spans="1:5" s="15" customFormat="1" ht="9" customHeight="1" x14ac:dyDescent="0.25">
      <c r="A717" s="120" t="s">
        <v>52</v>
      </c>
      <c r="B717" s="164">
        <v>14008.929999999998</v>
      </c>
      <c r="C717" s="164">
        <v>146636.13858999996</v>
      </c>
      <c r="D717" s="164" t="s">
        <v>89</v>
      </c>
      <c r="E717" s="164" t="s">
        <v>89</v>
      </c>
    </row>
    <row r="718" spans="1:5" s="15" customFormat="1" ht="9" customHeight="1" x14ac:dyDescent="0.25">
      <c r="A718" s="117" t="s">
        <v>53</v>
      </c>
      <c r="B718" s="162">
        <v>1550.21</v>
      </c>
      <c r="C718" s="162">
        <v>10824.69454</v>
      </c>
      <c r="D718" s="162" t="s">
        <v>89</v>
      </c>
      <c r="E718" s="162" t="s">
        <v>89</v>
      </c>
    </row>
    <row r="719" spans="1:5" s="15" customFormat="1" ht="9" customHeight="1" x14ac:dyDescent="0.25">
      <c r="A719" s="117" t="s">
        <v>54</v>
      </c>
      <c r="B719" s="162">
        <v>670.41</v>
      </c>
      <c r="C719" s="162">
        <v>11634.2505</v>
      </c>
      <c r="D719" s="162" t="s">
        <v>89</v>
      </c>
      <c r="E719" s="162" t="s">
        <v>89</v>
      </c>
    </row>
    <row r="720" spans="1:5" s="15" customFormat="1" ht="9" customHeight="1" x14ac:dyDescent="0.25">
      <c r="A720" s="117" t="s">
        <v>55</v>
      </c>
      <c r="B720" s="162">
        <v>800</v>
      </c>
      <c r="C720" s="162">
        <v>8000</v>
      </c>
      <c r="D720" s="162" t="s">
        <v>89</v>
      </c>
      <c r="E720" s="162" t="s">
        <v>89</v>
      </c>
    </row>
    <row r="721" spans="1:9" s="15" customFormat="1" ht="9" customHeight="1" x14ac:dyDescent="0.25">
      <c r="A721" s="120" t="s">
        <v>56</v>
      </c>
      <c r="B721" s="164">
        <v>22770.120000000003</v>
      </c>
      <c r="C721" s="164">
        <v>227414.42116000003</v>
      </c>
      <c r="D721" s="164" t="s">
        <v>89</v>
      </c>
      <c r="E721" s="164" t="s">
        <v>89</v>
      </c>
    </row>
    <row r="722" spans="1:9" s="15" customFormat="1" ht="9" customHeight="1" x14ac:dyDescent="0.25">
      <c r="A722" s="117" t="s">
        <v>57</v>
      </c>
      <c r="B722" s="162">
        <v>425017.77</v>
      </c>
      <c r="C722" s="162">
        <v>8726056.7199299987</v>
      </c>
      <c r="D722" s="162" t="s">
        <v>89</v>
      </c>
      <c r="E722" s="162" t="s">
        <v>89</v>
      </c>
    </row>
    <row r="723" spans="1:9" s="15" customFormat="1" ht="9" customHeight="1" x14ac:dyDescent="0.25">
      <c r="A723" s="117" t="s">
        <v>58</v>
      </c>
      <c r="B723" s="162">
        <v>234270.34000000005</v>
      </c>
      <c r="C723" s="162">
        <v>4220687.7927100006</v>
      </c>
      <c r="D723" s="162" t="s">
        <v>89</v>
      </c>
      <c r="E723" s="162" t="s">
        <v>89</v>
      </c>
    </row>
    <row r="724" spans="1:9" s="15" customFormat="1" ht="9" customHeight="1" x14ac:dyDescent="0.25">
      <c r="A724" s="117" t="s">
        <v>59</v>
      </c>
      <c r="B724" s="162">
        <v>10472.07</v>
      </c>
      <c r="C724" s="162">
        <v>131666.77476</v>
      </c>
      <c r="D724" s="162" t="s">
        <v>89</v>
      </c>
      <c r="E724" s="162" t="s">
        <v>89</v>
      </c>
    </row>
    <row r="725" spans="1:9" s="15" customFormat="1" ht="9" customHeight="1" x14ac:dyDescent="0.25">
      <c r="A725" s="120" t="s">
        <v>60</v>
      </c>
      <c r="B725" s="164">
        <v>238994.04999999996</v>
      </c>
      <c r="C725" s="164">
        <v>1728176.2369900004</v>
      </c>
      <c r="D725" s="164" t="s">
        <v>89</v>
      </c>
      <c r="E725" s="164" t="s">
        <v>89</v>
      </c>
    </row>
    <row r="726" spans="1:9" s="15" customFormat="1" ht="9" customHeight="1" x14ac:dyDescent="0.25">
      <c r="A726" s="117" t="s">
        <v>61</v>
      </c>
      <c r="B726" s="162">
        <v>0</v>
      </c>
      <c r="C726" s="162">
        <v>1.1368683772161603E-13</v>
      </c>
      <c r="D726" s="162" t="s">
        <v>89</v>
      </c>
      <c r="E726" s="162" t="s">
        <v>89</v>
      </c>
    </row>
    <row r="727" spans="1:9" s="15" customFormat="1" ht="9" customHeight="1" x14ac:dyDescent="0.25">
      <c r="A727" s="117" t="s">
        <v>62</v>
      </c>
      <c r="B727" s="162">
        <v>36813.589999999997</v>
      </c>
      <c r="C727" s="162">
        <v>426527.65879999998</v>
      </c>
      <c r="D727" s="162" t="s">
        <v>89</v>
      </c>
      <c r="E727" s="162" t="s">
        <v>89</v>
      </c>
    </row>
    <row r="728" spans="1:9" s="15" customFormat="1" ht="9" customHeight="1" x14ac:dyDescent="0.25">
      <c r="A728" s="117" t="s">
        <v>63</v>
      </c>
      <c r="B728" s="162">
        <v>34</v>
      </c>
      <c r="C728" s="162">
        <v>2987.962</v>
      </c>
      <c r="D728" s="162" t="s">
        <v>89</v>
      </c>
      <c r="E728" s="162" t="s">
        <v>89</v>
      </c>
    </row>
    <row r="729" spans="1:9" s="15" customFormat="1" ht="9" customHeight="1" x14ac:dyDescent="0.25">
      <c r="A729" s="120" t="s">
        <v>64</v>
      </c>
      <c r="B729" s="164">
        <v>159.06</v>
      </c>
      <c r="C729" s="164">
        <v>8289.245240000002</v>
      </c>
      <c r="D729" s="164" t="s">
        <v>89</v>
      </c>
      <c r="E729" s="164" t="s">
        <v>89</v>
      </c>
    </row>
    <row r="730" spans="1:9" s="166" customFormat="1" ht="9" customHeight="1" x14ac:dyDescent="0.25">
      <c r="A730" s="124"/>
      <c r="B730" s="131"/>
      <c r="C730" s="131"/>
      <c r="D730" s="165"/>
      <c r="E730" s="165"/>
    </row>
    <row r="731" spans="1:9" s="14" customFormat="1" ht="9" customHeight="1" x14ac:dyDescent="0.25">
      <c r="A731" s="113">
        <v>2015</v>
      </c>
      <c r="B731" s="161"/>
      <c r="C731" s="161"/>
      <c r="D731" s="161"/>
      <c r="E731" s="161"/>
      <c r="F731" s="15"/>
      <c r="G731" s="15"/>
      <c r="H731" s="15"/>
      <c r="I731" s="15"/>
    </row>
    <row r="732" spans="1:9" s="14" customFormat="1" ht="9" customHeight="1" x14ac:dyDescent="0.25">
      <c r="A732" s="115" t="s">
        <v>33</v>
      </c>
      <c r="B732" s="167">
        <f>SUM(B734:B765)</f>
        <v>1198714.5899999999</v>
      </c>
      <c r="C732" s="167">
        <f>SUM(C734:C765)</f>
        <v>21151255.960129946</v>
      </c>
      <c r="D732" s="163" t="s">
        <v>89</v>
      </c>
      <c r="E732" s="163" t="s">
        <v>89</v>
      </c>
      <c r="F732" s="15"/>
      <c r="G732" s="15"/>
      <c r="H732" s="15"/>
      <c r="I732" s="15"/>
    </row>
    <row r="733" spans="1:9" s="14" customFormat="1" ht="3.75" customHeight="1" x14ac:dyDescent="0.25">
      <c r="A733" s="115"/>
      <c r="B733" s="167"/>
      <c r="C733" s="167"/>
      <c r="D733" s="163"/>
      <c r="E733" s="163"/>
      <c r="F733" s="15"/>
      <c r="G733" s="15"/>
      <c r="H733" s="15"/>
      <c r="I733" s="15"/>
    </row>
    <row r="734" spans="1:9" s="15" customFormat="1" ht="9" customHeight="1" x14ac:dyDescent="0.25">
      <c r="A734" s="117" t="s">
        <v>34</v>
      </c>
      <c r="B734" s="168">
        <v>21.35</v>
      </c>
      <c r="C734" s="168">
        <v>454.86710000000005</v>
      </c>
      <c r="D734" s="162" t="s">
        <v>89</v>
      </c>
      <c r="E734" s="162" t="s">
        <v>89</v>
      </c>
    </row>
    <row r="735" spans="1:9" s="15" customFormat="1" ht="9" customHeight="1" x14ac:dyDescent="0.25">
      <c r="A735" s="117" t="s">
        <v>35</v>
      </c>
      <c r="B735" s="168">
        <v>43595.37999999999</v>
      </c>
      <c r="C735" s="168">
        <v>781857.92156000005</v>
      </c>
      <c r="D735" s="162" t="s">
        <v>89</v>
      </c>
      <c r="E735" s="162" t="s">
        <v>89</v>
      </c>
    </row>
    <row r="736" spans="1:9" s="15" customFormat="1" ht="9" customHeight="1" x14ac:dyDescent="0.25">
      <c r="A736" s="117" t="s">
        <v>87</v>
      </c>
      <c r="B736" s="168">
        <v>4071.8</v>
      </c>
      <c r="C736" s="168">
        <v>76249.511539999978</v>
      </c>
      <c r="D736" s="162" t="s">
        <v>89</v>
      </c>
      <c r="E736" s="162" t="s">
        <v>89</v>
      </c>
    </row>
    <row r="737" spans="1:5" s="15" customFormat="1" ht="9" customHeight="1" x14ac:dyDescent="0.25">
      <c r="A737" s="120" t="s">
        <v>37</v>
      </c>
      <c r="B737" s="169">
        <v>12832.36</v>
      </c>
      <c r="C737" s="169">
        <v>990483.70451000007</v>
      </c>
      <c r="D737" s="164" t="s">
        <v>89</v>
      </c>
      <c r="E737" s="164" t="s">
        <v>89</v>
      </c>
    </row>
    <row r="738" spans="1:5" s="15" customFormat="1" ht="9" customHeight="1" x14ac:dyDescent="0.25">
      <c r="A738" s="117" t="s">
        <v>38</v>
      </c>
      <c r="B738" s="168">
        <v>2767.64</v>
      </c>
      <c r="C738" s="168">
        <v>77463.356689999986</v>
      </c>
      <c r="D738" s="162" t="s">
        <v>89</v>
      </c>
      <c r="E738" s="162" t="s">
        <v>89</v>
      </c>
    </row>
    <row r="739" spans="1:5" s="15" customFormat="1" ht="9" customHeight="1" x14ac:dyDescent="0.25">
      <c r="A739" s="117" t="s">
        <v>39</v>
      </c>
      <c r="B739" s="168">
        <v>30376.449999999993</v>
      </c>
      <c r="C739" s="168">
        <v>283658.63204</v>
      </c>
      <c r="D739" s="162" t="s">
        <v>89</v>
      </c>
      <c r="E739" s="162" t="s">
        <v>89</v>
      </c>
    </row>
    <row r="740" spans="1:5" s="15" customFormat="1" ht="9" customHeight="1" x14ac:dyDescent="0.25">
      <c r="A740" s="117" t="s">
        <v>40</v>
      </c>
      <c r="B740" s="168">
        <v>49278.42</v>
      </c>
      <c r="C740" s="168">
        <v>621899.01858000027</v>
      </c>
      <c r="D740" s="162" t="s">
        <v>89</v>
      </c>
      <c r="E740" s="162" t="s">
        <v>89</v>
      </c>
    </row>
    <row r="741" spans="1:5" s="15" customFormat="1" ht="9" customHeight="1" x14ac:dyDescent="0.25">
      <c r="A741" s="120" t="s">
        <v>41</v>
      </c>
      <c r="B741" s="169">
        <v>6689.18</v>
      </c>
      <c r="C741" s="169">
        <v>132845.71509000001</v>
      </c>
      <c r="D741" s="164" t="s">
        <v>89</v>
      </c>
      <c r="E741" s="164" t="s">
        <v>89</v>
      </c>
    </row>
    <row r="742" spans="1:5" s="15" customFormat="1" ht="9" customHeight="1" x14ac:dyDescent="0.25">
      <c r="A742" s="117" t="s">
        <v>88</v>
      </c>
      <c r="B742" s="162" t="s">
        <v>89</v>
      </c>
      <c r="C742" s="162" t="s">
        <v>89</v>
      </c>
      <c r="D742" s="162" t="s">
        <v>89</v>
      </c>
      <c r="E742" s="162" t="s">
        <v>89</v>
      </c>
    </row>
    <row r="743" spans="1:5" s="15" customFormat="1" ht="9" customHeight="1" x14ac:dyDescent="0.25">
      <c r="A743" s="117" t="s">
        <v>42</v>
      </c>
      <c r="B743" s="170">
        <v>954.45000000000061</v>
      </c>
      <c r="C743" s="170">
        <v>27945.697529999994</v>
      </c>
      <c r="D743" s="162" t="s">
        <v>89</v>
      </c>
      <c r="E743" s="162" t="s">
        <v>89</v>
      </c>
    </row>
    <row r="744" spans="1:5" s="15" customFormat="1" ht="9" customHeight="1" x14ac:dyDescent="0.25">
      <c r="A744" s="117" t="s">
        <v>43</v>
      </c>
      <c r="B744" s="168">
        <v>16133.61</v>
      </c>
      <c r="C744" s="168">
        <v>311396.53573999996</v>
      </c>
      <c r="D744" s="162" t="s">
        <v>89</v>
      </c>
      <c r="E744" s="162" t="s">
        <v>89</v>
      </c>
    </row>
    <row r="745" spans="1:5" s="15" customFormat="1" ht="9" customHeight="1" x14ac:dyDescent="0.25">
      <c r="A745" s="120" t="s">
        <v>44</v>
      </c>
      <c r="B745" s="164">
        <v>717.5</v>
      </c>
      <c r="C745" s="164">
        <v>11200.418799999999</v>
      </c>
      <c r="D745" s="164" t="s">
        <v>89</v>
      </c>
      <c r="E745" s="164" t="s">
        <v>89</v>
      </c>
    </row>
    <row r="746" spans="1:5" s="15" customFormat="1" ht="9" customHeight="1" x14ac:dyDescent="0.25">
      <c r="A746" s="117" t="s">
        <v>45</v>
      </c>
      <c r="B746" s="162">
        <v>1.65</v>
      </c>
      <c r="C746" s="162">
        <v>901.24649999999997</v>
      </c>
      <c r="D746" s="162" t="s">
        <v>89</v>
      </c>
      <c r="E746" s="162" t="s">
        <v>89</v>
      </c>
    </row>
    <row r="747" spans="1:5" s="15" customFormat="1" ht="9" customHeight="1" x14ac:dyDescent="0.25">
      <c r="A747" s="117" t="s">
        <v>46</v>
      </c>
      <c r="B747" s="162">
        <v>8629.3799999999992</v>
      </c>
      <c r="C747" s="162">
        <v>157183.43489999999</v>
      </c>
      <c r="D747" s="162" t="s">
        <v>89</v>
      </c>
      <c r="E747" s="162" t="s">
        <v>89</v>
      </c>
    </row>
    <row r="748" spans="1:5" s="15" customFormat="1" ht="9" customHeight="1" x14ac:dyDescent="0.25">
      <c r="A748" s="117" t="s">
        <v>47</v>
      </c>
      <c r="B748" s="162">
        <v>23.9</v>
      </c>
      <c r="C748" s="162">
        <v>966.5</v>
      </c>
      <c r="D748" s="162" t="s">
        <v>89</v>
      </c>
      <c r="E748" s="162" t="s">
        <v>89</v>
      </c>
    </row>
    <row r="749" spans="1:5" s="15" customFormat="1" ht="9" customHeight="1" x14ac:dyDescent="0.25">
      <c r="A749" s="120" t="s">
        <v>48</v>
      </c>
      <c r="B749" s="164">
        <v>11161.230000000009</v>
      </c>
      <c r="C749" s="164">
        <v>285891.85021000006</v>
      </c>
      <c r="D749" s="164" t="s">
        <v>89</v>
      </c>
      <c r="E749" s="164" t="s">
        <v>89</v>
      </c>
    </row>
    <row r="750" spans="1:5" s="15" customFormat="1" ht="9" customHeight="1" x14ac:dyDescent="0.25">
      <c r="A750" s="117" t="s">
        <v>49</v>
      </c>
      <c r="B750" s="162">
        <v>1273.73</v>
      </c>
      <c r="C750" s="162">
        <v>28664.949900000011</v>
      </c>
      <c r="D750" s="162" t="s">
        <v>89</v>
      </c>
      <c r="E750" s="162" t="s">
        <v>89</v>
      </c>
    </row>
    <row r="751" spans="1:5" s="15" customFormat="1" ht="9" customHeight="1" x14ac:dyDescent="0.25">
      <c r="A751" s="117" t="s">
        <v>50</v>
      </c>
      <c r="B751" s="162">
        <v>19615.419999999998</v>
      </c>
      <c r="C751" s="162">
        <v>231068.76261000003</v>
      </c>
      <c r="D751" s="162" t="s">
        <v>89</v>
      </c>
      <c r="E751" s="162" t="s">
        <v>89</v>
      </c>
    </row>
    <row r="752" spans="1:5" s="15" customFormat="1" ht="9" customHeight="1" x14ac:dyDescent="0.25">
      <c r="A752" s="117" t="s">
        <v>51</v>
      </c>
      <c r="B752" s="162">
        <v>5569.85</v>
      </c>
      <c r="C752" s="162">
        <v>138829.02770999994</v>
      </c>
      <c r="D752" s="162" t="s">
        <v>89</v>
      </c>
      <c r="E752" s="162" t="s">
        <v>89</v>
      </c>
    </row>
    <row r="753" spans="1:9" s="15" customFormat="1" ht="9" customHeight="1" x14ac:dyDescent="0.25">
      <c r="A753" s="120" t="s">
        <v>52</v>
      </c>
      <c r="B753" s="164">
        <v>3814.67</v>
      </c>
      <c r="C753" s="164">
        <v>67532.576450000008</v>
      </c>
      <c r="D753" s="164" t="s">
        <v>89</v>
      </c>
      <c r="E753" s="164" t="s">
        <v>89</v>
      </c>
    </row>
    <row r="754" spans="1:9" s="15" customFormat="1" ht="9" customHeight="1" x14ac:dyDescent="0.25">
      <c r="A754" s="117" t="s">
        <v>53</v>
      </c>
      <c r="B754" s="162">
        <v>3971.6299999999997</v>
      </c>
      <c r="C754" s="162">
        <v>58771.69023</v>
      </c>
      <c r="D754" s="162" t="s">
        <v>89</v>
      </c>
      <c r="E754" s="162" t="s">
        <v>89</v>
      </c>
    </row>
    <row r="755" spans="1:9" s="15" customFormat="1" ht="9" customHeight="1" x14ac:dyDescent="0.25">
      <c r="A755" s="117" t="s">
        <v>54</v>
      </c>
      <c r="B755" s="162">
        <v>934.31</v>
      </c>
      <c r="C755" s="162">
        <v>17978.011709999999</v>
      </c>
      <c r="D755" s="162" t="s">
        <v>89</v>
      </c>
      <c r="E755" s="162" t="s">
        <v>89</v>
      </c>
    </row>
    <row r="756" spans="1:9" s="15" customFormat="1" ht="9" customHeight="1" x14ac:dyDescent="0.25">
      <c r="A756" s="117" t="s">
        <v>55</v>
      </c>
      <c r="B756" s="162">
        <v>30583.16</v>
      </c>
      <c r="C756" s="162">
        <v>346856.6</v>
      </c>
      <c r="D756" s="162" t="s">
        <v>89</v>
      </c>
      <c r="E756" s="162" t="s">
        <v>89</v>
      </c>
    </row>
    <row r="757" spans="1:9" s="15" customFormat="1" ht="9" customHeight="1" x14ac:dyDescent="0.25">
      <c r="A757" s="120" t="s">
        <v>56</v>
      </c>
      <c r="B757" s="164">
        <v>34163.299999999996</v>
      </c>
      <c r="C757" s="164">
        <v>364663.86226000002</v>
      </c>
      <c r="D757" s="164" t="s">
        <v>89</v>
      </c>
      <c r="E757" s="164" t="s">
        <v>89</v>
      </c>
    </row>
    <row r="758" spans="1:9" s="15" customFormat="1" ht="9" customHeight="1" x14ac:dyDescent="0.25">
      <c r="A758" s="117" t="s">
        <v>57</v>
      </c>
      <c r="B758" s="162">
        <v>383294.37999999983</v>
      </c>
      <c r="C758" s="162">
        <v>8782971.5594999567</v>
      </c>
      <c r="D758" s="162" t="s">
        <v>89</v>
      </c>
      <c r="E758" s="162" t="s">
        <v>89</v>
      </c>
    </row>
    <row r="759" spans="1:9" s="15" customFormat="1" ht="9" customHeight="1" x14ac:dyDescent="0.25">
      <c r="A759" s="117" t="s">
        <v>58</v>
      </c>
      <c r="B759" s="162">
        <v>223530.47999999998</v>
      </c>
      <c r="C759" s="162">
        <v>4307760.4985299949</v>
      </c>
      <c r="D759" s="162" t="s">
        <v>89</v>
      </c>
      <c r="E759" s="162" t="s">
        <v>89</v>
      </c>
    </row>
    <row r="760" spans="1:9" s="15" customFormat="1" ht="9" customHeight="1" x14ac:dyDescent="0.25">
      <c r="A760" s="117" t="s">
        <v>59</v>
      </c>
      <c r="B760" s="162">
        <v>13834.110000000002</v>
      </c>
      <c r="C760" s="162">
        <v>393135.09486000013</v>
      </c>
      <c r="D760" s="162" t="s">
        <v>89</v>
      </c>
      <c r="E760" s="162" t="s">
        <v>89</v>
      </c>
    </row>
    <row r="761" spans="1:9" s="15" customFormat="1" ht="9" customHeight="1" x14ac:dyDescent="0.25">
      <c r="A761" s="120" t="s">
        <v>60</v>
      </c>
      <c r="B761" s="164">
        <v>221932.23000000007</v>
      </c>
      <c r="C761" s="164">
        <v>1821884.7687399974</v>
      </c>
      <c r="D761" s="164" t="s">
        <v>89</v>
      </c>
      <c r="E761" s="164" t="s">
        <v>89</v>
      </c>
    </row>
    <row r="762" spans="1:9" s="15" customFormat="1" ht="9" customHeight="1" x14ac:dyDescent="0.25">
      <c r="A762" s="117" t="s">
        <v>61</v>
      </c>
      <c r="B762" s="162">
        <v>0</v>
      </c>
      <c r="C762" s="162">
        <v>0</v>
      </c>
      <c r="D762" s="162" t="s">
        <v>89</v>
      </c>
      <c r="E762" s="162" t="s">
        <v>89</v>
      </c>
    </row>
    <row r="763" spans="1:9" s="15" customFormat="1" ht="9" customHeight="1" x14ac:dyDescent="0.25">
      <c r="A763" s="117" t="s">
        <v>62</v>
      </c>
      <c r="B763" s="162">
        <v>68214.569999999978</v>
      </c>
      <c r="C763" s="162">
        <v>810334.54981999996</v>
      </c>
      <c r="D763" s="162" t="s">
        <v>89</v>
      </c>
      <c r="E763" s="162" t="s">
        <v>89</v>
      </c>
    </row>
    <row r="764" spans="1:9" s="15" customFormat="1" ht="9" customHeight="1" x14ac:dyDescent="0.25">
      <c r="A764" s="117" t="s">
        <v>63</v>
      </c>
      <c r="B764" s="162">
        <v>265.45</v>
      </c>
      <c r="C764" s="162">
        <v>11399.022019999999</v>
      </c>
      <c r="D764" s="162" t="s">
        <v>89</v>
      </c>
      <c r="E764" s="162" t="s">
        <v>89</v>
      </c>
    </row>
    <row r="765" spans="1:9" s="15" customFormat="1" ht="9" customHeight="1" x14ac:dyDescent="0.25">
      <c r="A765" s="120" t="s">
        <v>64</v>
      </c>
      <c r="B765" s="164">
        <v>463</v>
      </c>
      <c r="C765" s="164">
        <v>9006.5750000000007</v>
      </c>
      <c r="D765" s="164" t="s">
        <v>89</v>
      </c>
      <c r="E765" s="164" t="s">
        <v>89</v>
      </c>
    </row>
    <row r="766" spans="1:9" s="14" customFormat="1" ht="9" customHeight="1" x14ac:dyDescent="0.25">
      <c r="A766" s="115"/>
      <c r="B766" s="167"/>
      <c r="C766" s="167"/>
      <c r="D766" s="163"/>
      <c r="E766" s="163"/>
      <c r="F766" s="15"/>
      <c r="G766" s="15"/>
      <c r="H766" s="15"/>
      <c r="I766" s="15"/>
    </row>
    <row r="767" spans="1:9" s="14" customFormat="1" ht="9" customHeight="1" x14ac:dyDescent="0.25">
      <c r="A767" s="113">
        <v>2016</v>
      </c>
      <c r="B767" s="161"/>
      <c r="C767" s="161"/>
      <c r="D767" s="161"/>
      <c r="E767" s="161"/>
      <c r="F767" s="15"/>
      <c r="G767" s="15"/>
      <c r="H767" s="15"/>
      <c r="I767" s="15"/>
    </row>
    <row r="768" spans="1:9" s="14" customFormat="1" ht="9" customHeight="1" x14ac:dyDescent="0.25">
      <c r="A768" s="115" t="s">
        <v>33</v>
      </c>
      <c r="B768" s="167">
        <f>SUM(B770:B801)</f>
        <v>1632338.57</v>
      </c>
      <c r="C768" s="167">
        <f>SUM(C770:C801)</f>
        <v>27738850.958530057</v>
      </c>
      <c r="D768" s="163" t="s">
        <v>89</v>
      </c>
      <c r="E768" s="163" t="s">
        <v>89</v>
      </c>
      <c r="F768" s="15"/>
      <c r="G768" s="15"/>
      <c r="H768" s="15"/>
      <c r="I768" s="15"/>
    </row>
    <row r="769" spans="1:9" s="14" customFormat="1" ht="3.75" customHeight="1" x14ac:dyDescent="0.25">
      <c r="A769" s="115"/>
      <c r="B769" s="167"/>
      <c r="C769" s="167"/>
      <c r="D769" s="163"/>
      <c r="E769" s="163"/>
      <c r="F769" s="15"/>
      <c r="G769" s="15"/>
      <c r="H769" s="15"/>
      <c r="I769" s="15"/>
    </row>
    <row r="770" spans="1:9" s="15" customFormat="1" ht="9" customHeight="1" x14ac:dyDescent="0.25">
      <c r="A770" s="117" t="s">
        <v>34</v>
      </c>
      <c r="B770" s="168">
        <v>348.06000000000006</v>
      </c>
      <c r="C770" s="168">
        <v>19361.791939999992</v>
      </c>
      <c r="D770" s="162" t="s">
        <v>89</v>
      </c>
      <c r="E770" s="162" t="s">
        <v>89</v>
      </c>
    </row>
    <row r="771" spans="1:9" s="15" customFormat="1" ht="9" customHeight="1" x14ac:dyDescent="0.25">
      <c r="A771" s="117" t="s">
        <v>35</v>
      </c>
      <c r="B771" s="168">
        <v>15393.72</v>
      </c>
      <c r="C771" s="168">
        <v>366363.24849000003</v>
      </c>
      <c r="D771" s="162" t="s">
        <v>89</v>
      </c>
      <c r="E771" s="162" t="s">
        <v>89</v>
      </c>
    </row>
    <row r="772" spans="1:9" s="15" customFormat="1" ht="9" customHeight="1" x14ac:dyDescent="0.25">
      <c r="A772" s="117" t="s">
        <v>87</v>
      </c>
      <c r="B772" s="168">
        <v>2759.5</v>
      </c>
      <c r="C772" s="168">
        <v>108304.32669999999</v>
      </c>
      <c r="D772" s="162" t="s">
        <v>89</v>
      </c>
      <c r="E772" s="162" t="s">
        <v>89</v>
      </c>
    </row>
    <row r="773" spans="1:9" s="15" customFormat="1" ht="9" customHeight="1" x14ac:dyDescent="0.25">
      <c r="A773" s="120" t="s">
        <v>37</v>
      </c>
      <c r="B773" s="169">
        <v>66793.12999999999</v>
      </c>
      <c r="C773" s="169">
        <v>1548342.3446299997</v>
      </c>
      <c r="D773" s="164" t="s">
        <v>89</v>
      </c>
      <c r="E773" s="164" t="s">
        <v>89</v>
      </c>
    </row>
    <row r="774" spans="1:9" s="15" customFormat="1" ht="9" customHeight="1" x14ac:dyDescent="0.25">
      <c r="A774" s="117" t="s">
        <v>38</v>
      </c>
      <c r="B774" s="168">
        <v>11197.409999999998</v>
      </c>
      <c r="C774" s="168">
        <v>383664.03391999967</v>
      </c>
      <c r="D774" s="162" t="s">
        <v>89</v>
      </c>
      <c r="E774" s="162" t="s">
        <v>89</v>
      </c>
    </row>
    <row r="775" spans="1:9" s="15" customFormat="1" ht="9" customHeight="1" x14ac:dyDescent="0.25">
      <c r="A775" s="117" t="s">
        <v>39</v>
      </c>
      <c r="B775" s="168">
        <v>6768.5000000000027</v>
      </c>
      <c r="C775" s="168">
        <v>183517.03684000025</v>
      </c>
      <c r="D775" s="162" t="s">
        <v>89</v>
      </c>
      <c r="E775" s="162" t="s">
        <v>89</v>
      </c>
    </row>
    <row r="776" spans="1:9" s="15" customFormat="1" ht="9" customHeight="1" x14ac:dyDescent="0.25">
      <c r="A776" s="117" t="s">
        <v>40</v>
      </c>
      <c r="B776" s="168">
        <v>71523.040000000037</v>
      </c>
      <c r="C776" s="168">
        <v>983926.53831999295</v>
      </c>
      <c r="D776" s="162" t="s">
        <v>89</v>
      </c>
      <c r="E776" s="162" t="s">
        <v>89</v>
      </c>
    </row>
    <row r="777" spans="1:9" s="15" customFormat="1" ht="9" customHeight="1" x14ac:dyDescent="0.25">
      <c r="A777" s="120" t="s">
        <v>41</v>
      </c>
      <c r="B777" s="169">
        <v>232560.69000000012</v>
      </c>
      <c r="C777" s="169">
        <v>7074439.4468199955</v>
      </c>
      <c r="D777" s="164" t="s">
        <v>89</v>
      </c>
      <c r="E777" s="164" t="s">
        <v>89</v>
      </c>
    </row>
    <row r="778" spans="1:9" s="15" customFormat="1" ht="9" customHeight="1" x14ac:dyDescent="0.25">
      <c r="A778" s="117" t="s">
        <v>88</v>
      </c>
      <c r="B778" s="162">
        <v>3279.24</v>
      </c>
      <c r="C778" s="162">
        <v>18120.572249999997</v>
      </c>
      <c r="D778" s="162" t="s">
        <v>89</v>
      </c>
      <c r="E778" s="162" t="s">
        <v>89</v>
      </c>
    </row>
    <row r="779" spans="1:9" s="15" customFormat="1" ht="9" customHeight="1" x14ac:dyDescent="0.25">
      <c r="A779" s="117" t="s">
        <v>42</v>
      </c>
      <c r="B779" s="170">
        <v>27930.199999999997</v>
      </c>
      <c r="C779" s="170">
        <v>315975.9926900001</v>
      </c>
      <c r="D779" s="162" t="s">
        <v>89</v>
      </c>
      <c r="E779" s="162" t="s">
        <v>89</v>
      </c>
    </row>
    <row r="780" spans="1:9" s="15" customFormat="1" ht="9" customHeight="1" x14ac:dyDescent="0.25">
      <c r="A780" s="117" t="s">
        <v>43</v>
      </c>
      <c r="B780" s="168">
        <v>70961.339999999836</v>
      </c>
      <c r="C780" s="168">
        <v>1473730.426989997</v>
      </c>
      <c r="D780" s="162" t="s">
        <v>89</v>
      </c>
      <c r="E780" s="162" t="s">
        <v>89</v>
      </c>
    </row>
    <row r="781" spans="1:9" s="15" customFormat="1" ht="9" customHeight="1" x14ac:dyDescent="0.25">
      <c r="A781" s="120" t="s">
        <v>44</v>
      </c>
      <c r="B781" s="164">
        <v>8217.89</v>
      </c>
      <c r="C781" s="164">
        <v>91721.605519999866</v>
      </c>
      <c r="D781" s="164" t="s">
        <v>89</v>
      </c>
      <c r="E781" s="164" t="s">
        <v>89</v>
      </c>
    </row>
    <row r="782" spans="1:9" s="15" customFormat="1" ht="9" customHeight="1" x14ac:dyDescent="0.25">
      <c r="A782" s="117" t="s">
        <v>45</v>
      </c>
      <c r="B782" s="162">
        <v>25029.360000000001</v>
      </c>
      <c r="C782" s="162">
        <v>146822.92588999995</v>
      </c>
      <c r="D782" s="162" t="s">
        <v>89</v>
      </c>
      <c r="E782" s="162" t="s">
        <v>89</v>
      </c>
    </row>
    <row r="783" spans="1:9" s="15" customFormat="1" ht="9" customHeight="1" x14ac:dyDescent="0.25">
      <c r="A783" s="117" t="s">
        <v>46</v>
      </c>
      <c r="B783" s="162">
        <v>116173.8499999999</v>
      </c>
      <c r="C783" s="162">
        <v>1971816.9835799984</v>
      </c>
      <c r="D783" s="162" t="s">
        <v>89</v>
      </c>
      <c r="E783" s="162" t="s">
        <v>89</v>
      </c>
    </row>
    <row r="784" spans="1:9" s="15" customFormat="1" ht="9" customHeight="1" x14ac:dyDescent="0.25">
      <c r="A784" s="117" t="s">
        <v>47</v>
      </c>
      <c r="B784" s="162">
        <v>34231.750000000051</v>
      </c>
      <c r="C784" s="162">
        <v>280937.39216000831</v>
      </c>
      <c r="D784" s="162" t="s">
        <v>89</v>
      </c>
      <c r="E784" s="162" t="s">
        <v>89</v>
      </c>
    </row>
    <row r="785" spans="1:5" s="15" customFormat="1" ht="9" customHeight="1" x14ac:dyDescent="0.25">
      <c r="A785" s="120" t="s">
        <v>48</v>
      </c>
      <c r="B785" s="164">
        <v>44037.539999999855</v>
      </c>
      <c r="C785" s="164">
        <v>1157883.0379900015</v>
      </c>
      <c r="D785" s="164" t="s">
        <v>89</v>
      </c>
      <c r="E785" s="164" t="s">
        <v>89</v>
      </c>
    </row>
    <row r="786" spans="1:5" s="15" customFormat="1" ht="9" customHeight="1" x14ac:dyDescent="0.25">
      <c r="A786" s="117" t="s">
        <v>49</v>
      </c>
      <c r="B786" s="162">
        <v>22191.839999999997</v>
      </c>
      <c r="C786" s="162">
        <v>217789.45698000252</v>
      </c>
      <c r="D786" s="162" t="s">
        <v>89</v>
      </c>
      <c r="E786" s="162" t="s">
        <v>89</v>
      </c>
    </row>
    <row r="787" spans="1:5" s="15" customFormat="1" ht="9" customHeight="1" x14ac:dyDescent="0.25">
      <c r="A787" s="117" t="s">
        <v>50</v>
      </c>
      <c r="B787" s="162">
        <v>13262.140000000001</v>
      </c>
      <c r="C787" s="162">
        <v>136035.92370999997</v>
      </c>
      <c r="D787" s="162" t="s">
        <v>89</v>
      </c>
      <c r="E787" s="162" t="s">
        <v>89</v>
      </c>
    </row>
    <row r="788" spans="1:5" s="15" customFormat="1" ht="9" customHeight="1" x14ac:dyDescent="0.25">
      <c r="A788" s="117" t="s">
        <v>51</v>
      </c>
      <c r="B788" s="162">
        <v>3346.49</v>
      </c>
      <c r="C788" s="162">
        <v>268570.02139000001</v>
      </c>
      <c r="D788" s="162" t="s">
        <v>89</v>
      </c>
      <c r="E788" s="162" t="s">
        <v>89</v>
      </c>
    </row>
    <row r="789" spans="1:5" s="15" customFormat="1" ht="9" customHeight="1" x14ac:dyDescent="0.25">
      <c r="A789" s="120" t="s">
        <v>52</v>
      </c>
      <c r="B789" s="164">
        <v>31284.900000000005</v>
      </c>
      <c r="C789" s="164">
        <v>251974.07565999916</v>
      </c>
      <c r="D789" s="164" t="s">
        <v>89</v>
      </c>
      <c r="E789" s="164" t="s">
        <v>89</v>
      </c>
    </row>
    <row r="790" spans="1:5" s="15" customFormat="1" ht="9" customHeight="1" x14ac:dyDescent="0.25">
      <c r="A790" s="117" t="s">
        <v>53</v>
      </c>
      <c r="B790" s="162">
        <v>23943.609999999997</v>
      </c>
      <c r="C790" s="162">
        <v>222811.73343999987</v>
      </c>
      <c r="D790" s="162" t="s">
        <v>89</v>
      </c>
      <c r="E790" s="162" t="s">
        <v>89</v>
      </c>
    </row>
    <row r="791" spans="1:5" s="15" customFormat="1" ht="9" customHeight="1" x14ac:dyDescent="0.25">
      <c r="A791" s="117" t="s">
        <v>54</v>
      </c>
      <c r="B791" s="162">
        <v>7551.1100000000042</v>
      </c>
      <c r="C791" s="162">
        <v>172005.04808000007</v>
      </c>
      <c r="D791" s="162" t="s">
        <v>89</v>
      </c>
      <c r="E791" s="162" t="s">
        <v>89</v>
      </c>
    </row>
    <row r="792" spans="1:5" s="15" customFormat="1" ht="9" customHeight="1" x14ac:dyDescent="0.25">
      <c r="A792" s="117" t="s">
        <v>55</v>
      </c>
      <c r="B792" s="162">
        <v>13913.840000000026</v>
      </c>
      <c r="C792" s="162">
        <v>147372.77244999984</v>
      </c>
      <c r="D792" s="162" t="s">
        <v>89</v>
      </c>
      <c r="E792" s="162" t="s">
        <v>89</v>
      </c>
    </row>
    <row r="793" spans="1:5" s="15" customFormat="1" ht="9" customHeight="1" x14ac:dyDescent="0.25">
      <c r="A793" s="120" t="s">
        <v>56</v>
      </c>
      <c r="B793" s="164">
        <v>44469.94</v>
      </c>
      <c r="C793" s="164">
        <v>446380.75630000175</v>
      </c>
      <c r="D793" s="164" t="s">
        <v>89</v>
      </c>
      <c r="E793" s="164" t="s">
        <v>89</v>
      </c>
    </row>
    <row r="794" spans="1:5" s="15" customFormat="1" ht="9" customHeight="1" x14ac:dyDescent="0.25">
      <c r="A794" s="117" t="s">
        <v>57</v>
      </c>
      <c r="B794" s="162">
        <v>57877.500000000029</v>
      </c>
      <c r="C794" s="162">
        <v>1577234.0665800059</v>
      </c>
      <c r="D794" s="162" t="s">
        <v>89</v>
      </c>
      <c r="E794" s="162" t="s">
        <v>89</v>
      </c>
    </row>
    <row r="795" spans="1:5" s="15" customFormat="1" ht="9" customHeight="1" x14ac:dyDescent="0.25">
      <c r="A795" s="117" t="s">
        <v>58</v>
      </c>
      <c r="B795" s="162">
        <v>66390.540000000023</v>
      </c>
      <c r="C795" s="162">
        <v>1876686.8161899964</v>
      </c>
      <c r="D795" s="162" t="s">
        <v>89</v>
      </c>
      <c r="E795" s="162" t="s">
        <v>89</v>
      </c>
    </row>
    <row r="796" spans="1:5" s="15" customFormat="1" ht="9" customHeight="1" x14ac:dyDescent="0.25">
      <c r="A796" s="117" t="s">
        <v>59</v>
      </c>
      <c r="B796" s="162">
        <v>35012.249999999993</v>
      </c>
      <c r="C796" s="162">
        <v>606911.66324000154</v>
      </c>
      <c r="D796" s="162" t="s">
        <v>89</v>
      </c>
      <c r="E796" s="162" t="s">
        <v>89</v>
      </c>
    </row>
    <row r="797" spans="1:5" s="15" customFormat="1" ht="9" customHeight="1" x14ac:dyDescent="0.25">
      <c r="A797" s="120" t="s">
        <v>60</v>
      </c>
      <c r="B797" s="164">
        <v>378302.09000000043</v>
      </c>
      <c r="C797" s="164">
        <v>3526295.7562800078</v>
      </c>
      <c r="D797" s="164" t="s">
        <v>89</v>
      </c>
      <c r="E797" s="164" t="s">
        <v>89</v>
      </c>
    </row>
    <row r="798" spans="1:5" s="15" customFormat="1" ht="9" customHeight="1" x14ac:dyDescent="0.25">
      <c r="A798" s="117" t="s">
        <v>61</v>
      </c>
      <c r="B798" s="162">
        <v>16415.249999999989</v>
      </c>
      <c r="C798" s="162">
        <v>92075.839009999894</v>
      </c>
      <c r="D798" s="162" t="s">
        <v>89</v>
      </c>
      <c r="E798" s="162" t="s">
        <v>89</v>
      </c>
    </row>
    <row r="799" spans="1:5" s="15" customFormat="1" ht="9" customHeight="1" x14ac:dyDescent="0.25">
      <c r="A799" s="117" t="s">
        <v>62</v>
      </c>
      <c r="B799" s="162">
        <v>153373.81999999986</v>
      </c>
      <c r="C799" s="162">
        <v>1811031.1322600418</v>
      </c>
      <c r="D799" s="162" t="s">
        <v>89</v>
      </c>
      <c r="E799" s="162" t="s">
        <v>89</v>
      </c>
    </row>
    <row r="800" spans="1:5" s="15" customFormat="1" ht="9" customHeight="1" x14ac:dyDescent="0.25">
      <c r="A800" s="117" t="s">
        <v>63</v>
      </c>
      <c r="B800" s="162">
        <v>6280.7100000000009</v>
      </c>
      <c r="C800" s="162">
        <v>82371.41168999995</v>
      </c>
      <c r="D800" s="162" t="s">
        <v>89</v>
      </c>
      <c r="E800" s="162" t="s">
        <v>89</v>
      </c>
    </row>
    <row r="801" spans="1:9" s="15" customFormat="1" ht="9" customHeight="1" x14ac:dyDescent="0.25">
      <c r="A801" s="120" t="s">
        <v>64</v>
      </c>
      <c r="B801" s="164">
        <v>21517.319999999992</v>
      </c>
      <c r="C801" s="164">
        <v>178376.78054000009</v>
      </c>
      <c r="D801" s="164" t="s">
        <v>89</v>
      </c>
      <c r="E801" s="164" t="s">
        <v>89</v>
      </c>
    </row>
    <row r="802" spans="1:9" s="14" customFormat="1" ht="9" customHeight="1" x14ac:dyDescent="0.25">
      <c r="A802" s="115"/>
      <c r="B802" s="167"/>
      <c r="C802" s="167"/>
      <c r="D802" s="163"/>
      <c r="E802" s="163"/>
      <c r="F802" s="15"/>
      <c r="G802" s="15"/>
      <c r="H802" s="15"/>
      <c r="I802" s="15"/>
    </row>
    <row r="803" spans="1:9" s="14" customFormat="1" ht="9" customHeight="1" x14ac:dyDescent="0.25">
      <c r="A803" s="113">
        <v>2017</v>
      </c>
      <c r="B803" s="161"/>
      <c r="C803" s="161"/>
      <c r="D803" s="161"/>
      <c r="E803" s="161"/>
      <c r="F803" s="15"/>
      <c r="G803" s="15"/>
      <c r="H803" s="15"/>
      <c r="I803" s="15"/>
    </row>
    <row r="804" spans="1:9" s="14" customFormat="1" ht="9" customHeight="1" x14ac:dyDescent="0.25">
      <c r="A804" s="115" t="s">
        <v>33</v>
      </c>
      <c r="B804" s="167">
        <f>SUM(B806:B837)</f>
        <v>2580167.4999999995</v>
      </c>
      <c r="C804" s="167">
        <f>SUM(C806:C837)</f>
        <v>49557970.39356</v>
      </c>
      <c r="D804" s="163" t="s">
        <v>89</v>
      </c>
      <c r="E804" s="163" t="s">
        <v>89</v>
      </c>
      <c r="F804" s="15"/>
      <c r="G804" s="15"/>
      <c r="H804" s="15"/>
      <c r="I804" s="15"/>
    </row>
    <row r="805" spans="1:9" s="14" customFormat="1" ht="3.75" customHeight="1" x14ac:dyDescent="0.25">
      <c r="A805" s="115"/>
      <c r="B805" s="167"/>
      <c r="C805" s="167"/>
      <c r="D805" s="163"/>
      <c r="E805" s="163"/>
      <c r="F805" s="15"/>
      <c r="G805" s="15"/>
      <c r="H805" s="15"/>
      <c r="I805" s="15"/>
    </row>
    <row r="806" spans="1:9" s="15" customFormat="1" ht="9" customHeight="1" x14ac:dyDescent="0.25">
      <c r="A806" s="117" t="s">
        <v>34</v>
      </c>
      <c r="B806" s="168">
        <v>1033.53</v>
      </c>
      <c r="C806" s="168">
        <v>40014.734550000001</v>
      </c>
      <c r="D806" s="162" t="s">
        <v>89</v>
      </c>
      <c r="E806" s="162" t="s">
        <v>89</v>
      </c>
    </row>
    <row r="807" spans="1:9" s="15" customFormat="1" ht="9" customHeight="1" x14ac:dyDescent="0.25">
      <c r="A807" s="117" t="s">
        <v>35</v>
      </c>
      <c r="B807" s="168">
        <v>64392.84</v>
      </c>
      <c r="C807" s="168">
        <v>1446501.52361</v>
      </c>
      <c r="D807" s="162" t="s">
        <v>89</v>
      </c>
      <c r="E807" s="162" t="s">
        <v>89</v>
      </c>
    </row>
    <row r="808" spans="1:9" s="15" customFormat="1" ht="9" customHeight="1" x14ac:dyDescent="0.25">
      <c r="A808" s="117" t="s">
        <v>87</v>
      </c>
      <c r="B808" s="168">
        <v>4987.8600000000006</v>
      </c>
      <c r="C808" s="168">
        <v>113889.56915</v>
      </c>
      <c r="D808" s="162" t="s">
        <v>89</v>
      </c>
      <c r="E808" s="162" t="s">
        <v>89</v>
      </c>
    </row>
    <row r="809" spans="1:9" s="15" customFormat="1" ht="9" customHeight="1" x14ac:dyDescent="0.25">
      <c r="A809" s="120" t="s">
        <v>37</v>
      </c>
      <c r="B809" s="169">
        <v>68430.689999999988</v>
      </c>
      <c r="C809" s="169">
        <v>1609396.9428799995</v>
      </c>
      <c r="D809" s="164" t="s">
        <v>89</v>
      </c>
      <c r="E809" s="164" t="s">
        <v>89</v>
      </c>
    </row>
    <row r="810" spans="1:9" s="15" customFormat="1" ht="9" customHeight="1" x14ac:dyDescent="0.25">
      <c r="A810" s="117" t="s">
        <v>38</v>
      </c>
      <c r="B810" s="168">
        <v>24375.990000000005</v>
      </c>
      <c r="C810" s="168">
        <v>787134.46904999984</v>
      </c>
      <c r="D810" s="162" t="s">
        <v>89</v>
      </c>
      <c r="E810" s="162" t="s">
        <v>89</v>
      </c>
    </row>
    <row r="811" spans="1:9" s="15" customFormat="1" ht="9" customHeight="1" x14ac:dyDescent="0.25">
      <c r="A811" s="117" t="s">
        <v>39</v>
      </c>
      <c r="B811" s="168">
        <v>7043.36</v>
      </c>
      <c r="C811" s="168">
        <v>173407.81788999992</v>
      </c>
      <c r="D811" s="162" t="s">
        <v>89</v>
      </c>
      <c r="E811" s="162" t="s">
        <v>89</v>
      </c>
    </row>
    <row r="812" spans="1:9" s="15" customFormat="1" ht="9" customHeight="1" x14ac:dyDescent="0.25">
      <c r="A812" s="117" t="s">
        <v>40</v>
      </c>
      <c r="B812" s="168">
        <v>113293.32</v>
      </c>
      <c r="C812" s="168">
        <v>2013080.2997099999</v>
      </c>
      <c r="D812" s="162" t="s">
        <v>89</v>
      </c>
      <c r="E812" s="162" t="s">
        <v>89</v>
      </c>
    </row>
    <row r="813" spans="1:9" s="15" customFormat="1" ht="9" customHeight="1" x14ac:dyDescent="0.25">
      <c r="A813" s="120" t="s">
        <v>41</v>
      </c>
      <c r="B813" s="169">
        <v>260315.31</v>
      </c>
      <c r="C813" s="169">
        <v>7342533.390540001</v>
      </c>
      <c r="D813" s="164" t="s">
        <v>89</v>
      </c>
      <c r="E813" s="164" t="s">
        <v>89</v>
      </c>
    </row>
    <row r="814" spans="1:9" s="15" customFormat="1" ht="9" customHeight="1" x14ac:dyDescent="0.25">
      <c r="A814" s="117" t="s">
        <v>88</v>
      </c>
      <c r="B814" s="162">
        <v>1</v>
      </c>
      <c r="C814" s="162">
        <v>157.24950000000001</v>
      </c>
      <c r="D814" s="162" t="s">
        <v>89</v>
      </c>
      <c r="E814" s="162" t="s">
        <v>89</v>
      </c>
    </row>
    <row r="815" spans="1:9" s="15" customFormat="1" ht="9" customHeight="1" x14ac:dyDescent="0.25">
      <c r="A815" s="117" t="s">
        <v>42</v>
      </c>
      <c r="B815" s="170">
        <v>30416.21</v>
      </c>
      <c r="C815" s="170">
        <v>410802.48730000004</v>
      </c>
      <c r="D815" s="162" t="s">
        <v>89</v>
      </c>
      <c r="E815" s="162" t="s">
        <v>89</v>
      </c>
    </row>
    <row r="816" spans="1:9" s="15" customFormat="1" ht="9" customHeight="1" x14ac:dyDescent="0.25">
      <c r="A816" s="117" t="s">
        <v>43</v>
      </c>
      <c r="B816" s="168">
        <v>123567.47000000002</v>
      </c>
      <c r="C816" s="168">
        <v>2557013.9584400002</v>
      </c>
      <c r="D816" s="162" t="s">
        <v>89</v>
      </c>
      <c r="E816" s="162" t="s">
        <v>89</v>
      </c>
    </row>
    <row r="817" spans="1:5" s="15" customFormat="1" ht="9" customHeight="1" x14ac:dyDescent="0.25">
      <c r="A817" s="120" t="s">
        <v>44</v>
      </c>
      <c r="B817" s="164">
        <v>58358.080000000009</v>
      </c>
      <c r="C817" s="164">
        <v>465656.39898</v>
      </c>
      <c r="D817" s="164" t="s">
        <v>89</v>
      </c>
      <c r="E817" s="164" t="s">
        <v>89</v>
      </c>
    </row>
    <row r="818" spans="1:5" s="15" customFormat="1" ht="9" customHeight="1" x14ac:dyDescent="0.25">
      <c r="A818" s="117" t="s">
        <v>45</v>
      </c>
      <c r="B818" s="162">
        <v>25733.219999999998</v>
      </c>
      <c r="C818" s="162">
        <v>196608.61884000004</v>
      </c>
      <c r="D818" s="162" t="s">
        <v>89</v>
      </c>
      <c r="E818" s="162" t="s">
        <v>89</v>
      </c>
    </row>
    <row r="819" spans="1:5" s="15" customFormat="1" ht="9" customHeight="1" x14ac:dyDescent="0.25">
      <c r="A819" s="117" t="s">
        <v>46</v>
      </c>
      <c r="B819" s="162">
        <v>103701.55</v>
      </c>
      <c r="C819" s="162">
        <v>1853584.6485299997</v>
      </c>
      <c r="D819" s="162" t="s">
        <v>89</v>
      </c>
      <c r="E819" s="162" t="s">
        <v>89</v>
      </c>
    </row>
    <row r="820" spans="1:5" s="15" customFormat="1" ht="9" customHeight="1" x14ac:dyDescent="0.25">
      <c r="A820" s="117" t="s">
        <v>47</v>
      </c>
      <c r="B820" s="162">
        <v>36410.090000000004</v>
      </c>
      <c r="C820" s="162">
        <v>484162.8495800001</v>
      </c>
      <c r="D820" s="162" t="s">
        <v>89</v>
      </c>
      <c r="E820" s="162" t="s">
        <v>89</v>
      </c>
    </row>
    <row r="821" spans="1:5" s="15" customFormat="1" ht="9" customHeight="1" x14ac:dyDescent="0.25">
      <c r="A821" s="120" t="s">
        <v>48</v>
      </c>
      <c r="B821" s="164">
        <v>55895.270000000011</v>
      </c>
      <c r="C821" s="164">
        <v>1434388.3639799999</v>
      </c>
      <c r="D821" s="164" t="s">
        <v>89</v>
      </c>
      <c r="E821" s="164" t="s">
        <v>89</v>
      </c>
    </row>
    <row r="822" spans="1:5" s="15" customFormat="1" ht="9" customHeight="1" x14ac:dyDescent="0.25">
      <c r="A822" s="117" t="s">
        <v>49</v>
      </c>
      <c r="B822" s="162">
        <v>19896.949999999997</v>
      </c>
      <c r="C822" s="162">
        <v>215789.05610999998</v>
      </c>
      <c r="D822" s="162" t="s">
        <v>89</v>
      </c>
      <c r="E822" s="162" t="s">
        <v>89</v>
      </c>
    </row>
    <row r="823" spans="1:5" s="15" customFormat="1" ht="9" customHeight="1" x14ac:dyDescent="0.25">
      <c r="A823" s="117" t="s">
        <v>50</v>
      </c>
      <c r="B823" s="162">
        <v>51849.41</v>
      </c>
      <c r="C823" s="162">
        <v>587172.18067000003</v>
      </c>
      <c r="D823" s="162" t="s">
        <v>89</v>
      </c>
      <c r="E823" s="162" t="s">
        <v>89</v>
      </c>
    </row>
    <row r="824" spans="1:5" s="15" customFormat="1" ht="9" customHeight="1" x14ac:dyDescent="0.25">
      <c r="A824" s="117" t="s">
        <v>51</v>
      </c>
      <c r="B824" s="162">
        <v>15469.999999999998</v>
      </c>
      <c r="C824" s="162">
        <v>453625.21104000002</v>
      </c>
      <c r="D824" s="162" t="s">
        <v>89</v>
      </c>
      <c r="E824" s="162" t="s">
        <v>89</v>
      </c>
    </row>
    <row r="825" spans="1:5" s="15" customFormat="1" ht="9" customHeight="1" x14ac:dyDescent="0.25">
      <c r="A825" s="120" t="s">
        <v>52</v>
      </c>
      <c r="B825" s="164">
        <v>16922.259999999998</v>
      </c>
      <c r="C825" s="164">
        <v>206638.94461000001</v>
      </c>
      <c r="D825" s="164" t="s">
        <v>89</v>
      </c>
      <c r="E825" s="164" t="s">
        <v>89</v>
      </c>
    </row>
    <row r="826" spans="1:5" s="15" customFormat="1" ht="9" customHeight="1" x14ac:dyDescent="0.25">
      <c r="A826" s="117" t="s">
        <v>53</v>
      </c>
      <c r="B826" s="162">
        <v>28590.11</v>
      </c>
      <c r="C826" s="162">
        <v>250551.83594000002</v>
      </c>
      <c r="D826" s="162" t="s">
        <v>89</v>
      </c>
      <c r="E826" s="162" t="s">
        <v>89</v>
      </c>
    </row>
    <row r="827" spans="1:5" s="15" customFormat="1" ht="9" customHeight="1" x14ac:dyDescent="0.25">
      <c r="A827" s="117" t="s">
        <v>54</v>
      </c>
      <c r="B827" s="162">
        <v>9423.5300000000007</v>
      </c>
      <c r="C827" s="162">
        <v>220830.90347000002</v>
      </c>
      <c r="D827" s="162" t="s">
        <v>89</v>
      </c>
      <c r="E827" s="162" t="s">
        <v>89</v>
      </c>
    </row>
    <row r="828" spans="1:5" s="15" customFormat="1" ht="9" customHeight="1" x14ac:dyDescent="0.25">
      <c r="A828" s="117" t="s">
        <v>55</v>
      </c>
      <c r="B828" s="162">
        <v>27152.739999999998</v>
      </c>
      <c r="C828" s="162">
        <v>324998.30959999998</v>
      </c>
      <c r="D828" s="162" t="s">
        <v>89</v>
      </c>
      <c r="E828" s="162" t="s">
        <v>89</v>
      </c>
    </row>
    <row r="829" spans="1:5" s="15" customFormat="1" ht="9" customHeight="1" x14ac:dyDescent="0.25">
      <c r="A829" s="120" t="s">
        <v>56</v>
      </c>
      <c r="B829" s="164">
        <v>38255</v>
      </c>
      <c r="C829" s="164">
        <v>426192.01513000001</v>
      </c>
      <c r="D829" s="164" t="s">
        <v>89</v>
      </c>
      <c r="E829" s="164" t="s">
        <v>89</v>
      </c>
    </row>
    <row r="830" spans="1:5" s="15" customFormat="1" ht="9" customHeight="1" x14ac:dyDescent="0.25">
      <c r="A830" s="117" t="s">
        <v>57</v>
      </c>
      <c r="B830" s="162">
        <v>509325.45999999938</v>
      </c>
      <c r="C830" s="162">
        <v>12886934.330709998</v>
      </c>
      <c r="D830" s="162" t="s">
        <v>89</v>
      </c>
      <c r="E830" s="162" t="s">
        <v>89</v>
      </c>
    </row>
    <row r="831" spans="1:5" s="15" customFormat="1" ht="9" customHeight="1" x14ac:dyDescent="0.25">
      <c r="A831" s="117" t="s">
        <v>58</v>
      </c>
      <c r="B831" s="162">
        <v>283244.79000000015</v>
      </c>
      <c r="C831" s="162">
        <v>6079087.9789100001</v>
      </c>
      <c r="D831" s="162" t="s">
        <v>89</v>
      </c>
      <c r="E831" s="162" t="s">
        <v>89</v>
      </c>
    </row>
    <row r="832" spans="1:5" s="15" customFormat="1" ht="9" customHeight="1" x14ac:dyDescent="0.25">
      <c r="A832" s="117" t="s">
        <v>59</v>
      </c>
      <c r="B832" s="162">
        <v>23652.63</v>
      </c>
      <c r="C832" s="162">
        <v>579057.96618999983</v>
      </c>
      <c r="D832" s="162" t="s">
        <v>89</v>
      </c>
      <c r="E832" s="162" t="s">
        <v>89</v>
      </c>
    </row>
    <row r="833" spans="1:9" s="15" customFormat="1" ht="9" customHeight="1" x14ac:dyDescent="0.25">
      <c r="A833" s="120" t="s">
        <v>60</v>
      </c>
      <c r="B833" s="164">
        <v>391701.79000000015</v>
      </c>
      <c r="C833" s="164">
        <v>3973202.5762900035</v>
      </c>
      <c r="D833" s="164" t="s">
        <v>89</v>
      </c>
      <c r="E833" s="164" t="s">
        <v>89</v>
      </c>
    </row>
    <row r="834" spans="1:9" s="15" customFormat="1" ht="9" customHeight="1" x14ac:dyDescent="0.25">
      <c r="A834" s="117" t="s">
        <v>61</v>
      </c>
      <c r="B834" s="162">
        <v>17320.66</v>
      </c>
      <c r="C834" s="162">
        <v>130643.91406</v>
      </c>
      <c r="D834" s="162" t="s">
        <v>89</v>
      </c>
      <c r="E834" s="162" t="s">
        <v>89</v>
      </c>
    </row>
    <row r="835" spans="1:9" s="15" customFormat="1" ht="9" customHeight="1" x14ac:dyDescent="0.25">
      <c r="A835" s="117" t="s">
        <v>62</v>
      </c>
      <c r="B835" s="162">
        <v>137731.19000000003</v>
      </c>
      <c r="C835" s="162">
        <v>1727682.7247799993</v>
      </c>
      <c r="D835" s="162" t="s">
        <v>89</v>
      </c>
      <c r="E835" s="162" t="s">
        <v>89</v>
      </c>
    </row>
    <row r="836" spans="1:9" s="15" customFormat="1" ht="9" customHeight="1" x14ac:dyDescent="0.25">
      <c r="A836" s="117" t="s">
        <v>63</v>
      </c>
      <c r="B836" s="162">
        <v>8062.99</v>
      </c>
      <c r="C836" s="162">
        <v>333063.37788000004</v>
      </c>
      <c r="D836" s="162" t="s">
        <v>89</v>
      </c>
      <c r="E836" s="162" t="s">
        <v>89</v>
      </c>
    </row>
    <row r="837" spans="1:9" s="15" customFormat="1" ht="9" customHeight="1" x14ac:dyDescent="0.25">
      <c r="A837" s="120" t="s">
        <v>64</v>
      </c>
      <c r="B837" s="164">
        <v>23612.2</v>
      </c>
      <c r="C837" s="164">
        <v>234165.74564000001</v>
      </c>
      <c r="D837" s="164" t="s">
        <v>89</v>
      </c>
      <c r="E837" s="164" t="s">
        <v>89</v>
      </c>
    </row>
    <row r="838" spans="1:9" s="14" customFormat="1" ht="9" customHeight="1" x14ac:dyDescent="0.25">
      <c r="A838" s="115"/>
      <c r="B838" s="167"/>
      <c r="C838" s="167"/>
      <c r="D838" s="163"/>
      <c r="E838" s="163"/>
      <c r="F838" s="15"/>
      <c r="G838" s="15"/>
      <c r="H838" s="15"/>
      <c r="I838" s="15"/>
    </row>
    <row r="839" spans="1:9" s="14" customFormat="1" ht="9" customHeight="1" x14ac:dyDescent="0.25">
      <c r="A839" s="113">
        <v>2018</v>
      </c>
      <c r="B839" s="161"/>
      <c r="C839" s="161"/>
      <c r="D839" s="161"/>
      <c r="E839" s="161"/>
      <c r="F839" s="15"/>
      <c r="G839" s="15"/>
      <c r="H839" s="15"/>
      <c r="I839" s="15"/>
    </row>
    <row r="840" spans="1:9" s="14" customFormat="1" ht="9" customHeight="1" x14ac:dyDescent="0.25">
      <c r="A840" s="115" t="s">
        <v>33</v>
      </c>
      <c r="B840" s="167">
        <f>SUM(B842:B873)</f>
        <v>2721830.3600000003</v>
      </c>
      <c r="C840" s="167">
        <f>SUM(C842:C873)</f>
        <v>56349622.898100011</v>
      </c>
      <c r="D840" s="163" t="s">
        <v>89</v>
      </c>
      <c r="E840" s="163" t="s">
        <v>89</v>
      </c>
      <c r="F840" s="15"/>
      <c r="G840" s="15"/>
      <c r="H840" s="15"/>
      <c r="I840" s="15"/>
    </row>
    <row r="841" spans="1:9" s="14" customFormat="1" ht="3.75" customHeight="1" x14ac:dyDescent="0.25">
      <c r="A841" s="115"/>
      <c r="B841" s="167"/>
      <c r="C841" s="167"/>
      <c r="D841" s="163"/>
      <c r="E841" s="163"/>
      <c r="F841" s="15"/>
      <c r="G841" s="15"/>
      <c r="H841" s="15"/>
      <c r="I841" s="15"/>
    </row>
    <row r="842" spans="1:9" s="15" customFormat="1" ht="9" customHeight="1" x14ac:dyDescent="0.25">
      <c r="A842" s="117" t="s">
        <v>34</v>
      </c>
      <c r="B842" s="168">
        <v>1011.4300000000001</v>
      </c>
      <c r="C842" s="168">
        <v>46997.186100000006</v>
      </c>
      <c r="D842" s="162" t="s">
        <v>89</v>
      </c>
      <c r="E842" s="162" t="s">
        <v>89</v>
      </c>
    </row>
    <row r="843" spans="1:9" s="15" customFormat="1" ht="9" customHeight="1" x14ac:dyDescent="0.25">
      <c r="A843" s="117" t="s">
        <v>35</v>
      </c>
      <c r="B843" s="168">
        <v>57757.579999999994</v>
      </c>
      <c r="C843" s="168">
        <v>1482935.8712299999</v>
      </c>
      <c r="D843" s="162" t="s">
        <v>89</v>
      </c>
      <c r="E843" s="162" t="s">
        <v>89</v>
      </c>
    </row>
    <row r="844" spans="1:9" s="15" customFormat="1" ht="9" customHeight="1" x14ac:dyDescent="0.25">
      <c r="A844" s="117" t="s">
        <v>87</v>
      </c>
      <c r="B844" s="168">
        <v>5316.8799999999992</v>
      </c>
      <c r="C844" s="168">
        <v>184641.86226000005</v>
      </c>
      <c r="D844" s="162" t="s">
        <v>89</v>
      </c>
      <c r="E844" s="162" t="s">
        <v>89</v>
      </c>
    </row>
    <row r="845" spans="1:9" s="15" customFormat="1" ht="9" customHeight="1" x14ac:dyDescent="0.25">
      <c r="A845" s="120" t="s">
        <v>37</v>
      </c>
      <c r="B845" s="169">
        <v>100560.88</v>
      </c>
      <c r="C845" s="169">
        <v>2018894.9080400004</v>
      </c>
      <c r="D845" s="164" t="s">
        <v>89</v>
      </c>
      <c r="E845" s="164" t="s">
        <v>89</v>
      </c>
    </row>
    <row r="846" spans="1:9" s="15" customFormat="1" ht="9" customHeight="1" x14ac:dyDescent="0.25">
      <c r="A846" s="117" t="s">
        <v>38</v>
      </c>
      <c r="B846" s="168">
        <v>119552.1</v>
      </c>
      <c r="C846" s="168">
        <v>2712536.2277799998</v>
      </c>
      <c r="D846" s="162" t="s">
        <v>89</v>
      </c>
      <c r="E846" s="162" t="s">
        <v>89</v>
      </c>
    </row>
    <row r="847" spans="1:9" s="15" customFormat="1" ht="9" customHeight="1" x14ac:dyDescent="0.25">
      <c r="A847" s="117" t="s">
        <v>39</v>
      </c>
      <c r="B847" s="168">
        <v>265117.05</v>
      </c>
      <c r="C847" s="168">
        <v>8014097.9511199994</v>
      </c>
      <c r="D847" s="162" t="s">
        <v>89</v>
      </c>
      <c r="E847" s="162" t="s">
        <v>89</v>
      </c>
    </row>
    <row r="848" spans="1:9" s="15" customFormat="1" ht="9" customHeight="1" x14ac:dyDescent="0.25">
      <c r="A848" s="117" t="s">
        <v>40</v>
      </c>
      <c r="B848" s="168">
        <v>24931.799999999996</v>
      </c>
      <c r="C848" s="168">
        <v>873884.90208999987</v>
      </c>
      <c r="D848" s="162" t="s">
        <v>89</v>
      </c>
      <c r="E848" s="162" t="s">
        <v>89</v>
      </c>
    </row>
    <row r="849" spans="1:6" s="15" customFormat="1" ht="9" customHeight="1" x14ac:dyDescent="0.25">
      <c r="A849" s="120" t="s">
        <v>41</v>
      </c>
      <c r="B849" s="169">
        <v>10460.340000000004</v>
      </c>
      <c r="C849" s="169">
        <v>298507.41460000013</v>
      </c>
      <c r="D849" s="164" t="s">
        <v>89</v>
      </c>
      <c r="E849" s="164" t="s">
        <v>89</v>
      </c>
    </row>
    <row r="850" spans="1:6" s="15" customFormat="1" ht="9" customHeight="1" x14ac:dyDescent="0.25">
      <c r="A850" s="124" t="s">
        <v>88</v>
      </c>
      <c r="B850" s="168">
        <v>0</v>
      </c>
      <c r="C850" s="168">
        <v>0</v>
      </c>
      <c r="D850" s="162" t="s">
        <v>89</v>
      </c>
      <c r="E850" s="162" t="s">
        <v>89</v>
      </c>
      <c r="F850" s="166"/>
    </row>
    <row r="851" spans="1:6" s="15" customFormat="1" ht="9" customHeight="1" x14ac:dyDescent="0.25">
      <c r="A851" s="117" t="s">
        <v>42</v>
      </c>
      <c r="B851" s="170">
        <v>29584.18</v>
      </c>
      <c r="C851" s="170">
        <v>495621.20004999993</v>
      </c>
      <c r="D851" s="162" t="s">
        <v>89</v>
      </c>
      <c r="E851" s="162" t="s">
        <v>89</v>
      </c>
    </row>
    <row r="852" spans="1:6" s="15" customFormat="1" ht="9" customHeight="1" x14ac:dyDescent="0.25">
      <c r="A852" s="117" t="s">
        <v>43</v>
      </c>
      <c r="B852" s="168">
        <v>121571.03999999996</v>
      </c>
      <c r="C852" s="168">
        <v>2887000.44471</v>
      </c>
      <c r="D852" s="162" t="s">
        <v>89</v>
      </c>
      <c r="E852" s="162" t="s">
        <v>89</v>
      </c>
    </row>
    <row r="853" spans="1:6" s="15" customFormat="1" ht="9" customHeight="1" x14ac:dyDescent="0.25">
      <c r="A853" s="120" t="s">
        <v>44</v>
      </c>
      <c r="B853" s="164">
        <v>65125.66</v>
      </c>
      <c r="C853" s="164">
        <v>1105256.0367700001</v>
      </c>
      <c r="D853" s="164" t="s">
        <v>89</v>
      </c>
      <c r="E853" s="164" t="s">
        <v>89</v>
      </c>
    </row>
    <row r="854" spans="1:6" s="15" customFormat="1" ht="9" customHeight="1" x14ac:dyDescent="0.25">
      <c r="A854" s="117" t="s">
        <v>45</v>
      </c>
      <c r="B854" s="162">
        <v>24952.289999999997</v>
      </c>
      <c r="C854" s="162">
        <v>239444.08522000001</v>
      </c>
      <c r="D854" s="162" t="s">
        <v>89</v>
      </c>
      <c r="E854" s="162" t="s">
        <v>89</v>
      </c>
    </row>
    <row r="855" spans="1:6" s="15" customFormat="1" ht="9" customHeight="1" x14ac:dyDescent="0.25">
      <c r="A855" s="117" t="s">
        <v>46</v>
      </c>
      <c r="B855" s="162">
        <v>125344.22</v>
      </c>
      <c r="C855" s="162">
        <v>2521599.2219199999</v>
      </c>
      <c r="D855" s="162" t="s">
        <v>89</v>
      </c>
      <c r="E855" s="162" t="s">
        <v>89</v>
      </c>
    </row>
    <row r="856" spans="1:6" s="15" customFormat="1" ht="9" customHeight="1" x14ac:dyDescent="0.25">
      <c r="A856" s="117" t="s">
        <v>47</v>
      </c>
      <c r="B856" s="162">
        <v>40317.17</v>
      </c>
      <c r="C856" s="162">
        <v>593645.54490999994</v>
      </c>
      <c r="D856" s="162" t="s">
        <v>89</v>
      </c>
      <c r="E856" s="162" t="s">
        <v>89</v>
      </c>
    </row>
    <row r="857" spans="1:6" s="15" customFormat="1" ht="9" customHeight="1" x14ac:dyDescent="0.25">
      <c r="A857" s="120" t="s">
        <v>48</v>
      </c>
      <c r="B857" s="164">
        <v>59762.18</v>
      </c>
      <c r="C857" s="164">
        <v>1797534.8984299996</v>
      </c>
      <c r="D857" s="164" t="s">
        <v>89</v>
      </c>
      <c r="E857" s="164" t="s">
        <v>89</v>
      </c>
    </row>
    <row r="858" spans="1:6" s="15" customFormat="1" ht="9" customHeight="1" x14ac:dyDescent="0.25">
      <c r="A858" s="117" t="s">
        <v>49</v>
      </c>
      <c r="B858" s="162">
        <v>21301.45</v>
      </c>
      <c r="C858" s="162">
        <v>248684.01345000003</v>
      </c>
      <c r="D858" s="162" t="s">
        <v>89</v>
      </c>
      <c r="E858" s="162" t="s">
        <v>89</v>
      </c>
    </row>
    <row r="859" spans="1:6" s="15" customFormat="1" ht="9" customHeight="1" x14ac:dyDescent="0.25">
      <c r="A859" s="117" t="s">
        <v>50</v>
      </c>
      <c r="B859" s="162">
        <v>50290.38</v>
      </c>
      <c r="C859" s="162">
        <v>582221.38121000002</v>
      </c>
      <c r="D859" s="162" t="s">
        <v>89</v>
      </c>
      <c r="E859" s="162" t="s">
        <v>89</v>
      </c>
    </row>
    <row r="860" spans="1:6" s="15" customFormat="1" ht="9" customHeight="1" x14ac:dyDescent="0.25">
      <c r="A860" s="117" t="s">
        <v>51</v>
      </c>
      <c r="B860" s="162">
        <v>14601.970000000001</v>
      </c>
      <c r="C860" s="162">
        <v>572491.81886999996</v>
      </c>
      <c r="D860" s="162" t="s">
        <v>89</v>
      </c>
      <c r="E860" s="162" t="s">
        <v>89</v>
      </c>
    </row>
    <row r="861" spans="1:6" s="15" customFormat="1" ht="9" customHeight="1" x14ac:dyDescent="0.25">
      <c r="A861" s="120" t="s">
        <v>52</v>
      </c>
      <c r="B861" s="164">
        <v>43035.97</v>
      </c>
      <c r="C861" s="164">
        <v>734205.7439799998</v>
      </c>
      <c r="D861" s="164" t="s">
        <v>89</v>
      </c>
      <c r="E861" s="164" t="s">
        <v>89</v>
      </c>
    </row>
    <row r="862" spans="1:6" s="15" customFormat="1" ht="9" customHeight="1" x14ac:dyDescent="0.25">
      <c r="A862" s="117" t="s">
        <v>53</v>
      </c>
      <c r="B862" s="162">
        <v>16044.49</v>
      </c>
      <c r="C862" s="162">
        <v>215604.61312999998</v>
      </c>
      <c r="D862" s="162" t="s">
        <v>89</v>
      </c>
      <c r="E862" s="162" t="s">
        <v>89</v>
      </c>
    </row>
    <row r="863" spans="1:6" s="15" customFormat="1" ht="9" customHeight="1" x14ac:dyDescent="0.25">
      <c r="A863" s="117" t="s">
        <v>54</v>
      </c>
      <c r="B863" s="162">
        <v>9702.010000000002</v>
      </c>
      <c r="C863" s="162">
        <v>237634.57313999996</v>
      </c>
      <c r="D863" s="162" t="s">
        <v>89</v>
      </c>
      <c r="E863" s="162" t="s">
        <v>89</v>
      </c>
    </row>
    <row r="864" spans="1:6" s="15" customFormat="1" ht="9" customHeight="1" x14ac:dyDescent="0.25">
      <c r="A864" s="117" t="s">
        <v>55</v>
      </c>
      <c r="B864" s="162">
        <v>42441.440000000002</v>
      </c>
      <c r="C864" s="162">
        <v>520361.93119999993</v>
      </c>
      <c r="D864" s="162" t="s">
        <v>89</v>
      </c>
      <c r="E864" s="162" t="s">
        <v>89</v>
      </c>
    </row>
    <row r="865" spans="1:5" s="15" customFormat="1" ht="9" customHeight="1" x14ac:dyDescent="0.25">
      <c r="A865" s="120" t="s">
        <v>56</v>
      </c>
      <c r="B865" s="164">
        <v>54975.790000000008</v>
      </c>
      <c r="C865" s="164">
        <v>612391.62967000005</v>
      </c>
      <c r="D865" s="164" t="s">
        <v>89</v>
      </c>
      <c r="E865" s="164" t="s">
        <v>89</v>
      </c>
    </row>
    <row r="866" spans="1:5" s="15" customFormat="1" ht="9" customHeight="1" x14ac:dyDescent="0.25">
      <c r="A866" s="117" t="s">
        <v>57</v>
      </c>
      <c r="B866" s="162">
        <v>519411.91000000009</v>
      </c>
      <c r="C866" s="162">
        <v>12840456.792140003</v>
      </c>
      <c r="D866" s="162" t="s">
        <v>89</v>
      </c>
      <c r="E866" s="162" t="s">
        <v>89</v>
      </c>
    </row>
    <row r="867" spans="1:5" s="15" customFormat="1" ht="9" customHeight="1" x14ac:dyDescent="0.25">
      <c r="A867" s="117" t="s">
        <v>58</v>
      </c>
      <c r="B867" s="162">
        <v>263093.61</v>
      </c>
      <c r="C867" s="162">
        <v>6470731.2159200013</v>
      </c>
      <c r="D867" s="162" t="s">
        <v>89</v>
      </c>
      <c r="E867" s="162" t="s">
        <v>89</v>
      </c>
    </row>
    <row r="868" spans="1:5" s="15" customFormat="1" ht="9" customHeight="1" x14ac:dyDescent="0.25">
      <c r="A868" s="117" t="s">
        <v>59</v>
      </c>
      <c r="B868" s="162">
        <v>42817.14</v>
      </c>
      <c r="C868" s="162">
        <v>863534.50353999995</v>
      </c>
      <c r="D868" s="162" t="s">
        <v>89</v>
      </c>
      <c r="E868" s="162" t="s">
        <v>89</v>
      </c>
    </row>
    <row r="869" spans="1:5" s="15" customFormat="1" ht="9" customHeight="1" x14ac:dyDescent="0.25">
      <c r="A869" s="120" t="s">
        <v>60</v>
      </c>
      <c r="B869" s="164">
        <v>407469.66</v>
      </c>
      <c r="C869" s="164">
        <v>4485994.1231800038</v>
      </c>
      <c r="D869" s="164" t="s">
        <v>89</v>
      </c>
      <c r="E869" s="164" t="s">
        <v>89</v>
      </c>
    </row>
    <row r="870" spans="1:5" s="15" customFormat="1" ht="9" customHeight="1" x14ac:dyDescent="0.25">
      <c r="A870" s="117" t="s">
        <v>61</v>
      </c>
      <c r="B870" s="162">
        <v>17370.419999999998</v>
      </c>
      <c r="C870" s="162">
        <v>196891.28260999999</v>
      </c>
      <c r="D870" s="162" t="s">
        <v>89</v>
      </c>
      <c r="E870" s="162" t="s">
        <v>89</v>
      </c>
    </row>
    <row r="871" spans="1:5" s="15" customFormat="1" ht="9" customHeight="1" x14ac:dyDescent="0.25">
      <c r="A871" s="117" t="s">
        <v>62</v>
      </c>
      <c r="B871" s="162">
        <v>137196.18</v>
      </c>
      <c r="C871" s="162">
        <v>2157149.9140399992</v>
      </c>
      <c r="D871" s="162" t="s">
        <v>89</v>
      </c>
      <c r="E871" s="162" t="s">
        <v>89</v>
      </c>
    </row>
    <row r="872" spans="1:5" s="15" customFormat="1" ht="9" customHeight="1" x14ac:dyDescent="0.25">
      <c r="A872" s="117" t="s">
        <v>63</v>
      </c>
      <c r="B872" s="162">
        <v>8791.73</v>
      </c>
      <c r="C872" s="162">
        <v>116456.41361999999</v>
      </c>
      <c r="D872" s="162" t="s">
        <v>89</v>
      </c>
      <c r="E872" s="162" t="s">
        <v>89</v>
      </c>
    </row>
    <row r="873" spans="1:5" s="15" customFormat="1" ht="9" customHeight="1" x14ac:dyDescent="0.25">
      <c r="A873" s="120" t="s">
        <v>64</v>
      </c>
      <c r="B873" s="164">
        <v>21921.41</v>
      </c>
      <c r="C873" s="164">
        <v>222215.19317000001</v>
      </c>
      <c r="D873" s="164" t="s">
        <v>89</v>
      </c>
      <c r="E873" s="164" t="s">
        <v>89</v>
      </c>
    </row>
    <row r="874" spans="1:5" ht="3" customHeight="1" x14ac:dyDescent="0.25">
      <c r="A874" s="108"/>
      <c r="B874" s="108"/>
      <c r="C874" s="108"/>
      <c r="D874" s="108"/>
      <c r="E874" s="108"/>
    </row>
    <row r="875" spans="1:5" ht="3" customHeight="1" x14ac:dyDescent="0.25"/>
    <row r="876" spans="1:5" s="13" customFormat="1" ht="9" customHeight="1" x14ac:dyDescent="0.15">
      <c r="A876" s="171" t="s">
        <v>135</v>
      </c>
    </row>
    <row r="877" spans="1:5" s="13" customFormat="1" ht="9" customHeight="1" x14ac:dyDescent="0.15">
      <c r="A877" s="171" t="s">
        <v>136</v>
      </c>
    </row>
    <row r="878" spans="1:5" s="13" customFormat="1" ht="9" customHeight="1" x14ac:dyDescent="0.15">
      <c r="A878" s="171" t="s">
        <v>137</v>
      </c>
    </row>
    <row r="879" spans="1:5" s="13" customFormat="1" ht="9" customHeight="1" x14ac:dyDescent="0.15">
      <c r="A879" s="171" t="s">
        <v>138</v>
      </c>
    </row>
    <row r="880" spans="1:5" s="13" customFormat="1" ht="9" customHeight="1" x14ac:dyDescent="0.15">
      <c r="A880" s="171" t="s">
        <v>139</v>
      </c>
    </row>
    <row r="881" spans="1:6" s="13" customFormat="1" ht="9" customHeight="1" x14ac:dyDescent="0.15">
      <c r="A881" s="171" t="s">
        <v>140</v>
      </c>
    </row>
    <row r="882" spans="1:6" ht="9" hidden="1" customHeight="1" x14ac:dyDescent="0.25">
      <c r="F882" s="109" t="s">
        <v>11</v>
      </c>
    </row>
    <row r="883" spans="1:6" ht="9" hidden="1" customHeight="1" x14ac:dyDescent="0.25"/>
  </sheetData>
  <sheetProtection sheet="1" objects="1" scenarios="1"/>
  <mergeCells count="5">
    <mergeCell ref="A5:A8"/>
    <mergeCell ref="B5:B7"/>
    <mergeCell ref="C5:C6"/>
    <mergeCell ref="D5:D7"/>
    <mergeCell ref="E5:E6"/>
  </mergeCells>
  <hyperlinks>
    <hyperlink ref="E1" location="Índice!A1" tooltip="Ir a Índice" display="Índice!A1"/>
  </hyperlinks>
  <printOptions horizontalCentered="1" verticalCentered="1" gridLinesSet="0"/>
  <pageMargins left="0.39370078740157483" right="0.39370078740157483" top="0.39370078740157483" bottom="0.39370078740157483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1" manualBreakCount="11">
    <brk id="82" max="16383" man="1"/>
    <brk id="154" max="16383" man="1"/>
    <brk id="226" max="16383" man="1"/>
    <brk id="298" max="16383" man="1"/>
    <brk id="370" max="16383" man="1"/>
    <brk id="442" max="16383" man="1"/>
    <brk id="514" max="4" man="1"/>
    <brk id="586" max="4" man="1"/>
    <brk id="658" max="4" man="1"/>
    <brk id="730" max="4" man="1"/>
    <brk id="802" max="4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61"/>
  <sheetViews>
    <sheetView showGridLines="0" showRowColHeaders="0" zoomScale="130" zoomScaleNormal="130" workbookViewId="0">
      <pane xSplit="1" ySplit="10" topLeftCell="B11" activePane="bottomRight" state="frozen"/>
      <selection activeCell="E1" sqref="E1"/>
      <selection pane="topRight" activeCell="E1" sqref="E1"/>
      <selection pane="bottomLeft" activeCell="E1" sqref="E1"/>
      <selection pane="bottomRight"/>
    </sheetView>
  </sheetViews>
  <sheetFormatPr baseColWidth="10" defaultColWidth="0" defaultRowHeight="9" customHeight="1" zeroHeight="1" x14ac:dyDescent="0.25"/>
  <cols>
    <col min="1" max="1" width="17.42578125" style="72" customWidth="1"/>
    <col min="2" max="2" width="8.140625" style="72" customWidth="1"/>
    <col min="3" max="4" width="7.42578125" style="72" customWidth="1"/>
    <col min="5" max="5" width="1.5703125" style="72" customWidth="1"/>
    <col min="6" max="8" width="7.42578125" style="72" customWidth="1"/>
    <col min="9" max="9" width="1.5703125" style="72" customWidth="1"/>
    <col min="10" max="12" width="7.42578125" style="72" customWidth="1"/>
    <col min="13" max="13" width="1.5703125" style="72" customWidth="1"/>
    <col min="14" max="16" width="7.42578125" style="72" customWidth="1"/>
    <col min="17" max="17" width="1.5703125" style="72" customWidth="1"/>
    <col min="18" max="20" width="7.42578125" style="72" customWidth="1"/>
    <col min="21" max="21" width="1.5703125" style="72" customWidth="1"/>
    <col min="22" max="24" width="7.42578125" style="72" customWidth="1"/>
    <col min="25" max="25" width="1.5703125" style="72" customWidth="1"/>
    <col min="26" max="27" width="7.42578125" style="72" customWidth="1"/>
    <col min="28" max="28" width="1.5703125" style="72" customWidth="1"/>
    <col min="29" max="30" width="7.42578125" style="72" customWidth="1"/>
    <col min="31" max="31" width="1.5703125" style="72" customWidth="1"/>
    <col min="32" max="33" width="7.42578125" style="72" customWidth="1"/>
    <col min="34" max="34" width="1.42578125" style="72" customWidth="1"/>
    <col min="35" max="36" width="7.42578125" style="72" customWidth="1"/>
    <col min="37" max="37" width="1.42578125" style="72" customWidth="1"/>
    <col min="38" max="39" width="7.42578125" style="72" customWidth="1"/>
    <col min="40" max="40" width="1.42578125" style="72" customWidth="1"/>
    <col min="41" max="42" width="7.42578125" style="72" customWidth="1"/>
    <col min="43" max="43" width="1.42578125" style="72" customWidth="1"/>
    <col min="44" max="45" width="7.42578125" style="72" customWidth="1"/>
    <col min="46" max="46" width="1.42578125" style="72" customWidth="1"/>
    <col min="47" max="48" width="7.42578125" style="72" customWidth="1"/>
    <col min="49" max="49" width="1.42578125" style="72" customWidth="1"/>
    <col min="50" max="51" width="7.42578125" style="72" customWidth="1"/>
    <col min="52" max="52" width="1.42578125" style="72" customWidth="1"/>
    <col min="53" max="54" width="7.42578125" style="72" customWidth="1"/>
    <col min="55" max="55" width="1.140625" style="72" customWidth="1"/>
    <col min="56" max="57" width="7.42578125" style="72" customWidth="1"/>
    <col min="58" max="58" width="1.42578125" style="72" customWidth="1"/>
    <col min="59" max="60" width="7.42578125" style="72" customWidth="1"/>
    <col min="61" max="61" width="1.42578125" style="72" customWidth="1"/>
    <col min="62" max="63" width="7.42578125" style="72" customWidth="1"/>
    <col min="64" max="64" width="1.42578125" style="72" customWidth="1"/>
    <col min="65" max="66" width="7.42578125" style="72" customWidth="1"/>
    <col min="67" max="67" width="1.42578125" style="72" customWidth="1"/>
    <col min="68" max="69" width="7.42578125" style="72" customWidth="1"/>
    <col min="70" max="70" width="1.42578125" style="72" customWidth="1"/>
    <col min="71" max="72" width="7.42578125" style="72" customWidth="1"/>
    <col min="73" max="73" width="1.42578125" style="72" customWidth="1"/>
    <col min="74" max="75" width="7.42578125" style="72" customWidth="1"/>
    <col min="76" max="76" width="1.42578125" style="72" customWidth="1"/>
    <col min="77" max="78" width="7.42578125" style="72" customWidth="1"/>
    <col min="79" max="79" width="0.85546875" style="70" customWidth="1"/>
    <col min="80" max="80" width="0.85546875" style="72" customWidth="1"/>
    <col min="81" max="280" width="10.42578125" style="72" hidden="1" customWidth="1"/>
    <col min="281" max="16384" width="10.140625" style="72" hidden="1"/>
  </cols>
  <sheetData>
    <row r="1" spans="1:82" s="67" customFormat="1" ht="12" customHeight="1" x14ac:dyDescent="0.25">
      <c r="A1" s="66" t="s">
        <v>141</v>
      </c>
      <c r="B1" s="65"/>
      <c r="C1" s="65"/>
      <c r="D1" s="172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8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8"/>
      <c r="AE1" s="65"/>
      <c r="AF1" s="65"/>
      <c r="AG1" s="68"/>
      <c r="AH1" s="65"/>
      <c r="AI1" s="65"/>
      <c r="AJ1" s="68"/>
      <c r="AK1" s="65"/>
      <c r="AL1" s="65"/>
      <c r="AM1" s="68"/>
      <c r="AN1" s="65"/>
      <c r="AO1" s="65"/>
      <c r="AP1" s="68"/>
      <c r="AQ1" s="65"/>
      <c r="AR1" s="65"/>
      <c r="AS1" s="68"/>
      <c r="AT1" s="65"/>
      <c r="AU1" s="65"/>
      <c r="AV1" s="68"/>
      <c r="AW1" s="65"/>
      <c r="AX1" s="65"/>
      <c r="AY1" s="4"/>
      <c r="AZ1" s="65"/>
      <c r="BA1" s="65"/>
      <c r="BB1" s="173"/>
      <c r="BC1" s="65"/>
      <c r="BD1" s="65"/>
      <c r="BE1" s="173"/>
      <c r="BF1" s="173"/>
      <c r="BG1" s="65"/>
      <c r="BH1" s="173"/>
      <c r="BI1" s="173"/>
      <c r="BJ1" s="65"/>
      <c r="BK1" s="173"/>
      <c r="BL1" s="173"/>
      <c r="BM1" s="65"/>
      <c r="BN1" s="173"/>
      <c r="BO1" s="173"/>
      <c r="BQ1" s="174"/>
      <c r="BR1" s="174"/>
      <c r="BS1" s="174"/>
      <c r="BT1" s="174"/>
      <c r="BU1" s="174"/>
      <c r="BV1" s="174"/>
      <c r="BW1" s="175"/>
      <c r="BX1" s="174"/>
      <c r="BY1" s="174"/>
      <c r="BZ1" s="175" t="s">
        <v>142</v>
      </c>
      <c r="CA1" s="174"/>
    </row>
    <row r="2" spans="1:82" s="67" customFormat="1" ht="12" customHeight="1" x14ac:dyDescent="0.25">
      <c r="A2" s="66" t="s">
        <v>26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</row>
    <row r="3" spans="1:82" ht="3" customHeight="1" x14ac:dyDescent="0.2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B3" s="176"/>
      <c r="CC3" s="176"/>
      <c r="CD3" s="176"/>
    </row>
    <row r="4" spans="1:82" ht="3" customHeight="1" x14ac:dyDescent="0.2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B4" s="176"/>
      <c r="CC4" s="176"/>
      <c r="CD4" s="176"/>
    </row>
    <row r="5" spans="1:82" s="74" customFormat="1" ht="8.65" customHeight="1" x14ac:dyDescent="0.15">
      <c r="A5" s="104"/>
      <c r="B5" s="177">
        <v>1995</v>
      </c>
      <c r="C5" s="177"/>
      <c r="D5" s="177"/>
      <c r="E5" s="199"/>
      <c r="F5" s="177">
        <v>1996</v>
      </c>
      <c r="G5" s="177"/>
      <c r="H5" s="177"/>
      <c r="I5" s="199"/>
      <c r="J5" s="178" t="s">
        <v>143</v>
      </c>
      <c r="K5" s="177"/>
      <c r="L5" s="177"/>
      <c r="M5" s="199"/>
      <c r="N5" s="177">
        <v>1998</v>
      </c>
      <c r="O5" s="177"/>
      <c r="P5" s="177"/>
      <c r="Q5" s="199"/>
      <c r="R5" s="177">
        <v>1999</v>
      </c>
      <c r="S5" s="177"/>
      <c r="T5" s="177"/>
      <c r="U5" s="199"/>
      <c r="V5" s="177">
        <v>2000</v>
      </c>
      <c r="W5" s="177"/>
      <c r="X5" s="177"/>
      <c r="Y5" s="199"/>
      <c r="Z5" s="177" t="s">
        <v>144</v>
      </c>
      <c r="AA5" s="177"/>
      <c r="AB5" s="199"/>
      <c r="AC5" s="177">
        <v>2002</v>
      </c>
      <c r="AD5" s="177"/>
      <c r="AE5" s="199"/>
      <c r="AF5" s="177">
        <v>2003</v>
      </c>
      <c r="AG5" s="177"/>
      <c r="AH5" s="199"/>
      <c r="AI5" s="177">
        <v>2004</v>
      </c>
      <c r="AJ5" s="177"/>
      <c r="AK5" s="199"/>
      <c r="AL5" s="177">
        <v>2005</v>
      </c>
      <c r="AM5" s="177"/>
      <c r="AN5" s="199"/>
      <c r="AO5" s="177">
        <v>2006</v>
      </c>
      <c r="AP5" s="177"/>
      <c r="AQ5" s="199"/>
      <c r="AR5" s="177">
        <v>2007</v>
      </c>
      <c r="AS5" s="177"/>
      <c r="AT5" s="199"/>
      <c r="AU5" s="177">
        <v>2008</v>
      </c>
      <c r="AV5" s="177"/>
      <c r="AW5" s="199"/>
      <c r="AX5" s="177">
        <v>2009</v>
      </c>
      <c r="AY5" s="177"/>
      <c r="AZ5" s="199"/>
      <c r="BA5" s="375">
        <v>2010</v>
      </c>
      <c r="BB5" s="375"/>
      <c r="BC5" s="199"/>
      <c r="BD5" s="375">
        <v>2011</v>
      </c>
      <c r="BE5" s="375"/>
      <c r="BF5" s="179"/>
      <c r="BG5" s="375">
        <v>2012</v>
      </c>
      <c r="BH5" s="375"/>
      <c r="BI5" s="179"/>
      <c r="BJ5" s="375">
        <v>2013</v>
      </c>
      <c r="BK5" s="375"/>
      <c r="BL5" s="179"/>
      <c r="BM5" s="375">
        <v>2014</v>
      </c>
      <c r="BN5" s="375"/>
      <c r="BO5" s="179"/>
      <c r="BP5" s="375">
        <v>2015</v>
      </c>
      <c r="BQ5" s="375"/>
      <c r="BR5" s="179"/>
      <c r="BS5" s="375">
        <v>2016</v>
      </c>
      <c r="BT5" s="375"/>
      <c r="BU5" s="179"/>
      <c r="BV5" s="375">
        <v>2017</v>
      </c>
      <c r="BW5" s="375"/>
      <c r="BX5" s="179"/>
      <c r="BY5" s="375" t="s">
        <v>145</v>
      </c>
      <c r="BZ5" s="375"/>
      <c r="CA5" s="179"/>
      <c r="CB5" s="104"/>
      <c r="CC5" s="104"/>
      <c r="CD5" s="104"/>
    </row>
    <row r="6" spans="1:82" s="74" customFormat="1" ht="1.5" customHeight="1" x14ac:dyDescent="0.15">
      <c r="A6" s="104"/>
      <c r="B6" s="180"/>
      <c r="C6" s="180"/>
      <c r="D6" s="180"/>
      <c r="E6" s="199"/>
      <c r="F6" s="180"/>
      <c r="G6" s="180"/>
      <c r="H6" s="180"/>
      <c r="I6" s="199"/>
      <c r="J6" s="180"/>
      <c r="K6" s="180"/>
      <c r="L6" s="180"/>
      <c r="M6" s="199"/>
      <c r="N6" s="180"/>
      <c r="O6" s="180"/>
      <c r="P6" s="180"/>
      <c r="Q6" s="199"/>
      <c r="R6" s="180"/>
      <c r="S6" s="180"/>
      <c r="T6" s="180"/>
      <c r="U6" s="199"/>
      <c r="V6" s="180"/>
      <c r="W6" s="180"/>
      <c r="X6" s="180"/>
      <c r="Y6" s="199"/>
      <c r="Z6" s="180"/>
      <c r="AA6" s="180"/>
      <c r="AB6" s="199"/>
      <c r="AC6" s="180"/>
      <c r="AD6" s="180"/>
      <c r="AE6" s="199"/>
      <c r="AF6" s="180"/>
      <c r="AG6" s="180"/>
      <c r="AH6" s="199"/>
      <c r="AI6" s="180"/>
      <c r="AJ6" s="180"/>
      <c r="AK6" s="199"/>
      <c r="AL6" s="180"/>
      <c r="AM6" s="180"/>
      <c r="AN6" s="199"/>
      <c r="AO6" s="180"/>
      <c r="AP6" s="180"/>
      <c r="AQ6" s="199"/>
      <c r="AR6" s="180"/>
      <c r="AS6" s="180"/>
      <c r="AT6" s="199"/>
      <c r="AU6" s="180"/>
      <c r="AV6" s="180"/>
      <c r="AW6" s="199"/>
      <c r="AX6" s="180"/>
      <c r="AY6" s="180"/>
      <c r="AZ6" s="199"/>
      <c r="BA6" s="180"/>
      <c r="BB6" s="180"/>
      <c r="BC6" s="199"/>
      <c r="BD6" s="180"/>
      <c r="BE6" s="180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  <c r="BQ6" s="179"/>
      <c r="BR6" s="179"/>
      <c r="BS6" s="179"/>
      <c r="BT6" s="179"/>
      <c r="BU6" s="179"/>
      <c r="BV6" s="179"/>
      <c r="BW6" s="179"/>
      <c r="BX6" s="179"/>
      <c r="BY6" s="179"/>
      <c r="BZ6" s="179"/>
      <c r="CA6" s="179"/>
      <c r="CB6" s="104"/>
      <c r="CC6" s="104"/>
      <c r="CD6" s="104"/>
    </row>
    <row r="7" spans="1:82" s="74" customFormat="1" ht="8.65" customHeight="1" x14ac:dyDescent="0.15">
      <c r="A7" s="358" t="s">
        <v>80</v>
      </c>
      <c r="B7" s="359" t="s">
        <v>146</v>
      </c>
      <c r="C7" s="359" t="s">
        <v>147</v>
      </c>
      <c r="D7" s="359" t="s">
        <v>129</v>
      </c>
      <c r="E7" s="199"/>
      <c r="F7" s="359" t="s">
        <v>146</v>
      </c>
      <c r="G7" s="359" t="s">
        <v>147</v>
      </c>
      <c r="H7" s="359" t="s">
        <v>129</v>
      </c>
      <c r="I7" s="199"/>
      <c r="J7" s="359" t="s">
        <v>146</v>
      </c>
      <c r="K7" s="359" t="s">
        <v>147</v>
      </c>
      <c r="L7" s="359" t="s">
        <v>129</v>
      </c>
      <c r="M7" s="199"/>
      <c r="N7" s="359" t="s">
        <v>146</v>
      </c>
      <c r="O7" s="359" t="s">
        <v>147</v>
      </c>
      <c r="P7" s="359" t="s">
        <v>129</v>
      </c>
      <c r="Q7" s="199"/>
      <c r="R7" s="359" t="s">
        <v>146</v>
      </c>
      <c r="S7" s="359" t="s">
        <v>147</v>
      </c>
      <c r="T7" s="359" t="s">
        <v>129</v>
      </c>
      <c r="U7" s="199"/>
      <c r="V7" s="359" t="s">
        <v>146</v>
      </c>
      <c r="W7" s="359" t="s">
        <v>147</v>
      </c>
      <c r="X7" s="359" t="s">
        <v>129</v>
      </c>
      <c r="Y7" s="199"/>
      <c r="Z7" s="359" t="s">
        <v>148</v>
      </c>
      <c r="AA7" s="377" t="s">
        <v>127</v>
      </c>
      <c r="AB7" s="199"/>
      <c r="AC7" s="359" t="s">
        <v>148</v>
      </c>
      <c r="AD7" s="377" t="s">
        <v>127</v>
      </c>
      <c r="AE7" s="199"/>
      <c r="AF7" s="194" t="s">
        <v>149</v>
      </c>
      <c r="AG7" s="198" t="s">
        <v>150</v>
      </c>
      <c r="AH7" s="199"/>
      <c r="AI7" s="359" t="s">
        <v>151</v>
      </c>
      <c r="AJ7" s="377" t="s">
        <v>152</v>
      </c>
      <c r="AK7" s="199"/>
      <c r="AL7" s="359" t="s">
        <v>148</v>
      </c>
      <c r="AM7" s="377" t="s">
        <v>127</v>
      </c>
      <c r="AN7" s="199"/>
      <c r="AO7" s="359" t="s">
        <v>148</v>
      </c>
      <c r="AP7" s="377" t="s">
        <v>127</v>
      </c>
      <c r="AQ7" s="199"/>
      <c r="AR7" s="359" t="s">
        <v>148</v>
      </c>
      <c r="AS7" s="377" t="s">
        <v>127</v>
      </c>
      <c r="AT7" s="199"/>
      <c r="AU7" s="359" t="s">
        <v>148</v>
      </c>
      <c r="AV7" s="377" t="s">
        <v>127</v>
      </c>
      <c r="AW7" s="199"/>
      <c r="AX7" s="359" t="s">
        <v>148</v>
      </c>
      <c r="AY7" s="377" t="s">
        <v>127</v>
      </c>
      <c r="AZ7" s="199"/>
      <c r="BA7" s="359" t="s">
        <v>148</v>
      </c>
      <c r="BB7" s="377" t="s">
        <v>127</v>
      </c>
      <c r="BC7" s="199"/>
      <c r="BD7" s="359" t="s">
        <v>148</v>
      </c>
      <c r="BE7" s="377" t="s">
        <v>127</v>
      </c>
      <c r="BF7" s="197"/>
      <c r="BG7" s="359" t="s">
        <v>148</v>
      </c>
      <c r="BH7" s="377" t="s">
        <v>127</v>
      </c>
      <c r="BI7" s="197"/>
      <c r="BJ7" s="359" t="s">
        <v>148</v>
      </c>
      <c r="BK7" s="377" t="s">
        <v>127</v>
      </c>
      <c r="BL7" s="197"/>
      <c r="BM7" s="359" t="s">
        <v>148</v>
      </c>
      <c r="BN7" s="377" t="s">
        <v>127</v>
      </c>
      <c r="BO7" s="197"/>
      <c r="BP7" s="359" t="s">
        <v>148</v>
      </c>
      <c r="BQ7" s="377" t="s">
        <v>127</v>
      </c>
      <c r="BR7" s="197"/>
      <c r="BS7" s="359" t="s">
        <v>148</v>
      </c>
      <c r="BT7" s="377" t="s">
        <v>127</v>
      </c>
      <c r="BU7" s="197"/>
      <c r="BV7" s="359" t="s">
        <v>148</v>
      </c>
      <c r="BW7" s="377" t="s">
        <v>127</v>
      </c>
      <c r="BX7" s="197"/>
      <c r="BY7" s="359" t="s">
        <v>148</v>
      </c>
      <c r="BZ7" s="377" t="s">
        <v>127</v>
      </c>
      <c r="CA7" s="199"/>
      <c r="CB7" s="104"/>
      <c r="CC7" s="104"/>
      <c r="CD7" s="104"/>
    </row>
    <row r="8" spans="1:82" s="74" customFormat="1" ht="8.65" customHeight="1" x14ac:dyDescent="0.15">
      <c r="A8" s="376"/>
      <c r="B8" s="360"/>
      <c r="C8" s="360"/>
      <c r="D8" s="360"/>
      <c r="E8" s="199"/>
      <c r="F8" s="360"/>
      <c r="G8" s="360"/>
      <c r="H8" s="360"/>
      <c r="I8" s="199"/>
      <c r="J8" s="360"/>
      <c r="K8" s="360"/>
      <c r="L8" s="360"/>
      <c r="M8" s="199"/>
      <c r="N8" s="360"/>
      <c r="O8" s="360"/>
      <c r="P8" s="360"/>
      <c r="Q8" s="199"/>
      <c r="R8" s="360"/>
      <c r="S8" s="360"/>
      <c r="T8" s="360"/>
      <c r="U8" s="199"/>
      <c r="V8" s="360"/>
      <c r="W8" s="360"/>
      <c r="X8" s="360"/>
      <c r="Y8" s="199"/>
      <c r="Z8" s="360"/>
      <c r="AA8" s="378"/>
      <c r="AB8" s="199"/>
      <c r="AC8" s="360"/>
      <c r="AD8" s="378"/>
      <c r="AE8" s="199"/>
      <c r="AF8" s="194" t="s">
        <v>153</v>
      </c>
      <c r="AG8" s="194" t="s">
        <v>154</v>
      </c>
      <c r="AH8" s="199"/>
      <c r="AI8" s="359"/>
      <c r="AJ8" s="377"/>
      <c r="AK8" s="199"/>
      <c r="AL8" s="360"/>
      <c r="AM8" s="378"/>
      <c r="AN8" s="199"/>
      <c r="AO8" s="360"/>
      <c r="AP8" s="378"/>
      <c r="AQ8" s="199"/>
      <c r="AR8" s="360"/>
      <c r="AS8" s="378"/>
      <c r="AT8" s="199"/>
      <c r="AU8" s="360"/>
      <c r="AV8" s="378"/>
      <c r="AW8" s="199"/>
      <c r="AX8" s="360"/>
      <c r="AY8" s="378"/>
      <c r="AZ8" s="199"/>
      <c r="BA8" s="360"/>
      <c r="BB8" s="378"/>
      <c r="BC8" s="199"/>
      <c r="BD8" s="360"/>
      <c r="BE8" s="378"/>
      <c r="BF8" s="198"/>
      <c r="BG8" s="359"/>
      <c r="BH8" s="377"/>
      <c r="BI8" s="198"/>
      <c r="BJ8" s="359"/>
      <c r="BK8" s="377"/>
      <c r="BL8" s="198"/>
      <c r="BM8" s="359"/>
      <c r="BN8" s="377"/>
      <c r="BO8" s="198"/>
      <c r="BP8" s="359"/>
      <c r="BQ8" s="377"/>
      <c r="BR8" s="197"/>
      <c r="BS8" s="359"/>
      <c r="BT8" s="377"/>
      <c r="BU8" s="197"/>
      <c r="BV8" s="359"/>
      <c r="BW8" s="377"/>
      <c r="BX8" s="197"/>
      <c r="BY8" s="359"/>
      <c r="BZ8" s="377"/>
      <c r="CA8" s="199"/>
      <c r="CB8" s="104"/>
      <c r="CC8" s="104"/>
      <c r="CD8" s="104"/>
    </row>
    <row r="9" spans="1:82" s="74" customFormat="1" ht="9" customHeight="1" x14ac:dyDescent="0.15">
      <c r="A9" s="104"/>
      <c r="B9" s="194" t="s">
        <v>155</v>
      </c>
      <c r="C9" s="194" t="s">
        <v>155</v>
      </c>
      <c r="D9" s="194" t="s">
        <v>130</v>
      </c>
      <c r="E9" s="199"/>
      <c r="F9" s="181" t="s">
        <v>156</v>
      </c>
      <c r="G9" s="194" t="s">
        <v>155</v>
      </c>
      <c r="H9" s="194" t="s">
        <v>130</v>
      </c>
      <c r="I9" s="199"/>
      <c r="J9" s="194" t="s">
        <v>155</v>
      </c>
      <c r="K9" s="194" t="s">
        <v>155</v>
      </c>
      <c r="L9" s="194" t="s">
        <v>130</v>
      </c>
      <c r="M9" s="199"/>
      <c r="N9" s="194" t="s">
        <v>155</v>
      </c>
      <c r="O9" s="194" t="s">
        <v>155</v>
      </c>
      <c r="P9" s="194" t="s">
        <v>130</v>
      </c>
      <c r="Q9" s="199"/>
      <c r="R9" s="194" t="s">
        <v>155</v>
      </c>
      <c r="S9" s="194" t="s">
        <v>155</v>
      </c>
      <c r="T9" s="194" t="s">
        <v>130</v>
      </c>
      <c r="U9" s="199"/>
      <c r="V9" s="194" t="s">
        <v>155</v>
      </c>
      <c r="W9" s="194" t="s">
        <v>155</v>
      </c>
      <c r="X9" s="194" t="s">
        <v>130</v>
      </c>
      <c r="Y9" s="199"/>
      <c r="Z9" s="194" t="s">
        <v>155</v>
      </c>
      <c r="AA9" s="194" t="s">
        <v>130</v>
      </c>
      <c r="AB9" s="199"/>
      <c r="AC9" s="194" t="s">
        <v>155</v>
      </c>
      <c r="AD9" s="194" t="s">
        <v>130</v>
      </c>
      <c r="AE9" s="199"/>
      <c r="AF9" s="194" t="s">
        <v>155</v>
      </c>
      <c r="AG9" s="194" t="s">
        <v>130</v>
      </c>
      <c r="AH9" s="199"/>
      <c r="AI9" s="194" t="s">
        <v>155</v>
      </c>
      <c r="AJ9" s="194" t="s">
        <v>130</v>
      </c>
      <c r="AK9" s="199"/>
      <c r="AL9" s="194" t="s">
        <v>155</v>
      </c>
      <c r="AM9" s="194" t="s">
        <v>130</v>
      </c>
      <c r="AN9" s="199"/>
      <c r="AO9" s="194" t="s">
        <v>155</v>
      </c>
      <c r="AP9" s="194" t="s">
        <v>130</v>
      </c>
      <c r="AQ9" s="199"/>
      <c r="AR9" s="194" t="s">
        <v>155</v>
      </c>
      <c r="AS9" s="194" t="s">
        <v>130</v>
      </c>
      <c r="AT9" s="199"/>
      <c r="AU9" s="194" t="s">
        <v>155</v>
      </c>
      <c r="AV9" s="194" t="s">
        <v>130</v>
      </c>
      <c r="AW9" s="199"/>
      <c r="AX9" s="194" t="s">
        <v>155</v>
      </c>
      <c r="AY9" s="194" t="s">
        <v>130</v>
      </c>
      <c r="AZ9" s="199"/>
      <c r="BA9" s="194" t="s">
        <v>155</v>
      </c>
      <c r="BB9" s="194" t="s">
        <v>130</v>
      </c>
      <c r="BC9" s="199"/>
      <c r="BD9" s="194" t="s">
        <v>155</v>
      </c>
      <c r="BE9" s="194" t="s">
        <v>130</v>
      </c>
      <c r="BF9" s="194"/>
      <c r="BG9" s="194" t="s">
        <v>155</v>
      </c>
      <c r="BH9" s="194" t="s">
        <v>130</v>
      </c>
      <c r="BI9" s="194"/>
      <c r="BJ9" s="194" t="s">
        <v>155</v>
      </c>
      <c r="BK9" s="194" t="s">
        <v>130</v>
      </c>
      <c r="BL9" s="194"/>
      <c r="BM9" s="194" t="s">
        <v>155</v>
      </c>
      <c r="BN9" s="194" t="s">
        <v>130</v>
      </c>
      <c r="BO9" s="194"/>
      <c r="BP9" s="194" t="s">
        <v>155</v>
      </c>
      <c r="BQ9" s="194" t="s">
        <v>130</v>
      </c>
      <c r="BR9" s="194"/>
      <c r="BS9" s="194" t="s">
        <v>155</v>
      </c>
      <c r="BT9" s="194" t="s">
        <v>130</v>
      </c>
      <c r="BU9" s="194"/>
      <c r="BV9" s="194" t="s">
        <v>155</v>
      </c>
      <c r="BW9" s="194" t="s">
        <v>130</v>
      </c>
      <c r="BX9" s="194"/>
      <c r="BY9" s="194" t="s">
        <v>155</v>
      </c>
      <c r="BZ9" s="194" t="s">
        <v>130</v>
      </c>
      <c r="CA9" s="199"/>
      <c r="CB9" s="104"/>
      <c r="CC9" s="104"/>
      <c r="CD9" s="104"/>
    </row>
    <row r="10" spans="1:82" ht="3" customHeight="1" x14ac:dyDescent="0.2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B10" s="176"/>
      <c r="CC10" s="176"/>
      <c r="CD10" s="176"/>
    </row>
    <row r="11" spans="1:82" ht="3" customHeight="1" x14ac:dyDescent="0.2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B11" s="176"/>
      <c r="CC11" s="176"/>
      <c r="CD11" s="176"/>
    </row>
    <row r="12" spans="1:82" s="80" customFormat="1" ht="9" customHeight="1" x14ac:dyDescent="0.25">
      <c r="A12" s="78" t="s">
        <v>33</v>
      </c>
      <c r="B12" s="97">
        <f>SUM(B14:B45)</f>
        <v>351013</v>
      </c>
      <c r="C12" s="97">
        <f>SUM(C14:C45)</f>
        <v>9423</v>
      </c>
      <c r="D12" s="97">
        <f>SUM(D14:D45)</f>
        <v>15990.909000000005</v>
      </c>
      <c r="E12" s="97"/>
      <c r="F12" s="97">
        <f>SUM(F14:F45)</f>
        <v>15629755</v>
      </c>
      <c r="G12" s="97">
        <f>SUM(G14:G45)</f>
        <v>15265</v>
      </c>
      <c r="H12" s="97">
        <f>SUM(H14:H45)</f>
        <v>36985.17</v>
      </c>
      <c r="I12" s="97"/>
      <c r="J12" s="182">
        <f>SUM(J14:J45)</f>
        <v>3692787</v>
      </c>
      <c r="K12" s="183">
        <f>SUM(K14:K45)</f>
        <v>25421</v>
      </c>
      <c r="L12" s="183">
        <f>SUM(L14:L45)</f>
        <v>55837.079999999994</v>
      </c>
      <c r="M12" s="97"/>
      <c r="N12" s="97">
        <f>SUM(N14:N45)</f>
        <v>4850099</v>
      </c>
      <c r="O12" s="184">
        <f>SUM(O14:O45)</f>
        <v>31321</v>
      </c>
      <c r="P12" s="184">
        <f>SUM(P14:P45)</f>
        <v>81048.751000000004</v>
      </c>
      <c r="Q12" s="97"/>
      <c r="R12" s="184">
        <f>SUM(R14:R45)</f>
        <v>4715967</v>
      </c>
      <c r="S12" s="184">
        <f>SUM(S14:S45)</f>
        <v>35489</v>
      </c>
      <c r="T12" s="184">
        <f>SUM(T14:T45)</f>
        <v>80976.716000000015</v>
      </c>
      <c r="U12" s="97"/>
      <c r="V12" s="184">
        <f>SUM(V14:V45)</f>
        <v>11751149</v>
      </c>
      <c r="W12" s="184">
        <f>SUM(W14:W45)</f>
        <v>64666</v>
      </c>
      <c r="X12" s="184">
        <f>SUM(X14:X45)</f>
        <v>111039.99900000001</v>
      </c>
      <c r="Y12" s="97"/>
      <c r="Z12" s="184">
        <f>SUM(Z14:Z45)</f>
        <v>7110874</v>
      </c>
      <c r="AA12" s="184">
        <f>SUM(AA14:AA45)</f>
        <v>16828581.657867055</v>
      </c>
      <c r="AB12" s="97"/>
      <c r="AC12" s="184">
        <f>SUM(AC14:AC45)</f>
        <v>10290180.1</v>
      </c>
      <c r="AD12" s="184">
        <f>SUM(AD14:AD45)</f>
        <v>24740349</v>
      </c>
      <c r="AE12" s="97"/>
      <c r="AF12" s="184">
        <f>SUM(AF14:AF45)</f>
        <v>16356046</v>
      </c>
      <c r="AG12" s="184">
        <f>SUM(AG14:AG45)</f>
        <v>45838291</v>
      </c>
      <c r="AH12" s="184"/>
      <c r="AI12" s="184">
        <f>SUM(AI14:AI45)</f>
        <v>22073916</v>
      </c>
      <c r="AJ12" s="184">
        <f>SUM(AJ14:AJ45)</f>
        <v>41505426.705570005</v>
      </c>
      <c r="AK12" s="184"/>
      <c r="AL12" s="184">
        <f>SUM(AL14:AL45)</f>
        <v>11059846</v>
      </c>
      <c r="AM12" s="184">
        <f>SUM(AM14:AM45)+1</f>
        <v>25200031</v>
      </c>
      <c r="AN12" s="184"/>
      <c r="AO12" s="184">
        <f>SUM(AO14:AO45)</f>
        <v>12783302</v>
      </c>
      <c r="AP12" s="184">
        <f>SUM(AP14:AP45)</f>
        <v>12674545.79824</v>
      </c>
      <c r="AQ12" s="184"/>
      <c r="AR12" s="184">
        <f>SUM(AR14:AR45)</f>
        <v>14097067</v>
      </c>
      <c r="AS12" s="184">
        <f>SUM(AS14:AS45)</f>
        <v>25488681</v>
      </c>
      <c r="AT12" s="184"/>
      <c r="AU12" s="184">
        <f>SUM(AU14:AU45)</f>
        <v>66543626</v>
      </c>
      <c r="AV12" s="184">
        <f>SUM(AV14:AV45)</f>
        <v>123360113.31641002</v>
      </c>
      <c r="AW12" s="184"/>
      <c r="AX12" s="184">
        <f>SUM(AX14:AX45)</f>
        <v>146145959.99999997</v>
      </c>
      <c r="AY12" s="184">
        <f>SUM(AY14:AY45)</f>
        <v>126478378.65598001</v>
      </c>
      <c r="AZ12" s="184"/>
      <c r="BA12" s="184">
        <f>SUM(BA14:BA45)</f>
        <v>136289461</v>
      </c>
      <c r="BB12" s="184">
        <f>SUM(BB14:BB45)</f>
        <v>149672968.08875999</v>
      </c>
      <c r="BC12" s="184"/>
      <c r="BD12" s="184">
        <f>SUM(BD14:BD45)</f>
        <v>142722966</v>
      </c>
      <c r="BE12" s="184">
        <f>SUM(BE14:BE45)</f>
        <v>154039291.68698001</v>
      </c>
      <c r="BF12" s="184"/>
      <c r="BG12" s="184">
        <f>SUM(BG14:BG45)</f>
        <v>18955797</v>
      </c>
      <c r="BH12" s="184">
        <f>SUM(BH14:BH45)</f>
        <v>60322722.496200003</v>
      </c>
      <c r="BI12" s="184"/>
      <c r="BJ12" s="184">
        <f>SUM(BJ14:BJ45)</f>
        <v>139051836</v>
      </c>
      <c r="BK12" s="184">
        <f>SUM(BK14:BK45)+1</f>
        <v>171252960</v>
      </c>
      <c r="BL12" s="184"/>
      <c r="BM12" s="184">
        <f>SUM(BM14:BM45)</f>
        <v>138104093</v>
      </c>
      <c r="BN12" s="184">
        <f>SUM(BN14:BN45)</f>
        <v>146206021.27017</v>
      </c>
      <c r="BO12" s="184"/>
      <c r="BP12" s="184">
        <f>SUM(BP14:BP45)</f>
        <v>214249544</v>
      </c>
      <c r="BQ12" s="184">
        <f>SUM(BQ14:BQ45)</f>
        <v>121161504.32546999</v>
      </c>
      <c r="BR12" s="184"/>
      <c r="BS12" s="184">
        <f>SUM(BS14:BS45)</f>
        <v>300058165</v>
      </c>
      <c r="BT12" s="184">
        <f>SUM(BT14:BT45)</f>
        <v>111440577.37242003</v>
      </c>
      <c r="BU12" s="184"/>
      <c r="BV12" s="184">
        <f>SUM(BV14:BV45)</f>
        <v>13943307</v>
      </c>
      <c r="BW12" s="184">
        <f>SUM(BW14:BW45)</f>
        <v>101683338.11898004</v>
      </c>
      <c r="BX12" s="184"/>
      <c r="BY12" s="184">
        <v>95324149.799999997</v>
      </c>
      <c r="BZ12" s="184">
        <v>21379793.418919645</v>
      </c>
      <c r="CA12" s="78"/>
      <c r="CB12" s="100"/>
      <c r="CC12" s="77"/>
      <c r="CD12" s="77"/>
    </row>
    <row r="13" spans="1:82" s="80" customFormat="1" ht="3.95" customHeight="1" x14ac:dyDescent="0.25">
      <c r="A13" s="78"/>
      <c r="B13" s="97"/>
      <c r="C13" s="97"/>
      <c r="D13" s="97"/>
      <c r="E13" s="97"/>
      <c r="F13" s="97"/>
      <c r="G13" s="97"/>
      <c r="H13" s="97"/>
      <c r="I13" s="97"/>
      <c r="J13" s="182"/>
      <c r="K13" s="183"/>
      <c r="L13" s="183"/>
      <c r="M13" s="97"/>
      <c r="N13" s="97"/>
      <c r="O13" s="184"/>
      <c r="P13" s="184"/>
      <c r="Q13" s="97"/>
      <c r="R13" s="184"/>
      <c r="S13" s="184"/>
      <c r="T13" s="184"/>
      <c r="U13" s="97"/>
      <c r="V13" s="182"/>
      <c r="W13" s="184"/>
      <c r="X13" s="184"/>
      <c r="Y13" s="97"/>
      <c r="Z13" s="182"/>
      <c r="AA13" s="184"/>
      <c r="AB13" s="97"/>
      <c r="AC13" s="182"/>
      <c r="AD13" s="184"/>
      <c r="AE13" s="97"/>
      <c r="AF13" s="182"/>
      <c r="AG13" s="184"/>
      <c r="AH13" s="97"/>
      <c r="AI13" s="182"/>
      <c r="AJ13" s="184"/>
      <c r="AK13" s="97"/>
      <c r="AL13" s="182"/>
      <c r="AM13" s="184"/>
      <c r="AN13" s="97"/>
      <c r="AO13" s="182"/>
      <c r="AP13" s="184"/>
      <c r="AQ13" s="97"/>
      <c r="AR13" s="182"/>
      <c r="AS13" s="184"/>
      <c r="AT13" s="97"/>
      <c r="AU13" s="182"/>
      <c r="AV13" s="184"/>
      <c r="AW13" s="97"/>
      <c r="AX13" s="182"/>
      <c r="AY13" s="184"/>
      <c r="AZ13" s="97"/>
      <c r="BA13" s="182"/>
      <c r="BB13" s="184"/>
      <c r="BC13" s="97"/>
      <c r="BD13" s="182"/>
      <c r="BE13" s="184"/>
      <c r="BF13" s="184"/>
      <c r="BG13" s="182"/>
      <c r="BH13" s="184"/>
      <c r="BI13" s="184"/>
      <c r="BJ13" s="182"/>
      <c r="BK13" s="184"/>
      <c r="BL13" s="184"/>
      <c r="BM13" s="182"/>
      <c r="BN13" s="184"/>
      <c r="BO13" s="184"/>
      <c r="BP13" s="182"/>
      <c r="BQ13" s="184"/>
      <c r="BR13" s="184"/>
      <c r="BS13" s="184"/>
      <c r="BT13" s="182"/>
      <c r="BU13" s="184"/>
      <c r="BV13" s="184"/>
      <c r="BW13" s="182"/>
      <c r="BX13" s="184"/>
      <c r="BY13" s="184"/>
      <c r="BZ13" s="182"/>
      <c r="CA13" s="78"/>
      <c r="CB13" s="77"/>
      <c r="CC13" s="77"/>
      <c r="CD13" s="77"/>
    </row>
    <row r="14" spans="1:82" s="77" customFormat="1" ht="9" customHeight="1" x14ac:dyDescent="0.25">
      <c r="A14" s="76" t="s">
        <v>34</v>
      </c>
      <c r="B14" s="82">
        <v>2042</v>
      </c>
      <c r="C14" s="82">
        <v>363</v>
      </c>
      <c r="D14" s="82">
        <v>169.7</v>
      </c>
      <c r="E14" s="82"/>
      <c r="F14" s="82">
        <v>15275</v>
      </c>
      <c r="G14" s="82">
        <v>180</v>
      </c>
      <c r="H14" s="82">
        <v>602.19299999999998</v>
      </c>
      <c r="I14" s="82"/>
      <c r="J14" s="185">
        <v>13303</v>
      </c>
      <c r="K14" s="186">
        <v>406</v>
      </c>
      <c r="L14" s="186">
        <v>1163.9480000000001</v>
      </c>
      <c r="M14" s="82"/>
      <c r="N14" s="82">
        <v>7742</v>
      </c>
      <c r="O14" s="186">
        <v>285</v>
      </c>
      <c r="P14" s="186">
        <v>1264.2919999999999</v>
      </c>
      <c r="Q14" s="82"/>
      <c r="R14" s="186">
        <v>8633</v>
      </c>
      <c r="S14" s="186">
        <v>127</v>
      </c>
      <c r="T14" s="186">
        <v>497.85700000000003</v>
      </c>
      <c r="U14" s="82"/>
      <c r="V14" s="81">
        <v>25047</v>
      </c>
      <c r="W14" s="81">
        <v>283</v>
      </c>
      <c r="X14" s="81">
        <v>959.12300000000005</v>
      </c>
      <c r="Y14" s="82"/>
      <c r="Z14" s="81">
        <v>54915.014859816605</v>
      </c>
      <c r="AA14" s="81">
        <v>126160.32139735251</v>
      </c>
      <c r="AB14" s="82"/>
      <c r="AC14" s="81">
        <v>16915</v>
      </c>
      <c r="AD14" s="82">
        <v>74939</v>
      </c>
      <c r="AE14" s="82"/>
      <c r="AF14" s="81">
        <v>6040</v>
      </c>
      <c r="AG14" s="82">
        <v>32655</v>
      </c>
      <c r="AH14" s="82"/>
      <c r="AI14" s="81">
        <v>94452</v>
      </c>
      <c r="AJ14" s="82">
        <v>65854.353569999992</v>
      </c>
      <c r="AK14" s="82"/>
      <c r="AL14" s="81">
        <v>73688</v>
      </c>
      <c r="AM14" s="82">
        <v>624117</v>
      </c>
      <c r="AN14" s="82"/>
      <c r="AO14" s="81">
        <v>5077</v>
      </c>
      <c r="AP14" s="82">
        <v>16169.429919999999</v>
      </c>
      <c r="AQ14" s="82"/>
      <c r="AR14" s="81">
        <v>104425</v>
      </c>
      <c r="AS14" s="82">
        <v>84838</v>
      </c>
      <c r="AT14" s="82"/>
      <c r="AU14" s="81">
        <v>272869</v>
      </c>
      <c r="AV14" s="82">
        <v>180768.62397625949</v>
      </c>
      <c r="AW14" s="82"/>
      <c r="AX14" s="81">
        <v>444386.93512889021</v>
      </c>
      <c r="AY14" s="82">
        <v>213666.07578256604</v>
      </c>
      <c r="AZ14" s="82"/>
      <c r="BA14" s="81">
        <v>106830</v>
      </c>
      <c r="BB14" s="82">
        <v>144527.99789</v>
      </c>
      <c r="BC14" s="82"/>
      <c r="BD14" s="81">
        <v>117230</v>
      </c>
      <c r="BE14" s="82">
        <v>265240.61245999997</v>
      </c>
      <c r="BF14" s="82"/>
      <c r="BG14" s="81">
        <v>40716</v>
      </c>
      <c r="BH14" s="82">
        <v>61336.380220000006</v>
      </c>
      <c r="BI14" s="82"/>
      <c r="BJ14" s="81">
        <v>4373302</v>
      </c>
      <c r="BK14" s="82">
        <v>18186186</v>
      </c>
      <c r="BL14" s="82"/>
      <c r="BM14" s="81">
        <v>87964</v>
      </c>
      <c r="BN14" s="82">
        <v>273257.05937999999</v>
      </c>
      <c r="BO14" s="82"/>
      <c r="BP14" s="81">
        <v>60593</v>
      </c>
      <c r="BQ14" s="82">
        <v>141237.42233000006</v>
      </c>
      <c r="BR14" s="82"/>
      <c r="BS14" s="82">
        <v>137605</v>
      </c>
      <c r="BT14" s="81">
        <v>181873.46807000009</v>
      </c>
      <c r="BU14" s="82"/>
      <c r="BV14" s="82">
        <v>150164</v>
      </c>
      <c r="BW14" s="81">
        <v>508248.24406</v>
      </c>
      <c r="BX14" s="82"/>
      <c r="BY14" s="82">
        <v>163587</v>
      </c>
      <c r="BZ14" s="81">
        <v>98152.2</v>
      </c>
      <c r="CA14" s="76"/>
    </row>
    <row r="15" spans="1:82" s="77" customFormat="1" ht="9" customHeight="1" x14ac:dyDescent="0.25">
      <c r="A15" s="76" t="s">
        <v>35</v>
      </c>
      <c r="B15" s="82">
        <v>16613</v>
      </c>
      <c r="C15" s="82">
        <v>311</v>
      </c>
      <c r="D15" s="82">
        <v>377.25200000000001</v>
      </c>
      <c r="E15" s="82"/>
      <c r="F15" s="82">
        <v>26007</v>
      </c>
      <c r="G15" s="82">
        <v>328</v>
      </c>
      <c r="H15" s="82">
        <v>808.98599999999999</v>
      </c>
      <c r="I15" s="82"/>
      <c r="J15" s="185">
        <v>20768</v>
      </c>
      <c r="K15" s="186">
        <v>230</v>
      </c>
      <c r="L15" s="186">
        <v>752.23299999999995</v>
      </c>
      <c r="M15" s="82"/>
      <c r="N15" s="82">
        <v>56713</v>
      </c>
      <c r="O15" s="186">
        <v>753</v>
      </c>
      <c r="P15" s="186">
        <v>2271.4699999999998</v>
      </c>
      <c r="Q15" s="82"/>
      <c r="R15" s="186">
        <v>86315</v>
      </c>
      <c r="S15" s="186">
        <v>684</v>
      </c>
      <c r="T15" s="186">
        <v>2181.39</v>
      </c>
      <c r="U15" s="82"/>
      <c r="V15" s="81">
        <v>139806</v>
      </c>
      <c r="W15" s="81">
        <v>948</v>
      </c>
      <c r="X15" s="81">
        <v>4779.1210000000001</v>
      </c>
      <c r="Y15" s="82"/>
      <c r="Z15" s="81">
        <v>272202.26618082513</v>
      </c>
      <c r="AA15" s="81">
        <v>1283694.6648514336</v>
      </c>
      <c r="AB15" s="82"/>
      <c r="AC15" s="81">
        <v>382316</v>
      </c>
      <c r="AD15" s="82">
        <v>1847638</v>
      </c>
      <c r="AE15" s="82"/>
      <c r="AF15" s="81">
        <v>714183</v>
      </c>
      <c r="AG15" s="82">
        <v>3416147</v>
      </c>
      <c r="AH15" s="82"/>
      <c r="AI15" s="81">
        <v>761225</v>
      </c>
      <c r="AJ15" s="82">
        <v>3879520.2085199994</v>
      </c>
      <c r="AK15" s="82"/>
      <c r="AL15" s="81">
        <v>363230</v>
      </c>
      <c r="AM15" s="82">
        <v>2100162</v>
      </c>
      <c r="AN15" s="82"/>
      <c r="AO15" s="81">
        <v>108021</v>
      </c>
      <c r="AP15" s="82">
        <v>632377.72500000009</v>
      </c>
      <c r="AQ15" s="82"/>
      <c r="AR15" s="81">
        <v>230460</v>
      </c>
      <c r="AS15" s="82">
        <v>1194843</v>
      </c>
      <c r="AT15" s="82"/>
      <c r="AU15" s="81">
        <v>539476</v>
      </c>
      <c r="AV15" s="82">
        <v>1807577.7427574727</v>
      </c>
      <c r="AW15" s="82"/>
      <c r="AX15" s="81">
        <v>935498.46755945822</v>
      </c>
      <c r="AY15" s="82">
        <v>1749393.7195601973</v>
      </c>
      <c r="AZ15" s="82"/>
      <c r="BA15" s="81">
        <v>560962</v>
      </c>
      <c r="BB15" s="82">
        <v>3025809.87</v>
      </c>
      <c r="BC15" s="82"/>
      <c r="BD15" s="81">
        <v>658260</v>
      </c>
      <c r="BE15" s="82">
        <v>3215327.7719499995</v>
      </c>
      <c r="BF15" s="82"/>
      <c r="BG15" s="81">
        <v>323250</v>
      </c>
      <c r="BH15" s="82">
        <v>2202727.4668799997</v>
      </c>
      <c r="BI15" s="82"/>
      <c r="BJ15" s="81">
        <v>367751</v>
      </c>
      <c r="BK15" s="82">
        <v>1207749</v>
      </c>
      <c r="BL15" s="82"/>
      <c r="BM15" s="81">
        <v>619934</v>
      </c>
      <c r="BN15" s="82">
        <v>3742623.6998799997</v>
      </c>
      <c r="BO15" s="82"/>
      <c r="BP15" s="81">
        <v>606879</v>
      </c>
      <c r="BQ15" s="82">
        <v>3925154.6521100011</v>
      </c>
      <c r="BR15" s="82"/>
      <c r="BS15" s="82">
        <v>648741</v>
      </c>
      <c r="BT15" s="81">
        <v>5908679</v>
      </c>
      <c r="BU15" s="82"/>
      <c r="BV15" s="82">
        <v>589193</v>
      </c>
      <c r="BW15" s="81">
        <v>8736842</v>
      </c>
      <c r="BX15" s="82"/>
      <c r="BY15" s="82">
        <v>125541</v>
      </c>
      <c r="BZ15" s="81">
        <v>75324.600000000006</v>
      </c>
      <c r="CA15" s="76"/>
    </row>
    <row r="16" spans="1:82" s="77" customFormat="1" ht="9" customHeight="1" x14ac:dyDescent="0.25">
      <c r="A16" s="76" t="s">
        <v>87</v>
      </c>
      <c r="B16" s="82">
        <v>2212</v>
      </c>
      <c r="C16" s="82">
        <v>35</v>
      </c>
      <c r="D16" s="82">
        <v>41.512</v>
      </c>
      <c r="E16" s="82"/>
      <c r="F16" s="82">
        <v>7081</v>
      </c>
      <c r="G16" s="82">
        <v>77</v>
      </c>
      <c r="H16" s="82">
        <v>79.320999999999998</v>
      </c>
      <c r="I16" s="82"/>
      <c r="J16" s="185">
        <v>3734</v>
      </c>
      <c r="K16" s="186">
        <v>95</v>
      </c>
      <c r="L16" s="186">
        <v>85.356999999999999</v>
      </c>
      <c r="M16" s="82"/>
      <c r="N16" s="82">
        <v>2641</v>
      </c>
      <c r="O16" s="186">
        <v>67</v>
      </c>
      <c r="P16" s="186">
        <v>187.13499999999999</v>
      </c>
      <c r="Q16" s="82"/>
      <c r="R16" s="186">
        <v>2368</v>
      </c>
      <c r="S16" s="186">
        <v>63</v>
      </c>
      <c r="T16" s="186">
        <v>376.39299999999997</v>
      </c>
      <c r="U16" s="82"/>
      <c r="V16" s="81">
        <v>10711</v>
      </c>
      <c r="W16" s="81">
        <v>87</v>
      </c>
      <c r="X16" s="81">
        <v>213.44499999999999</v>
      </c>
      <c r="Y16" s="82"/>
      <c r="Z16" s="81">
        <v>14059.910812031232</v>
      </c>
      <c r="AA16" s="81">
        <v>94629.365602676655</v>
      </c>
      <c r="AB16" s="82"/>
      <c r="AC16" s="81">
        <v>7991</v>
      </c>
      <c r="AD16" s="82">
        <v>53189</v>
      </c>
      <c r="AE16" s="82"/>
      <c r="AF16" s="81">
        <v>1363</v>
      </c>
      <c r="AG16" s="82">
        <v>11621</v>
      </c>
      <c r="AH16" s="82"/>
      <c r="AI16" s="81">
        <v>746</v>
      </c>
      <c r="AJ16" s="82">
        <v>2783.85</v>
      </c>
      <c r="AK16" s="82"/>
      <c r="AL16" s="81">
        <v>92</v>
      </c>
      <c r="AM16" s="82">
        <v>95</v>
      </c>
      <c r="AN16" s="82"/>
      <c r="AO16" s="81">
        <v>60</v>
      </c>
      <c r="AP16" s="82">
        <v>300</v>
      </c>
      <c r="AQ16" s="82"/>
      <c r="AR16" s="81">
        <v>1217</v>
      </c>
      <c r="AS16" s="82">
        <v>11187</v>
      </c>
      <c r="AT16" s="82"/>
      <c r="AU16" s="81">
        <v>284703</v>
      </c>
      <c r="AV16" s="82">
        <v>431970.43492971617</v>
      </c>
      <c r="AW16" s="82"/>
      <c r="AX16" s="81">
        <v>722133.17708273535</v>
      </c>
      <c r="AY16" s="82">
        <v>435558.50052937114</v>
      </c>
      <c r="AZ16" s="82"/>
      <c r="BA16" s="81">
        <v>129348</v>
      </c>
      <c r="BB16" s="82">
        <v>422771.37657000002</v>
      </c>
      <c r="BC16" s="82"/>
      <c r="BD16" s="81">
        <v>127611</v>
      </c>
      <c r="BE16" s="82">
        <v>395404.76626000006</v>
      </c>
      <c r="BF16" s="82"/>
      <c r="BG16" s="81">
        <v>1378</v>
      </c>
      <c r="BH16" s="82">
        <v>121667.76489999999</v>
      </c>
      <c r="BI16" s="82"/>
      <c r="BJ16" s="81">
        <v>127674</v>
      </c>
      <c r="BK16" s="82">
        <v>577677</v>
      </c>
      <c r="BL16" s="82"/>
      <c r="BM16" s="81">
        <v>128094</v>
      </c>
      <c r="BN16" s="82">
        <v>372463.15650000004</v>
      </c>
      <c r="BO16" s="82"/>
      <c r="BP16" s="81">
        <v>790</v>
      </c>
      <c r="BQ16" s="82">
        <v>286128.74885999999</v>
      </c>
      <c r="BR16" s="82"/>
      <c r="BS16" s="82">
        <v>385</v>
      </c>
      <c r="BT16" s="81">
        <v>6224</v>
      </c>
      <c r="BU16" s="82"/>
      <c r="BV16" s="82">
        <v>865</v>
      </c>
      <c r="BW16" s="81">
        <v>165298.64139999999</v>
      </c>
      <c r="BX16" s="82"/>
      <c r="BY16" s="82">
        <v>295729</v>
      </c>
      <c r="BZ16" s="81">
        <v>103057.23300000001</v>
      </c>
      <c r="CA16" s="76"/>
    </row>
    <row r="17" spans="1:79" s="77" customFormat="1" ht="9" customHeight="1" x14ac:dyDescent="0.25">
      <c r="A17" s="83" t="s">
        <v>37</v>
      </c>
      <c r="B17" s="85">
        <v>2164</v>
      </c>
      <c r="C17" s="85">
        <v>95</v>
      </c>
      <c r="D17" s="85">
        <v>162.29</v>
      </c>
      <c r="E17" s="85"/>
      <c r="F17" s="85">
        <v>8265</v>
      </c>
      <c r="G17" s="85">
        <v>100</v>
      </c>
      <c r="H17" s="85">
        <v>184.02699999999999</v>
      </c>
      <c r="I17" s="85"/>
      <c r="J17" s="187">
        <v>4278</v>
      </c>
      <c r="K17" s="188">
        <v>93</v>
      </c>
      <c r="L17" s="188">
        <v>275.11500000000001</v>
      </c>
      <c r="M17" s="85"/>
      <c r="N17" s="85">
        <v>3483</v>
      </c>
      <c r="O17" s="188">
        <v>107</v>
      </c>
      <c r="P17" s="188">
        <v>546.38</v>
      </c>
      <c r="Q17" s="85"/>
      <c r="R17" s="188">
        <v>3303</v>
      </c>
      <c r="S17" s="188">
        <v>115</v>
      </c>
      <c r="T17" s="188">
        <v>504.15499999999997</v>
      </c>
      <c r="U17" s="85"/>
      <c r="V17" s="84">
        <v>8442</v>
      </c>
      <c r="W17" s="84">
        <v>190</v>
      </c>
      <c r="X17" s="84">
        <v>1276.1079999999999</v>
      </c>
      <c r="Y17" s="85"/>
      <c r="Z17" s="84">
        <v>3469.3346415922679</v>
      </c>
      <c r="AA17" s="84">
        <v>30057.890479647438</v>
      </c>
      <c r="AB17" s="85"/>
      <c r="AC17" s="84">
        <v>8822</v>
      </c>
      <c r="AD17" s="85">
        <v>55440</v>
      </c>
      <c r="AE17" s="85"/>
      <c r="AF17" s="84">
        <v>23678</v>
      </c>
      <c r="AG17" s="85">
        <v>48842</v>
      </c>
      <c r="AH17" s="85"/>
      <c r="AI17" s="84">
        <v>38474</v>
      </c>
      <c r="AJ17" s="85">
        <v>61034.122969999997</v>
      </c>
      <c r="AK17" s="85"/>
      <c r="AL17" s="84">
        <v>6539</v>
      </c>
      <c r="AM17" s="85">
        <v>27144</v>
      </c>
      <c r="AN17" s="85"/>
      <c r="AO17" s="84">
        <v>3556</v>
      </c>
      <c r="AP17" s="85">
        <v>22096.57504</v>
      </c>
      <c r="AQ17" s="85"/>
      <c r="AR17" s="84">
        <v>15567</v>
      </c>
      <c r="AS17" s="85">
        <v>84796</v>
      </c>
      <c r="AT17" s="85"/>
      <c r="AU17" s="84">
        <v>817572</v>
      </c>
      <c r="AV17" s="85">
        <v>1971472.8159391219</v>
      </c>
      <c r="AW17" s="85"/>
      <c r="AX17" s="84">
        <v>2002833.6142299122</v>
      </c>
      <c r="AY17" s="85">
        <v>1904140.9487766754</v>
      </c>
      <c r="AZ17" s="85"/>
      <c r="BA17" s="84">
        <v>779537</v>
      </c>
      <c r="BB17" s="85">
        <v>2976143.5806300002</v>
      </c>
      <c r="BC17" s="85"/>
      <c r="BD17" s="84">
        <v>741847</v>
      </c>
      <c r="BE17" s="85">
        <v>2896428.7254200005</v>
      </c>
      <c r="BF17" s="85"/>
      <c r="BG17" s="84">
        <v>4484</v>
      </c>
      <c r="BH17" s="85">
        <v>26360.733269999997</v>
      </c>
      <c r="BI17" s="85"/>
      <c r="BJ17" s="84">
        <v>720192</v>
      </c>
      <c r="BK17" s="85">
        <v>2905379</v>
      </c>
      <c r="BL17" s="85"/>
      <c r="BM17" s="84">
        <v>702321</v>
      </c>
      <c r="BN17" s="85">
        <v>2828858.0746200001</v>
      </c>
      <c r="BO17" s="85"/>
      <c r="BP17" s="84">
        <v>73306</v>
      </c>
      <c r="BQ17" s="85">
        <v>276473.51806000003</v>
      </c>
      <c r="BR17" s="85"/>
      <c r="BS17" s="85">
        <v>56729</v>
      </c>
      <c r="BT17" s="84">
        <v>127980.95191999999</v>
      </c>
      <c r="BU17" s="85"/>
      <c r="BV17" s="85">
        <v>61334</v>
      </c>
      <c r="BW17" s="84">
        <v>213099.15036999999</v>
      </c>
      <c r="BX17" s="85"/>
      <c r="BY17" s="85">
        <v>886990</v>
      </c>
      <c r="BZ17" s="84">
        <v>413347.81799999997</v>
      </c>
      <c r="CA17" s="76"/>
    </row>
    <row r="18" spans="1:79" s="77" customFormat="1" ht="9" customHeight="1" x14ac:dyDescent="0.25">
      <c r="A18" s="76" t="s">
        <v>38</v>
      </c>
      <c r="B18" s="82">
        <v>18042</v>
      </c>
      <c r="C18" s="82">
        <v>450</v>
      </c>
      <c r="D18" s="82">
        <v>1591.422</v>
      </c>
      <c r="E18" s="82"/>
      <c r="F18" s="82">
        <v>139334</v>
      </c>
      <c r="G18" s="82">
        <v>1617</v>
      </c>
      <c r="H18" s="82">
        <v>5991.1459999999997</v>
      </c>
      <c r="I18" s="82"/>
      <c r="J18" s="185">
        <v>92842</v>
      </c>
      <c r="K18" s="186">
        <v>2195</v>
      </c>
      <c r="L18" s="186">
        <v>10820.177</v>
      </c>
      <c r="M18" s="82"/>
      <c r="N18" s="82">
        <v>27187</v>
      </c>
      <c r="O18" s="186">
        <v>2622</v>
      </c>
      <c r="P18" s="186">
        <v>15461.664000000001</v>
      </c>
      <c r="Q18" s="82"/>
      <c r="R18" s="186">
        <v>108946</v>
      </c>
      <c r="S18" s="186">
        <v>2177</v>
      </c>
      <c r="T18" s="186">
        <v>17672.088</v>
      </c>
      <c r="U18" s="82"/>
      <c r="V18" s="81">
        <v>127410</v>
      </c>
      <c r="W18" s="81">
        <v>2742</v>
      </c>
      <c r="X18" s="81">
        <v>29011.485000000001</v>
      </c>
      <c r="Y18" s="82"/>
      <c r="Z18" s="81">
        <v>557165.1358440076</v>
      </c>
      <c r="AA18" s="81">
        <v>2765097.2588064554</v>
      </c>
      <c r="AB18" s="82"/>
      <c r="AC18" s="81">
        <v>341667</v>
      </c>
      <c r="AD18" s="82">
        <v>2748284</v>
      </c>
      <c r="AE18" s="82"/>
      <c r="AF18" s="81">
        <v>711171</v>
      </c>
      <c r="AG18" s="82">
        <v>7012176</v>
      </c>
      <c r="AH18" s="82"/>
      <c r="AI18" s="81">
        <v>700734</v>
      </c>
      <c r="AJ18" s="82">
        <v>3785008.4546600007</v>
      </c>
      <c r="AK18" s="82"/>
      <c r="AL18" s="81">
        <v>320225</v>
      </c>
      <c r="AM18" s="82">
        <v>1938680</v>
      </c>
      <c r="AN18" s="82"/>
      <c r="AO18" s="81">
        <v>149870</v>
      </c>
      <c r="AP18" s="82">
        <v>1599549.3117400003</v>
      </c>
      <c r="AQ18" s="82"/>
      <c r="AR18" s="81">
        <v>363324</v>
      </c>
      <c r="AS18" s="82">
        <v>4318131</v>
      </c>
      <c r="AT18" s="82"/>
      <c r="AU18" s="81">
        <v>3903184</v>
      </c>
      <c r="AV18" s="82">
        <v>8825108.96541108</v>
      </c>
      <c r="AW18" s="82"/>
      <c r="AX18" s="81">
        <v>4040117.9903002428</v>
      </c>
      <c r="AY18" s="82">
        <v>13812158.862968156</v>
      </c>
      <c r="AZ18" s="82"/>
      <c r="BA18" s="81">
        <v>1633951</v>
      </c>
      <c r="BB18" s="82">
        <v>16179066.49571</v>
      </c>
      <c r="BC18" s="82"/>
      <c r="BD18" s="81">
        <v>1478479</v>
      </c>
      <c r="BE18" s="82">
        <v>9022227.9984099995</v>
      </c>
      <c r="BF18" s="82"/>
      <c r="BG18" s="81">
        <v>1116818</v>
      </c>
      <c r="BH18" s="82">
        <v>13163940.816839997</v>
      </c>
      <c r="BI18" s="82"/>
      <c r="BJ18" s="81">
        <v>2056305</v>
      </c>
      <c r="BK18" s="82">
        <v>16001837</v>
      </c>
      <c r="BL18" s="82"/>
      <c r="BM18" s="81">
        <v>499966</v>
      </c>
      <c r="BN18" s="82">
        <v>2367968.5144399996</v>
      </c>
      <c r="BO18" s="82"/>
      <c r="BP18" s="81">
        <v>3567985</v>
      </c>
      <c r="BQ18" s="82">
        <v>24423112.773499992</v>
      </c>
      <c r="BR18" s="82"/>
      <c r="BS18" s="82">
        <v>2201943</v>
      </c>
      <c r="BT18" s="82">
        <v>15889180.768589994</v>
      </c>
      <c r="BU18" s="82"/>
      <c r="BV18" s="82">
        <v>691654</v>
      </c>
      <c r="BW18" s="82">
        <v>7084657.3194600018</v>
      </c>
      <c r="BX18" s="82"/>
      <c r="BY18" s="82">
        <v>833285</v>
      </c>
      <c r="BZ18" s="82">
        <v>370007.61599999998</v>
      </c>
      <c r="CA18" s="76"/>
    </row>
    <row r="19" spans="1:79" s="77" customFormat="1" ht="9" customHeight="1" x14ac:dyDescent="0.25">
      <c r="A19" s="76" t="s">
        <v>39</v>
      </c>
      <c r="B19" s="82">
        <v>1363</v>
      </c>
      <c r="C19" s="82">
        <v>87</v>
      </c>
      <c r="D19" s="82">
        <v>181.09700000000001</v>
      </c>
      <c r="E19" s="82"/>
      <c r="F19" s="82">
        <v>92187</v>
      </c>
      <c r="G19" s="82">
        <v>113</v>
      </c>
      <c r="H19" s="82">
        <v>322.411</v>
      </c>
      <c r="I19" s="82"/>
      <c r="J19" s="185">
        <v>3569</v>
      </c>
      <c r="K19" s="186">
        <v>357</v>
      </c>
      <c r="L19" s="186">
        <v>552.62099999999998</v>
      </c>
      <c r="M19" s="82"/>
      <c r="N19" s="82">
        <v>19500</v>
      </c>
      <c r="O19" s="186">
        <v>243</v>
      </c>
      <c r="P19" s="186">
        <v>399.49099999999999</v>
      </c>
      <c r="Q19" s="82"/>
      <c r="R19" s="186">
        <v>18797</v>
      </c>
      <c r="S19" s="186">
        <v>32</v>
      </c>
      <c r="T19" s="186">
        <v>270.99299999999999</v>
      </c>
      <c r="U19" s="82"/>
      <c r="V19" s="81">
        <v>37973</v>
      </c>
      <c r="W19" s="81">
        <v>47</v>
      </c>
      <c r="X19" s="81">
        <v>358.15</v>
      </c>
      <c r="Y19" s="82"/>
      <c r="Z19" s="81">
        <v>4063.1588707343699</v>
      </c>
      <c r="AA19" s="81">
        <v>22910.905129875329</v>
      </c>
      <c r="AB19" s="82"/>
      <c r="AC19" s="81">
        <v>6499</v>
      </c>
      <c r="AD19" s="82">
        <v>7806</v>
      </c>
      <c r="AE19" s="82"/>
      <c r="AF19" s="81">
        <v>1690</v>
      </c>
      <c r="AG19" s="82">
        <v>6784</v>
      </c>
      <c r="AH19" s="82"/>
      <c r="AI19" s="81">
        <v>1277</v>
      </c>
      <c r="AJ19" s="82">
        <v>8369.0329999999994</v>
      </c>
      <c r="AK19" s="82"/>
      <c r="AL19" s="81">
        <v>1076</v>
      </c>
      <c r="AM19" s="82">
        <v>4941</v>
      </c>
      <c r="AN19" s="82"/>
      <c r="AO19" s="81">
        <v>2764</v>
      </c>
      <c r="AP19" s="82">
        <v>10459.576499999999</v>
      </c>
      <c r="AQ19" s="82"/>
      <c r="AR19" s="81">
        <v>4204</v>
      </c>
      <c r="AS19" s="82">
        <v>25972</v>
      </c>
      <c r="AT19" s="82"/>
      <c r="AU19" s="81">
        <v>207948</v>
      </c>
      <c r="AV19" s="82">
        <v>468834.9615986945</v>
      </c>
      <c r="AW19" s="82"/>
      <c r="AX19" s="81">
        <v>546422.21787948615</v>
      </c>
      <c r="AY19" s="82">
        <v>467027.07787054201</v>
      </c>
      <c r="AZ19" s="82"/>
      <c r="BA19" s="81">
        <v>149707</v>
      </c>
      <c r="BB19" s="82">
        <v>601269.52</v>
      </c>
      <c r="BC19" s="82"/>
      <c r="BD19" s="81">
        <v>148425</v>
      </c>
      <c r="BE19" s="82">
        <v>594529.86994</v>
      </c>
      <c r="BF19" s="82"/>
      <c r="BG19" s="81">
        <v>189</v>
      </c>
      <c r="BH19" s="82">
        <v>1095.0000199999999</v>
      </c>
      <c r="BI19" s="82"/>
      <c r="BJ19" s="81">
        <v>273703</v>
      </c>
      <c r="BK19" s="82">
        <v>1012081</v>
      </c>
      <c r="BL19" s="82"/>
      <c r="BM19" s="81">
        <v>144177</v>
      </c>
      <c r="BN19" s="82">
        <v>588874.80599999998</v>
      </c>
      <c r="BO19" s="82"/>
      <c r="BP19" s="81">
        <v>914</v>
      </c>
      <c r="BQ19" s="82">
        <v>6238.6539999999995</v>
      </c>
      <c r="BR19" s="82"/>
      <c r="BS19" s="82">
        <v>157</v>
      </c>
      <c r="BT19" s="82">
        <v>1382.4009999999967</v>
      </c>
      <c r="BU19" s="82"/>
      <c r="BV19" s="82">
        <v>1585</v>
      </c>
      <c r="BW19" s="82">
        <v>29595.498209999998</v>
      </c>
      <c r="BX19" s="82"/>
      <c r="BY19" s="82">
        <v>253768</v>
      </c>
      <c r="BZ19" s="82">
        <v>95337.06719999999</v>
      </c>
      <c r="CA19" s="76"/>
    </row>
    <row r="20" spans="1:79" s="77" customFormat="1" ht="9" customHeight="1" x14ac:dyDescent="0.25">
      <c r="A20" s="76" t="s">
        <v>40</v>
      </c>
      <c r="B20" s="82">
        <v>17865</v>
      </c>
      <c r="C20" s="82">
        <v>748</v>
      </c>
      <c r="D20" s="82">
        <v>1634.4849999999999</v>
      </c>
      <c r="E20" s="82"/>
      <c r="F20" s="82">
        <v>51200</v>
      </c>
      <c r="G20" s="82">
        <v>1142</v>
      </c>
      <c r="H20" s="82">
        <v>3247.4349999999999</v>
      </c>
      <c r="I20" s="82"/>
      <c r="J20" s="185">
        <v>48706</v>
      </c>
      <c r="K20" s="186">
        <v>1313</v>
      </c>
      <c r="L20" s="186">
        <v>4455.0940000000001</v>
      </c>
      <c r="M20" s="82"/>
      <c r="N20" s="82">
        <v>55248</v>
      </c>
      <c r="O20" s="186">
        <v>1614</v>
      </c>
      <c r="P20" s="186">
        <v>6330.9309999999996</v>
      </c>
      <c r="Q20" s="82"/>
      <c r="R20" s="186">
        <v>79576</v>
      </c>
      <c r="S20" s="186">
        <v>1264</v>
      </c>
      <c r="T20" s="186">
        <v>4859.84</v>
      </c>
      <c r="U20" s="82"/>
      <c r="V20" s="81">
        <v>109590</v>
      </c>
      <c r="W20" s="81">
        <v>2117</v>
      </c>
      <c r="X20" s="81">
        <v>7613.6469999999999</v>
      </c>
      <c r="Y20" s="82"/>
      <c r="Z20" s="81">
        <v>63041.251532142691</v>
      </c>
      <c r="AA20" s="81">
        <v>144497.76931369817</v>
      </c>
      <c r="AB20" s="82"/>
      <c r="AC20" s="81">
        <v>34533</v>
      </c>
      <c r="AD20" s="82">
        <v>176300</v>
      </c>
      <c r="AE20" s="82"/>
      <c r="AF20" s="81">
        <v>30065</v>
      </c>
      <c r="AG20" s="82">
        <v>142923</v>
      </c>
      <c r="AH20" s="82"/>
      <c r="AI20" s="81">
        <v>39281</v>
      </c>
      <c r="AJ20" s="82">
        <v>202698.36995000002</v>
      </c>
      <c r="AK20" s="82"/>
      <c r="AL20" s="81">
        <v>21883</v>
      </c>
      <c r="AM20" s="82">
        <v>95258</v>
      </c>
      <c r="AN20" s="82"/>
      <c r="AO20" s="81">
        <v>4564</v>
      </c>
      <c r="AP20" s="82">
        <v>42187.65857</v>
      </c>
      <c r="AQ20" s="82"/>
      <c r="AR20" s="81">
        <v>36482</v>
      </c>
      <c r="AS20" s="82">
        <v>273321</v>
      </c>
      <c r="AT20" s="82"/>
      <c r="AU20" s="81">
        <v>2825328</v>
      </c>
      <c r="AV20" s="82">
        <v>7064856.4300707551</v>
      </c>
      <c r="AW20" s="82"/>
      <c r="AX20" s="81">
        <v>7547646.6146942209</v>
      </c>
      <c r="AY20" s="82">
        <v>7114729.5930714142</v>
      </c>
      <c r="AZ20" s="82"/>
      <c r="BA20" s="81">
        <v>2131749</v>
      </c>
      <c r="BB20" s="82">
        <v>8965467.6149000023</v>
      </c>
      <c r="BC20" s="82"/>
      <c r="BD20" s="81">
        <v>2129308</v>
      </c>
      <c r="BE20" s="82">
        <v>8952913.8146899994</v>
      </c>
      <c r="BF20" s="82"/>
      <c r="BG20" s="81">
        <v>24088</v>
      </c>
      <c r="BH20" s="82">
        <v>187823.52099000002</v>
      </c>
      <c r="BI20" s="82"/>
      <c r="BJ20" s="81">
        <v>2126267</v>
      </c>
      <c r="BK20" s="82">
        <v>9030561</v>
      </c>
      <c r="BL20" s="82"/>
      <c r="BM20" s="81">
        <v>2106635</v>
      </c>
      <c r="BN20" s="82">
        <v>8837887.4289000034</v>
      </c>
      <c r="BO20" s="82"/>
      <c r="BP20" s="81">
        <v>53697</v>
      </c>
      <c r="BQ20" s="82">
        <v>552609.22005</v>
      </c>
      <c r="BR20" s="82"/>
      <c r="BS20" s="82">
        <v>10240</v>
      </c>
      <c r="BT20" s="82">
        <v>120305.33705000002</v>
      </c>
      <c r="BU20" s="82"/>
      <c r="BV20" s="82">
        <v>34435</v>
      </c>
      <c r="BW20" s="82">
        <v>523589.93736999994</v>
      </c>
      <c r="BX20" s="82"/>
      <c r="BY20" s="82">
        <v>2869135</v>
      </c>
      <c r="BZ20" s="82">
        <v>1325287.416</v>
      </c>
      <c r="CA20" s="76"/>
    </row>
    <row r="21" spans="1:79" s="77" customFormat="1" ht="9" customHeight="1" x14ac:dyDescent="0.25">
      <c r="A21" s="83" t="s">
        <v>41</v>
      </c>
      <c r="B21" s="85">
        <v>2533</v>
      </c>
      <c r="C21" s="85">
        <v>71</v>
      </c>
      <c r="D21" s="85">
        <v>161.44800000000001</v>
      </c>
      <c r="E21" s="85"/>
      <c r="F21" s="85">
        <v>26995</v>
      </c>
      <c r="G21" s="85">
        <v>124</v>
      </c>
      <c r="H21" s="85">
        <v>232.30699999999999</v>
      </c>
      <c r="I21" s="85"/>
      <c r="J21" s="187">
        <v>18211</v>
      </c>
      <c r="K21" s="188">
        <v>109</v>
      </c>
      <c r="L21" s="188">
        <v>339.51</v>
      </c>
      <c r="M21" s="85"/>
      <c r="N21" s="85">
        <v>31278</v>
      </c>
      <c r="O21" s="188">
        <v>202</v>
      </c>
      <c r="P21" s="188">
        <v>821.16499999999996</v>
      </c>
      <c r="Q21" s="85"/>
      <c r="R21" s="188">
        <v>33281</v>
      </c>
      <c r="S21" s="188">
        <v>211</v>
      </c>
      <c r="T21" s="188">
        <v>1494.3420000000001</v>
      </c>
      <c r="U21" s="85"/>
      <c r="V21" s="85">
        <v>288615</v>
      </c>
      <c r="W21" s="85">
        <v>381</v>
      </c>
      <c r="X21" s="85">
        <v>2258</v>
      </c>
      <c r="Y21" s="85"/>
      <c r="Z21" s="85">
        <v>95523.757325434053</v>
      </c>
      <c r="AA21" s="85">
        <v>629669.26991596213</v>
      </c>
      <c r="AB21" s="85"/>
      <c r="AC21" s="85">
        <v>552238</v>
      </c>
      <c r="AD21" s="85">
        <v>1420066</v>
      </c>
      <c r="AE21" s="85"/>
      <c r="AF21" s="85">
        <v>512555</v>
      </c>
      <c r="AG21" s="85">
        <v>2645371</v>
      </c>
      <c r="AH21" s="85"/>
      <c r="AI21" s="85">
        <v>369902</v>
      </c>
      <c r="AJ21" s="85">
        <v>1455749.11522</v>
      </c>
      <c r="AK21" s="85"/>
      <c r="AL21" s="85">
        <v>81235</v>
      </c>
      <c r="AM21" s="85">
        <v>1021764</v>
      </c>
      <c r="AN21" s="85"/>
      <c r="AO21" s="85">
        <v>323109</v>
      </c>
      <c r="AP21" s="85">
        <v>1105463.64784</v>
      </c>
      <c r="AQ21" s="85"/>
      <c r="AR21" s="85">
        <v>586234</v>
      </c>
      <c r="AS21" s="85">
        <v>1981675</v>
      </c>
      <c r="AT21" s="85"/>
      <c r="AU21" s="85">
        <v>2524119</v>
      </c>
      <c r="AV21" s="85">
        <v>6238083.940271223</v>
      </c>
      <c r="AW21" s="85"/>
      <c r="AX21" s="85">
        <v>4906097.5529853934</v>
      </c>
      <c r="AY21" s="85">
        <v>6463420.2583672237</v>
      </c>
      <c r="AZ21" s="85"/>
      <c r="BA21" s="85">
        <v>2969624</v>
      </c>
      <c r="BB21" s="85">
        <v>11236166.266740002</v>
      </c>
      <c r="BC21" s="85"/>
      <c r="BD21" s="85">
        <v>2475003</v>
      </c>
      <c r="BE21" s="85">
        <v>10584391.09592</v>
      </c>
      <c r="BF21" s="85"/>
      <c r="BG21" s="85">
        <v>1353789</v>
      </c>
      <c r="BH21" s="85">
        <v>6628861.4475499997</v>
      </c>
      <c r="BI21" s="85"/>
      <c r="BJ21" s="85">
        <v>2759493</v>
      </c>
      <c r="BK21" s="85">
        <v>11815531</v>
      </c>
      <c r="BL21" s="85"/>
      <c r="BM21" s="85">
        <v>2355689</v>
      </c>
      <c r="BN21" s="85">
        <v>10012223.472890001</v>
      </c>
      <c r="BO21" s="85"/>
      <c r="BP21" s="85">
        <v>1190067</v>
      </c>
      <c r="BQ21" s="85">
        <v>7314708.2939399984</v>
      </c>
      <c r="BR21" s="85"/>
      <c r="BS21" s="85">
        <v>432660</v>
      </c>
      <c r="BT21" s="85">
        <v>3002316.8156799995</v>
      </c>
      <c r="BU21" s="85"/>
      <c r="BV21" s="85">
        <v>1081520</v>
      </c>
      <c r="BW21" s="85">
        <v>7896290.8238799982</v>
      </c>
      <c r="BX21" s="85"/>
      <c r="BY21" s="85">
        <v>3358335</v>
      </c>
      <c r="BZ21" s="85">
        <v>1610268.4674</v>
      </c>
      <c r="CA21" s="76"/>
    </row>
    <row r="22" spans="1:79" s="77" customFormat="1" ht="9" customHeight="1" x14ac:dyDescent="0.25">
      <c r="A22" s="76" t="s">
        <v>88</v>
      </c>
      <c r="B22" s="82" t="s">
        <v>132</v>
      </c>
      <c r="C22" s="82" t="s">
        <v>132</v>
      </c>
      <c r="D22" s="82" t="s">
        <v>132</v>
      </c>
      <c r="E22" s="82"/>
      <c r="F22" s="82" t="s">
        <v>132</v>
      </c>
      <c r="G22" s="82" t="s">
        <v>132</v>
      </c>
      <c r="H22" s="82" t="s">
        <v>132</v>
      </c>
      <c r="I22" s="82"/>
      <c r="J22" s="185">
        <v>-1594</v>
      </c>
      <c r="K22" s="186">
        <v>71</v>
      </c>
      <c r="L22" s="186">
        <v>479.512</v>
      </c>
      <c r="M22" s="82"/>
      <c r="N22" s="82" t="s">
        <v>132</v>
      </c>
      <c r="O22" s="82" t="s">
        <v>132</v>
      </c>
      <c r="P22" s="82" t="s">
        <v>132</v>
      </c>
      <c r="Q22" s="82"/>
      <c r="R22" s="186" t="s">
        <v>132</v>
      </c>
      <c r="S22" s="185" t="s">
        <v>132</v>
      </c>
      <c r="T22" s="185" t="s">
        <v>132</v>
      </c>
      <c r="U22" s="82"/>
      <c r="V22" s="82" t="s">
        <v>132</v>
      </c>
      <c r="W22" s="82" t="s">
        <v>132</v>
      </c>
      <c r="X22" s="82" t="s">
        <v>132</v>
      </c>
      <c r="Y22" s="82"/>
      <c r="Z22" s="82" t="s">
        <v>132</v>
      </c>
      <c r="AA22" s="82" t="s">
        <v>132</v>
      </c>
      <c r="AB22" s="82"/>
      <c r="AC22" s="82">
        <v>54298</v>
      </c>
      <c r="AD22" s="82">
        <v>212698</v>
      </c>
      <c r="AE22" s="82"/>
      <c r="AF22" s="82">
        <v>2628</v>
      </c>
      <c r="AG22" s="82">
        <v>2762</v>
      </c>
      <c r="AH22" s="82"/>
      <c r="AI22" s="82">
        <v>2795</v>
      </c>
      <c r="AJ22" s="82">
        <v>3713.0250000000001</v>
      </c>
      <c r="AK22" s="82"/>
      <c r="AL22" s="82">
        <v>7784</v>
      </c>
      <c r="AM22" s="82">
        <v>70351</v>
      </c>
      <c r="AN22" s="82"/>
      <c r="AO22" s="82" t="s">
        <v>132</v>
      </c>
      <c r="AP22" s="82" t="s">
        <v>132</v>
      </c>
      <c r="AQ22" s="82"/>
      <c r="AR22" s="82">
        <v>16732</v>
      </c>
      <c r="AS22" s="82">
        <v>650</v>
      </c>
      <c r="AT22" s="82"/>
      <c r="AU22" s="82">
        <v>58337</v>
      </c>
      <c r="AV22" s="82">
        <v>31230.392593843055</v>
      </c>
      <c r="AW22" s="82"/>
      <c r="AX22" s="82">
        <v>95533.758159776087</v>
      </c>
      <c r="AY22" s="82">
        <v>30328.483026384263</v>
      </c>
      <c r="AZ22" s="82"/>
      <c r="BA22" s="82">
        <v>94642572</v>
      </c>
      <c r="BB22" s="82">
        <v>1904626.0789999999</v>
      </c>
      <c r="BC22" s="82"/>
      <c r="BD22" s="82">
        <v>94623162</v>
      </c>
      <c r="BE22" s="82">
        <v>1903562.0789999999</v>
      </c>
      <c r="BF22" s="82"/>
      <c r="BG22" s="82" t="s">
        <v>89</v>
      </c>
      <c r="BH22" s="82" t="s">
        <v>89</v>
      </c>
      <c r="BI22" s="82"/>
      <c r="BJ22" s="82">
        <v>94622947</v>
      </c>
      <c r="BK22" s="82">
        <v>1902656</v>
      </c>
      <c r="BL22" s="82"/>
      <c r="BM22" s="82">
        <v>96293765</v>
      </c>
      <c r="BN22" s="82">
        <v>7598932.2254599994</v>
      </c>
      <c r="BO22" s="82"/>
      <c r="BP22" s="82">
        <v>179645200</v>
      </c>
      <c r="BQ22" s="82">
        <v>7240000</v>
      </c>
      <c r="BR22" s="82"/>
      <c r="BS22" s="82">
        <v>275678719</v>
      </c>
      <c r="BT22" s="81">
        <v>20974131.300799996</v>
      </c>
      <c r="BU22" s="82"/>
      <c r="BV22" s="82">
        <v>373283</v>
      </c>
      <c r="BW22" s="81">
        <v>3712020.6</v>
      </c>
      <c r="BX22" s="82"/>
      <c r="BY22" s="82">
        <v>7041</v>
      </c>
      <c r="BZ22" s="81">
        <v>4224.6000000000004</v>
      </c>
      <c r="CA22" s="76"/>
    </row>
    <row r="23" spans="1:79" s="77" customFormat="1" ht="9" customHeight="1" x14ac:dyDescent="0.25">
      <c r="A23" s="76" t="s">
        <v>42</v>
      </c>
      <c r="B23" s="82">
        <v>3982</v>
      </c>
      <c r="C23" s="82">
        <v>228</v>
      </c>
      <c r="D23" s="82">
        <v>408.78100000000001</v>
      </c>
      <c r="E23" s="82"/>
      <c r="F23" s="82">
        <v>11289</v>
      </c>
      <c r="G23" s="82">
        <v>172</v>
      </c>
      <c r="H23" s="82">
        <v>541.70299999999997</v>
      </c>
      <c r="I23" s="82"/>
      <c r="J23" s="185">
        <v>14864</v>
      </c>
      <c r="K23" s="186">
        <v>204</v>
      </c>
      <c r="L23" s="186">
        <v>716.798</v>
      </c>
      <c r="M23" s="82"/>
      <c r="N23" s="82">
        <v>33719</v>
      </c>
      <c r="O23" s="186">
        <v>398</v>
      </c>
      <c r="P23" s="186">
        <v>943.779</v>
      </c>
      <c r="Q23" s="82"/>
      <c r="R23" s="186">
        <v>42818</v>
      </c>
      <c r="S23" s="186">
        <v>260</v>
      </c>
      <c r="T23" s="186">
        <v>751.79</v>
      </c>
      <c r="U23" s="82"/>
      <c r="V23" s="81">
        <v>74665</v>
      </c>
      <c r="W23" s="81">
        <v>665</v>
      </c>
      <c r="X23" s="81">
        <v>1352.3050000000001</v>
      </c>
      <c r="Y23" s="82"/>
      <c r="Z23" s="81">
        <v>132507.21469405669</v>
      </c>
      <c r="AA23" s="81">
        <v>888712.43684969028</v>
      </c>
      <c r="AB23" s="82"/>
      <c r="AC23" s="81">
        <v>455394</v>
      </c>
      <c r="AD23" s="82">
        <v>3010251</v>
      </c>
      <c r="AE23" s="82"/>
      <c r="AF23" s="81">
        <v>916179</v>
      </c>
      <c r="AG23" s="82">
        <v>10121396</v>
      </c>
      <c r="AH23" s="82"/>
      <c r="AI23" s="81">
        <v>419104</v>
      </c>
      <c r="AJ23" s="82">
        <v>5253082.43934</v>
      </c>
      <c r="AK23" s="82"/>
      <c r="AL23" s="81">
        <v>285711</v>
      </c>
      <c r="AM23" s="82">
        <v>3228424</v>
      </c>
      <c r="AN23" s="82"/>
      <c r="AO23" s="81">
        <v>174758</v>
      </c>
      <c r="AP23" s="82">
        <v>1997758.1386000002</v>
      </c>
      <c r="AQ23" s="82"/>
      <c r="AR23" s="81">
        <v>352915</v>
      </c>
      <c r="AS23" s="82">
        <v>4565430</v>
      </c>
      <c r="AT23" s="82"/>
      <c r="AU23" s="81">
        <v>3002776</v>
      </c>
      <c r="AV23" s="82">
        <v>10716661.937563092</v>
      </c>
      <c r="AW23" s="82"/>
      <c r="AX23" s="81">
        <v>4875005.4483525595</v>
      </c>
      <c r="AY23" s="82">
        <v>7389461.2872996209</v>
      </c>
      <c r="AZ23" s="82"/>
      <c r="BA23" s="81">
        <v>406927</v>
      </c>
      <c r="BB23" s="82">
        <v>3576586.1424400001</v>
      </c>
      <c r="BC23" s="82"/>
      <c r="BD23" s="81">
        <v>1684087</v>
      </c>
      <c r="BE23" s="82">
        <v>11262926.808809999</v>
      </c>
      <c r="BF23" s="82"/>
      <c r="BG23" s="82">
        <v>2264109</v>
      </c>
      <c r="BH23" s="82">
        <v>9785803.8008599915</v>
      </c>
      <c r="BI23" s="82"/>
      <c r="BJ23" s="82">
        <v>2470251</v>
      </c>
      <c r="BK23" s="82">
        <v>17146442</v>
      </c>
      <c r="BL23" s="82"/>
      <c r="BM23" s="82">
        <v>1427603</v>
      </c>
      <c r="BN23" s="82">
        <v>6941414.0704900008</v>
      </c>
      <c r="BO23" s="82"/>
      <c r="BP23" s="82">
        <v>8493205</v>
      </c>
      <c r="BQ23" s="82">
        <v>19870840.979469996</v>
      </c>
      <c r="BR23" s="82"/>
      <c r="BS23" s="82">
        <v>2369601</v>
      </c>
      <c r="BT23" s="82">
        <v>26077395.501739994</v>
      </c>
      <c r="BU23" s="82"/>
      <c r="BV23" s="82">
        <v>1661046</v>
      </c>
      <c r="BW23" s="82">
        <v>21405994.52671</v>
      </c>
      <c r="BX23" s="82"/>
      <c r="BY23" s="82">
        <v>1949311</v>
      </c>
      <c r="BZ23" s="82">
        <v>738762.75399</v>
      </c>
      <c r="CA23" s="76"/>
    </row>
    <row r="24" spans="1:79" s="77" customFormat="1" ht="9" customHeight="1" x14ac:dyDescent="0.25">
      <c r="A24" s="76" t="s">
        <v>43</v>
      </c>
      <c r="B24" s="82">
        <v>4053</v>
      </c>
      <c r="C24" s="82">
        <v>153</v>
      </c>
      <c r="D24" s="82">
        <v>174.91200000000001</v>
      </c>
      <c r="E24" s="82"/>
      <c r="F24" s="82">
        <v>2467499</v>
      </c>
      <c r="G24" s="82">
        <v>179</v>
      </c>
      <c r="H24" s="82">
        <v>607.92999999999995</v>
      </c>
      <c r="I24" s="82"/>
      <c r="J24" s="185">
        <v>1112826</v>
      </c>
      <c r="K24" s="186">
        <v>332</v>
      </c>
      <c r="L24" s="186">
        <v>768.37199999999996</v>
      </c>
      <c r="M24" s="82"/>
      <c r="N24" s="82">
        <v>960667</v>
      </c>
      <c r="O24" s="186">
        <v>312</v>
      </c>
      <c r="P24" s="186">
        <v>641.06100000000004</v>
      </c>
      <c r="Q24" s="82"/>
      <c r="R24" s="186">
        <v>993428</v>
      </c>
      <c r="S24" s="186">
        <v>846</v>
      </c>
      <c r="T24" s="186">
        <v>5944.3209999999999</v>
      </c>
      <c r="U24" s="82"/>
      <c r="V24" s="81">
        <v>940767</v>
      </c>
      <c r="W24" s="81">
        <v>324</v>
      </c>
      <c r="X24" s="81">
        <v>775.58199999999999</v>
      </c>
      <c r="Y24" s="82"/>
      <c r="Z24" s="81">
        <v>16024.22746876046</v>
      </c>
      <c r="AA24" s="81">
        <v>79947.935101132534</v>
      </c>
      <c r="AB24" s="82"/>
      <c r="AC24" s="81">
        <v>1066623</v>
      </c>
      <c r="AD24" s="82">
        <v>698685</v>
      </c>
      <c r="AE24" s="82"/>
      <c r="AF24" s="81">
        <v>77070</v>
      </c>
      <c r="AG24" s="82">
        <v>806435</v>
      </c>
      <c r="AH24" s="82"/>
      <c r="AI24" s="81">
        <v>4394</v>
      </c>
      <c r="AJ24" s="82">
        <v>691338.40984999982</v>
      </c>
      <c r="AK24" s="82"/>
      <c r="AL24" s="81">
        <v>38162</v>
      </c>
      <c r="AM24" s="82">
        <v>690486</v>
      </c>
      <c r="AN24" s="82"/>
      <c r="AO24" s="81">
        <v>561197</v>
      </c>
      <c r="AP24" s="82">
        <v>1097758.9516000003</v>
      </c>
      <c r="AQ24" s="82"/>
      <c r="AR24" s="81">
        <v>179510</v>
      </c>
      <c r="AS24" s="82">
        <v>815351</v>
      </c>
      <c r="AT24" s="82"/>
      <c r="AU24" s="81">
        <v>3844827</v>
      </c>
      <c r="AV24" s="82">
        <v>3360819.1965254368</v>
      </c>
      <c r="AW24" s="82"/>
      <c r="AX24" s="81">
        <v>5936199.5630196072</v>
      </c>
      <c r="AY24" s="82">
        <v>4031335.8816416352</v>
      </c>
      <c r="AZ24" s="82"/>
      <c r="BA24" s="81">
        <v>981012</v>
      </c>
      <c r="BB24" s="82">
        <v>3128336.6813100004</v>
      </c>
      <c r="BC24" s="82"/>
      <c r="BD24" s="81">
        <v>2486319</v>
      </c>
      <c r="BE24" s="82">
        <v>3492864.93597</v>
      </c>
      <c r="BF24" s="82"/>
      <c r="BG24" s="81">
        <v>1179157</v>
      </c>
      <c r="BH24" s="82">
        <v>910040.45943000016</v>
      </c>
      <c r="BI24" s="82"/>
      <c r="BJ24" s="81">
        <v>1824477</v>
      </c>
      <c r="BK24" s="82">
        <v>3329904</v>
      </c>
      <c r="BL24" s="82"/>
      <c r="BM24" s="81">
        <v>2013905</v>
      </c>
      <c r="BN24" s="82">
        <v>3374177.4402899998</v>
      </c>
      <c r="BO24" s="82"/>
      <c r="BP24" s="81">
        <v>1335439</v>
      </c>
      <c r="BQ24" s="82">
        <v>1946471.2672400004</v>
      </c>
      <c r="BR24" s="82"/>
      <c r="BS24" s="82">
        <v>332167</v>
      </c>
      <c r="BT24" s="81">
        <v>1809157.8770999992</v>
      </c>
      <c r="BU24" s="82"/>
      <c r="BV24" s="82">
        <v>1237916</v>
      </c>
      <c r="BW24" s="81">
        <v>1938784.8095499997</v>
      </c>
      <c r="BX24" s="82"/>
      <c r="BY24" s="82">
        <v>707712</v>
      </c>
      <c r="BZ24" s="81">
        <v>275205.79097999999</v>
      </c>
      <c r="CA24" s="76"/>
    </row>
    <row r="25" spans="1:79" s="77" customFormat="1" ht="9" customHeight="1" x14ac:dyDescent="0.25">
      <c r="A25" s="83" t="s">
        <v>44</v>
      </c>
      <c r="B25" s="85">
        <v>3461</v>
      </c>
      <c r="C25" s="85">
        <v>217</v>
      </c>
      <c r="D25" s="85">
        <v>634.40800000000002</v>
      </c>
      <c r="E25" s="85"/>
      <c r="F25" s="85">
        <v>13001</v>
      </c>
      <c r="G25" s="85">
        <v>291</v>
      </c>
      <c r="H25" s="85">
        <v>903.42499999999995</v>
      </c>
      <c r="I25" s="85"/>
      <c r="J25" s="187">
        <v>7531</v>
      </c>
      <c r="K25" s="188">
        <v>237</v>
      </c>
      <c r="L25" s="188">
        <v>1108.3810000000001</v>
      </c>
      <c r="M25" s="85"/>
      <c r="N25" s="85">
        <v>7650</v>
      </c>
      <c r="O25" s="188">
        <v>215</v>
      </c>
      <c r="P25" s="188">
        <v>1204.99</v>
      </c>
      <c r="Q25" s="85"/>
      <c r="R25" s="188">
        <v>8634</v>
      </c>
      <c r="S25" s="188">
        <v>227</v>
      </c>
      <c r="T25" s="188">
        <v>1040.643</v>
      </c>
      <c r="U25" s="85"/>
      <c r="V25" s="84">
        <v>10218</v>
      </c>
      <c r="W25" s="84">
        <v>257</v>
      </c>
      <c r="X25" s="84">
        <v>554.84900000000005</v>
      </c>
      <c r="Y25" s="85"/>
      <c r="Z25" s="84">
        <v>5448.0881823498912</v>
      </c>
      <c r="AA25" s="84">
        <v>11231.829892655333</v>
      </c>
      <c r="AB25" s="85"/>
      <c r="AC25" s="84">
        <v>3181</v>
      </c>
      <c r="AD25" s="85">
        <v>13884</v>
      </c>
      <c r="AE25" s="85"/>
      <c r="AF25" s="84">
        <v>3550</v>
      </c>
      <c r="AG25" s="85">
        <v>16607</v>
      </c>
      <c r="AH25" s="85"/>
      <c r="AI25" s="84">
        <v>1378</v>
      </c>
      <c r="AJ25" s="85">
        <v>5945.7</v>
      </c>
      <c r="AK25" s="85"/>
      <c r="AL25" s="84">
        <v>930</v>
      </c>
      <c r="AM25" s="85">
        <v>4538</v>
      </c>
      <c r="AN25" s="85"/>
      <c r="AO25" s="84">
        <v>335</v>
      </c>
      <c r="AP25" s="85">
        <v>1176.7</v>
      </c>
      <c r="AQ25" s="85"/>
      <c r="AR25" s="84">
        <v>3745</v>
      </c>
      <c r="AS25" s="85">
        <v>17461</v>
      </c>
      <c r="AT25" s="85"/>
      <c r="AU25" s="84">
        <v>2043354</v>
      </c>
      <c r="AV25" s="85">
        <v>3808985.9774635416</v>
      </c>
      <c r="AW25" s="85"/>
      <c r="AX25" s="84">
        <v>5283189.9281509658</v>
      </c>
      <c r="AY25" s="85">
        <v>3810757.1241291896</v>
      </c>
      <c r="AZ25" s="85"/>
      <c r="BA25" s="84">
        <v>1140515</v>
      </c>
      <c r="BB25" s="85">
        <v>4093078.0219999999</v>
      </c>
      <c r="BC25" s="85"/>
      <c r="BD25" s="84">
        <v>1139404</v>
      </c>
      <c r="BE25" s="85">
        <v>4092593.9151499998</v>
      </c>
      <c r="BF25" s="85"/>
      <c r="BG25" s="84">
        <v>1339</v>
      </c>
      <c r="BH25" s="85">
        <v>9703.2904400000007</v>
      </c>
      <c r="BI25" s="85"/>
      <c r="BJ25" s="84">
        <v>1147390</v>
      </c>
      <c r="BK25" s="85">
        <v>4142778</v>
      </c>
      <c r="BL25" s="85"/>
      <c r="BM25" s="84">
        <v>1143250</v>
      </c>
      <c r="BN25" s="85">
        <v>4126956.1187300002</v>
      </c>
      <c r="BO25" s="85"/>
      <c r="BP25" s="84">
        <v>2994</v>
      </c>
      <c r="BQ25" s="85">
        <v>27932.195559999996</v>
      </c>
      <c r="BR25" s="85"/>
      <c r="BS25" s="85">
        <v>255</v>
      </c>
      <c r="BT25" s="84">
        <v>2050.04</v>
      </c>
      <c r="BU25" s="85"/>
      <c r="BV25" s="85">
        <v>5684</v>
      </c>
      <c r="BW25" s="84">
        <v>72018.631349999981</v>
      </c>
      <c r="BX25" s="85"/>
      <c r="BY25" s="85">
        <v>1398145</v>
      </c>
      <c r="BZ25" s="84">
        <v>358995.52207439998</v>
      </c>
      <c r="CA25" s="76"/>
    </row>
    <row r="26" spans="1:79" s="77" customFormat="1" ht="9" customHeight="1" x14ac:dyDescent="0.25">
      <c r="A26" s="76" t="s">
        <v>45</v>
      </c>
      <c r="B26" s="82">
        <v>8343</v>
      </c>
      <c r="C26" s="82">
        <v>507</v>
      </c>
      <c r="D26" s="82">
        <v>1050.433</v>
      </c>
      <c r="E26" s="82"/>
      <c r="F26" s="82">
        <v>93973</v>
      </c>
      <c r="G26" s="82">
        <v>1089</v>
      </c>
      <c r="H26" s="82">
        <v>1017.319</v>
      </c>
      <c r="I26" s="82"/>
      <c r="J26" s="185">
        <v>129648</v>
      </c>
      <c r="K26" s="186">
        <v>1142</v>
      </c>
      <c r="L26" s="186">
        <v>1511.09</v>
      </c>
      <c r="M26" s="82"/>
      <c r="N26" s="82">
        <v>154189</v>
      </c>
      <c r="O26" s="186">
        <v>1885</v>
      </c>
      <c r="P26" s="186">
        <v>2729.4319999999998</v>
      </c>
      <c r="Q26" s="82"/>
      <c r="R26" s="186">
        <v>70208</v>
      </c>
      <c r="S26" s="186">
        <v>921</v>
      </c>
      <c r="T26" s="186">
        <v>2311.393</v>
      </c>
      <c r="U26" s="82"/>
      <c r="V26" s="81">
        <v>69809</v>
      </c>
      <c r="W26" s="81">
        <v>1234</v>
      </c>
      <c r="X26" s="81">
        <v>3424.415</v>
      </c>
      <c r="Y26" s="82"/>
      <c r="Z26" s="81">
        <v>81450.041214200101</v>
      </c>
      <c r="AA26" s="81">
        <v>58889.854375393064</v>
      </c>
      <c r="AB26" s="82"/>
      <c r="AC26" s="81">
        <v>1717</v>
      </c>
      <c r="AD26" s="82">
        <v>261952</v>
      </c>
      <c r="AE26" s="82"/>
      <c r="AF26" s="81">
        <v>35967</v>
      </c>
      <c r="AG26" s="82">
        <v>534777</v>
      </c>
      <c r="AH26" s="82"/>
      <c r="AI26" s="81">
        <v>31388</v>
      </c>
      <c r="AJ26" s="82">
        <v>344853.54793</v>
      </c>
      <c r="AK26" s="82"/>
      <c r="AL26" s="81">
        <v>66648</v>
      </c>
      <c r="AM26" s="82">
        <v>245443</v>
      </c>
      <c r="AN26" s="82"/>
      <c r="AO26" s="81">
        <v>313891</v>
      </c>
      <c r="AP26" s="82">
        <v>119988.27744000002</v>
      </c>
      <c r="AQ26" s="82"/>
      <c r="AR26" s="81">
        <v>291851</v>
      </c>
      <c r="AS26" s="82">
        <v>134068</v>
      </c>
      <c r="AT26" s="82"/>
      <c r="AU26" s="81">
        <v>2072283</v>
      </c>
      <c r="AV26" s="82">
        <v>2036590.6217069461</v>
      </c>
      <c r="AW26" s="82"/>
      <c r="AX26" s="81">
        <v>4683416.9415226998</v>
      </c>
      <c r="AY26" s="82">
        <v>2032589.3650871459</v>
      </c>
      <c r="AZ26" s="82"/>
      <c r="BA26" s="81">
        <v>949107</v>
      </c>
      <c r="BB26" s="82">
        <v>1883362.1290099998</v>
      </c>
      <c r="BC26" s="82"/>
      <c r="BD26" s="81">
        <v>1205004</v>
      </c>
      <c r="BE26" s="82">
        <v>1883243.14576</v>
      </c>
      <c r="BF26" s="82"/>
      <c r="BG26" s="81">
        <v>22743</v>
      </c>
      <c r="BH26" s="82">
        <v>170820.80800999998</v>
      </c>
      <c r="BI26" s="82"/>
      <c r="BJ26" s="81">
        <v>668371</v>
      </c>
      <c r="BK26" s="82">
        <v>1843538</v>
      </c>
      <c r="BL26" s="82"/>
      <c r="BM26" s="81">
        <v>667537</v>
      </c>
      <c r="BN26" s="82">
        <v>1862713.5826399999</v>
      </c>
      <c r="BO26" s="82"/>
      <c r="BP26" s="81">
        <v>36200</v>
      </c>
      <c r="BQ26" s="82">
        <v>259210.43493999998</v>
      </c>
      <c r="BR26" s="82"/>
      <c r="BS26" s="82">
        <v>26712</v>
      </c>
      <c r="BT26" s="81">
        <v>179228.51529999991</v>
      </c>
      <c r="BU26" s="82"/>
      <c r="BV26" s="82">
        <v>36326</v>
      </c>
      <c r="BW26" s="81">
        <v>284531.42203000002</v>
      </c>
      <c r="BX26" s="82"/>
      <c r="BY26" s="82">
        <v>897611</v>
      </c>
      <c r="BZ26" s="81">
        <v>153892.62300000002</v>
      </c>
      <c r="CA26" s="76"/>
    </row>
    <row r="27" spans="1:79" s="77" customFormat="1" ht="9" customHeight="1" x14ac:dyDescent="0.25">
      <c r="A27" s="76" t="s">
        <v>46</v>
      </c>
      <c r="B27" s="82">
        <v>11192</v>
      </c>
      <c r="C27" s="82">
        <v>309</v>
      </c>
      <c r="D27" s="82">
        <v>635.71299999999997</v>
      </c>
      <c r="E27" s="82"/>
      <c r="F27" s="82">
        <v>197774</v>
      </c>
      <c r="G27" s="82">
        <v>650</v>
      </c>
      <c r="H27" s="82">
        <v>2644.3069999999998</v>
      </c>
      <c r="I27" s="82"/>
      <c r="J27" s="185">
        <v>-84473</v>
      </c>
      <c r="K27" s="186">
        <v>668</v>
      </c>
      <c r="L27" s="186">
        <v>2592.4810000000002</v>
      </c>
      <c r="M27" s="82"/>
      <c r="N27" s="82">
        <v>22988</v>
      </c>
      <c r="O27" s="186">
        <v>579</v>
      </c>
      <c r="P27" s="186">
        <v>2921.5940000000001</v>
      </c>
      <c r="Q27" s="82"/>
      <c r="R27" s="186">
        <v>118603</v>
      </c>
      <c r="S27" s="186">
        <v>1363</v>
      </c>
      <c r="T27" s="186">
        <v>3612.5390000000002</v>
      </c>
      <c r="U27" s="82"/>
      <c r="V27" s="81">
        <v>394883</v>
      </c>
      <c r="W27" s="81">
        <v>1915</v>
      </c>
      <c r="X27" s="81">
        <v>4058.7950000000001</v>
      </c>
      <c r="Y27" s="82"/>
      <c r="Z27" s="81">
        <v>297836.04524716671</v>
      </c>
      <c r="AA27" s="81">
        <v>555531.81000417052</v>
      </c>
      <c r="AB27" s="82"/>
      <c r="AC27" s="81">
        <v>170179</v>
      </c>
      <c r="AD27" s="82">
        <v>546621</v>
      </c>
      <c r="AE27" s="82"/>
      <c r="AF27" s="81">
        <v>75980</v>
      </c>
      <c r="AG27" s="82">
        <v>469581</v>
      </c>
      <c r="AH27" s="82"/>
      <c r="AI27" s="81">
        <v>4309439</v>
      </c>
      <c r="AJ27" s="82">
        <v>513537.15064999997</v>
      </c>
      <c r="AK27" s="82"/>
      <c r="AL27" s="81">
        <v>275191</v>
      </c>
      <c r="AM27" s="82">
        <v>616149</v>
      </c>
      <c r="AN27" s="82"/>
      <c r="AO27" s="81">
        <v>5211233</v>
      </c>
      <c r="AP27" s="82">
        <v>454408.49904999993</v>
      </c>
      <c r="AQ27" s="82"/>
      <c r="AR27" s="81">
        <v>3631311</v>
      </c>
      <c r="AS27" s="82">
        <v>696393</v>
      </c>
      <c r="AT27" s="82"/>
      <c r="AU27" s="81">
        <v>6924690</v>
      </c>
      <c r="AV27" s="82">
        <v>7914881.6132360036</v>
      </c>
      <c r="AW27" s="82"/>
      <c r="AX27" s="81">
        <v>14046745.556204142</v>
      </c>
      <c r="AY27" s="82">
        <v>8698424.192945784</v>
      </c>
      <c r="AZ27" s="82"/>
      <c r="BA27" s="81">
        <v>5651007</v>
      </c>
      <c r="BB27" s="82">
        <v>8313871.4514300004</v>
      </c>
      <c r="BC27" s="82"/>
      <c r="BD27" s="81">
        <v>6206448</v>
      </c>
      <c r="BE27" s="82">
        <v>10189737.656930003</v>
      </c>
      <c r="BF27" s="82"/>
      <c r="BG27" s="81">
        <v>142856</v>
      </c>
      <c r="BH27" s="82">
        <v>810237.76600000006</v>
      </c>
      <c r="BI27" s="82"/>
      <c r="BJ27" s="81">
        <v>5001894</v>
      </c>
      <c r="BK27" s="82">
        <v>8604419</v>
      </c>
      <c r="BL27" s="82"/>
      <c r="BM27" s="81">
        <v>2727873</v>
      </c>
      <c r="BN27" s="82">
        <v>8827089.5822899994</v>
      </c>
      <c r="BO27" s="82"/>
      <c r="BP27" s="81">
        <v>1427405</v>
      </c>
      <c r="BQ27" s="82">
        <v>2696997.0560199996</v>
      </c>
      <c r="BR27" s="82"/>
      <c r="BS27" s="82">
        <v>91647</v>
      </c>
      <c r="BT27" s="81">
        <v>657682.61485999974</v>
      </c>
      <c r="BU27" s="82"/>
      <c r="BV27" s="82">
        <v>2362836</v>
      </c>
      <c r="BW27" s="81">
        <v>6947854.3561399998</v>
      </c>
      <c r="BX27" s="82"/>
      <c r="BY27" s="82">
        <v>2882246</v>
      </c>
      <c r="BZ27" s="81">
        <v>1675099.44732</v>
      </c>
      <c r="CA27" s="76"/>
    </row>
    <row r="28" spans="1:79" s="77" customFormat="1" ht="9" customHeight="1" x14ac:dyDescent="0.25">
      <c r="A28" s="76" t="s">
        <v>47</v>
      </c>
      <c r="B28" s="82">
        <v>7350</v>
      </c>
      <c r="C28" s="82">
        <v>722</v>
      </c>
      <c r="D28" s="82">
        <v>639.59699999999998</v>
      </c>
      <c r="E28" s="82"/>
      <c r="F28" s="82">
        <v>112717</v>
      </c>
      <c r="G28" s="82">
        <v>760</v>
      </c>
      <c r="H28" s="82">
        <v>1825.5309999999999</v>
      </c>
      <c r="I28" s="82"/>
      <c r="J28" s="185">
        <v>269314</v>
      </c>
      <c r="K28" s="186">
        <v>5946</v>
      </c>
      <c r="L28" s="186">
        <v>2958.453</v>
      </c>
      <c r="M28" s="82"/>
      <c r="N28" s="82">
        <v>107291</v>
      </c>
      <c r="O28" s="186">
        <v>7524</v>
      </c>
      <c r="P28" s="186">
        <v>4074.0839999999998</v>
      </c>
      <c r="Q28" s="82"/>
      <c r="R28" s="186">
        <v>23877</v>
      </c>
      <c r="S28" s="186">
        <v>385</v>
      </c>
      <c r="T28" s="186">
        <v>2118.19</v>
      </c>
      <c r="U28" s="82"/>
      <c r="V28" s="81">
        <v>49719</v>
      </c>
      <c r="W28" s="81">
        <v>708</v>
      </c>
      <c r="X28" s="81">
        <v>1947.02</v>
      </c>
      <c r="Y28" s="82"/>
      <c r="Z28" s="81">
        <v>82338.658902426338</v>
      </c>
      <c r="AA28" s="81">
        <v>214097.09671310979</v>
      </c>
      <c r="AB28" s="82"/>
      <c r="AC28" s="81">
        <v>98031.1</v>
      </c>
      <c r="AD28" s="82">
        <v>522924</v>
      </c>
      <c r="AE28" s="82"/>
      <c r="AF28" s="81">
        <v>73466</v>
      </c>
      <c r="AG28" s="82">
        <v>615452</v>
      </c>
      <c r="AH28" s="82"/>
      <c r="AI28" s="81">
        <v>53231</v>
      </c>
      <c r="AJ28" s="82">
        <v>487865.44857000007</v>
      </c>
      <c r="AK28" s="82"/>
      <c r="AL28" s="81">
        <v>41744</v>
      </c>
      <c r="AM28" s="82">
        <v>479976</v>
      </c>
      <c r="AN28" s="82"/>
      <c r="AO28" s="81">
        <v>53229</v>
      </c>
      <c r="AP28" s="82">
        <v>426397.41147999995</v>
      </c>
      <c r="AQ28" s="82"/>
      <c r="AR28" s="81">
        <v>434450</v>
      </c>
      <c r="AS28" s="82">
        <v>844549</v>
      </c>
      <c r="AT28" s="82"/>
      <c r="AU28" s="81">
        <v>2162724</v>
      </c>
      <c r="AV28" s="82">
        <v>3215895.43966207</v>
      </c>
      <c r="AW28" s="82"/>
      <c r="AX28" s="81">
        <v>5563632.1657941835</v>
      </c>
      <c r="AY28" s="82">
        <v>3155981.7197220777</v>
      </c>
      <c r="AZ28" s="82"/>
      <c r="BA28" s="81">
        <v>860458</v>
      </c>
      <c r="BB28" s="82">
        <v>2561974.7275800002</v>
      </c>
      <c r="BC28" s="82"/>
      <c r="BD28" s="81">
        <v>834464</v>
      </c>
      <c r="BE28" s="82">
        <v>2498215.7506900001</v>
      </c>
      <c r="BF28" s="82"/>
      <c r="BG28" s="81">
        <v>43664</v>
      </c>
      <c r="BH28" s="82">
        <v>452053.91442000004</v>
      </c>
      <c r="BI28" s="82"/>
      <c r="BJ28" s="81">
        <v>836435</v>
      </c>
      <c r="BK28" s="82">
        <v>2434286</v>
      </c>
      <c r="BL28" s="82"/>
      <c r="BM28" s="81">
        <v>828742</v>
      </c>
      <c r="BN28" s="82">
        <v>2410122.1394500001</v>
      </c>
      <c r="BO28" s="82"/>
      <c r="BP28" s="81">
        <v>511429</v>
      </c>
      <c r="BQ28" s="82">
        <v>1772810.1963000002</v>
      </c>
      <c r="BR28" s="82"/>
      <c r="BS28" s="82">
        <v>62024</v>
      </c>
      <c r="BT28" s="81">
        <v>418093.8681599999</v>
      </c>
      <c r="BU28" s="82"/>
      <c r="BV28" s="82">
        <v>343078</v>
      </c>
      <c r="BW28" s="81">
        <v>570999.61161000002</v>
      </c>
      <c r="BX28" s="82"/>
      <c r="BY28" s="82">
        <v>460597</v>
      </c>
      <c r="BZ28" s="81">
        <v>232585.09607999999</v>
      </c>
      <c r="CA28" s="76"/>
    </row>
    <row r="29" spans="1:79" s="77" customFormat="1" ht="9" customHeight="1" x14ac:dyDescent="0.25">
      <c r="A29" s="83" t="s">
        <v>48</v>
      </c>
      <c r="B29" s="85">
        <v>6967</v>
      </c>
      <c r="C29" s="85">
        <v>159</v>
      </c>
      <c r="D29" s="85">
        <v>277.72699999999998</v>
      </c>
      <c r="E29" s="85"/>
      <c r="F29" s="85">
        <v>48725</v>
      </c>
      <c r="G29" s="85">
        <v>263</v>
      </c>
      <c r="H29" s="85">
        <v>827.88099999999997</v>
      </c>
      <c r="I29" s="85"/>
      <c r="J29" s="187">
        <v>31943</v>
      </c>
      <c r="K29" s="188">
        <v>792</v>
      </c>
      <c r="L29" s="188">
        <v>1991.8</v>
      </c>
      <c r="M29" s="85"/>
      <c r="N29" s="85">
        <v>16302</v>
      </c>
      <c r="O29" s="188">
        <v>1073</v>
      </c>
      <c r="P29" s="188">
        <v>4200.6469999999999</v>
      </c>
      <c r="Q29" s="85"/>
      <c r="R29" s="188">
        <v>580427</v>
      </c>
      <c r="S29" s="188">
        <v>312</v>
      </c>
      <c r="T29" s="188">
        <v>2035.663</v>
      </c>
      <c r="U29" s="85"/>
      <c r="V29" s="84">
        <v>43490</v>
      </c>
      <c r="W29" s="84">
        <v>684</v>
      </c>
      <c r="X29" s="84">
        <v>2202.0590000000002</v>
      </c>
      <c r="Y29" s="85"/>
      <c r="Z29" s="84">
        <v>9246.5864482529178</v>
      </c>
      <c r="AA29" s="84">
        <v>44787.695739431896</v>
      </c>
      <c r="AB29" s="85"/>
      <c r="AC29" s="84">
        <v>11141</v>
      </c>
      <c r="AD29" s="85">
        <v>48252</v>
      </c>
      <c r="AE29" s="85"/>
      <c r="AF29" s="84">
        <v>15004</v>
      </c>
      <c r="AG29" s="85">
        <v>64968</v>
      </c>
      <c r="AH29" s="85"/>
      <c r="AI29" s="84">
        <v>12799</v>
      </c>
      <c r="AJ29" s="85">
        <v>58369.32759999999</v>
      </c>
      <c r="AK29" s="85"/>
      <c r="AL29" s="84">
        <v>4500</v>
      </c>
      <c r="AM29" s="85">
        <v>17161</v>
      </c>
      <c r="AN29" s="85"/>
      <c r="AO29" s="84">
        <v>53619</v>
      </c>
      <c r="AP29" s="85">
        <v>324729.28100000002</v>
      </c>
      <c r="AQ29" s="85"/>
      <c r="AR29" s="84">
        <v>236256</v>
      </c>
      <c r="AS29" s="85">
        <v>1270526</v>
      </c>
      <c r="AT29" s="85"/>
      <c r="AU29" s="84">
        <v>2796119</v>
      </c>
      <c r="AV29" s="85">
        <v>6356114.1083460255</v>
      </c>
      <c r="AW29" s="85"/>
      <c r="AX29" s="84">
        <v>6948361.8202914726</v>
      </c>
      <c r="AY29" s="85">
        <v>6366963.9476938965</v>
      </c>
      <c r="AZ29" s="85"/>
      <c r="BA29" s="84">
        <v>1564446</v>
      </c>
      <c r="BB29" s="85">
        <v>6819112.9272500006</v>
      </c>
      <c r="BC29" s="85"/>
      <c r="BD29" s="84">
        <v>1870047</v>
      </c>
      <c r="BE29" s="85">
        <v>7949903.5229899986</v>
      </c>
      <c r="BF29" s="85"/>
      <c r="BG29" s="84">
        <v>290879</v>
      </c>
      <c r="BH29" s="85">
        <v>2132435.0719699999</v>
      </c>
      <c r="BI29" s="85"/>
      <c r="BJ29" s="84">
        <v>636373</v>
      </c>
      <c r="BK29" s="85">
        <v>1592587</v>
      </c>
      <c r="BL29" s="85"/>
      <c r="BM29" s="84">
        <v>1921839</v>
      </c>
      <c r="BN29" s="85">
        <v>9179229.9612000007</v>
      </c>
      <c r="BO29" s="85"/>
      <c r="BP29" s="84">
        <v>1171206</v>
      </c>
      <c r="BQ29" s="85">
        <v>8576919.6220099982</v>
      </c>
      <c r="BR29" s="85"/>
      <c r="BS29" s="85">
        <v>515059</v>
      </c>
      <c r="BT29" s="84">
        <v>5453419.4000000004</v>
      </c>
      <c r="BU29" s="85"/>
      <c r="BV29" s="85">
        <v>704350</v>
      </c>
      <c r="BW29" s="84">
        <v>10505811.04328</v>
      </c>
      <c r="BX29" s="85"/>
      <c r="BY29" s="85">
        <v>1642160</v>
      </c>
      <c r="BZ29" s="84">
        <v>876402.87</v>
      </c>
      <c r="CA29" s="76"/>
    </row>
    <row r="30" spans="1:79" s="77" customFormat="1" ht="9" customHeight="1" x14ac:dyDescent="0.25">
      <c r="A30" s="76" t="s">
        <v>49</v>
      </c>
      <c r="B30" s="82">
        <v>1799</v>
      </c>
      <c r="C30" s="82">
        <v>92</v>
      </c>
      <c r="D30" s="82">
        <v>80.286000000000001</v>
      </c>
      <c r="E30" s="82"/>
      <c r="F30" s="82">
        <v>5888</v>
      </c>
      <c r="G30" s="82">
        <v>104</v>
      </c>
      <c r="H30" s="82">
        <v>176.00700000000001</v>
      </c>
      <c r="I30" s="82"/>
      <c r="J30" s="185">
        <v>10578</v>
      </c>
      <c r="K30" s="186">
        <v>366</v>
      </c>
      <c r="L30" s="186">
        <v>724.18299999999999</v>
      </c>
      <c r="M30" s="82"/>
      <c r="N30" s="82">
        <v>3380</v>
      </c>
      <c r="O30" s="186">
        <v>173</v>
      </c>
      <c r="P30" s="186">
        <v>442.23399999999998</v>
      </c>
      <c r="Q30" s="82"/>
      <c r="R30" s="186">
        <v>7528</v>
      </c>
      <c r="S30" s="186">
        <v>385</v>
      </c>
      <c r="T30" s="186">
        <v>511.36900000000003</v>
      </c>
      <c r="U30" s="82"/>
      <c r="V30" s="81">
        <v>8369</v>
      </c>
      <c r="W30" s="81">
        <v>290</v>
      </c>
      <c r="X30" s="81">
        <v>417.85300000000001</v>
      </c>
      <c r="Y30" s="82"/>
      <c r="Z30" s="81">
        <v>3773.5979032595078</v>
      </c>
      <c r="AA30" s="81">
        <v>9540.7324068065191</v>
      </c>
      <c r="AB30" s="82"/>
      <c r="AC30" s="81">
        <v>656</v>
      </c>
      <c r="AD30" s="82">
        <v>3639</v>
      </c>
      <c r="AE30" s="82"/>
      <c r="AF30" s="81">
        <v>269</v>
      </c>
      <c r="AG30" s="82">
        <v>1312</v>
      </c>
      <c r="AH30" s="82"/>
      <c r="AI30" s="81">
        <v>352</v>
      </c>
      <c r="AJ30" s="82">
        <v>456.2</v>
      </c>
      <c r="AK30" s="82"/>
      <c r="AL30" s="81">
        <v>390</v>
      </c>
      <c r="AM30" s="82">
        <v>953</v>
      </c>
      <c r="AN30" s="82"/>
      <c r="AO30" s="81">
        <v>0</v>
      </c>
      <c r="AP30" s="82">
        <v>0</v>
      </c>
      <c r="AQ30" s="82"/>
      <c r="AR30" s="81">
        <v>130600</v>
      </c>
      <c r="AS30" s="82">
        <v>6408</v>
      </c>
      <c r="AT30" s="82"/>
      <c r="AU30" s="81">
        <v>318006</v>
      </c>
      <c r="AV30" s="82">
        <v>386416.04159754387</v>
      </c>
      <c r="AW30" s="82"/>
      <c r="AX30" s="81">
        <v>492075.84459676134</v>
      </c>
      <c r="AY30" s="82">
        <v>380429.27991500549</v>
      </c>
      <c r="AZ30" s="82"/>
      <c r="BA30" s="81">
        <v>48284</v>
      </c>
      <c r="BB30" s="82">
        <v>144326.95000000001</v>
      </c>
      <c r="BC30" s="82"/>
      <c r="BD30" s="81">
        <v>48410</v>
      </c>
      <c r="BE30" s="82">
        <v>145438.45000000001</v>
      </c>
      <c r="BF30" s="82"/>
      <c r="BG30" s="81">
        <v>854</v>
      </c>
      <c r="BH30" s="82">
        <v>2320</v>
      </c>
      <c r="BI30" s="82"/>
      <c r="BJ30" s="81">
        <v>50217</v>
      </c>
      <c r="BK30" s="82">
        <v>148587</v>
      </c>
      <c r="BL30" s="82"/>
      <c r="BM30" s="81">
        <v>48388</v>
      </c>
      <c r="BN30" s="82">
        <v>144839.45000000001</v>
      </c>
      <c r="BO30" s="82"/>
      <c r="BP30" s="81">
        <v>250</v>
      </c>
      <c r="BQ30" s="82">
        <v>2458.1065099999996</v>
      </c>
      <c r="BR30" s="82"/>
      <c r="BS30" s="82">
        <v>161</v>
      </c>
      <c r="BT30" s="81">
        <v>2016.2159999999974</v>
      </c>
      <c r="BU30" s="82"/>
      <c r="BV30" s="82">
        <v>2044</v>
      </c>
      <c r="BW30" s="81">
        <v>16136.339750000003</v>
      </c>
      <c r="BX30" s="82"/>
      <c r="BY30" s="82">
        <v>146067</v>
      </c>
      <c r="BZ30" s="81">
        <v>87640.2</v>
      </c>
      <c r="CA30" s="76"/>
    </row>
    <row r="31" spans="1:79" s="77" customFormat="1" ht="9" customHeight="1" x14ac:dyDescent="0.25">
      <c r="A31" s="76" t="s">
        <v>50</v>
      </c>
      <c r="B31" s="82">
        <v>2874</v>
      </c>
      <c r="C31" s="82">
        <v>141</v>
      </c>
      <c r="D31" s="82">
        <v>248.90199999999999</v>
      </c>
      <c r="E31" s="82"/>
      <c r="F31" s="82">
        <v>74113</v>
      </c>
      <c r="G31" s="82">
        <v>219</v>
      </c>
      <c r="H31" s="82">
        <v>502.09399999999999</v>
      </c>
      <c r="I31" s="82"/>
      <c r="J31" s="185">
        <v>71820</v>
      </c>
      <c r="K31" s="186">
        <v>308</v>
      </c>
      <c r="L31" s="186">
        <v>866.53399999999999</v>
      </c>
      <c r="M31" s="82"/>
      <c r="N31" s="82">
        <v>70163</v>
      </c>
      <c r="O31" s="186">
        <v>337</v>
      </c>
      <c r="P31" s="186">
        <v>1657.0519999999999</v>
      </c>
      <c r="Q31" s="82"/>
      <c r="R31" s="186">
        <v>39779</v>
      </c>
      <c r="S31" s="186">
        <v>106</v>
      </c>
      <c r="T31" s="186">
        <v>898.31500000000005</v>
      </c>
      <c r="U31" s="82"/>
      <c r="V31" s="81">
        <v>174733</v>
      </c>
      <c r="W31" s="81">
        <v>610</v>
      </c>
      <c r="X31" s="81">
        <v>3048.9479999999999</v>
      </c>
      <c r="Y31" s="82"/>
      <c r="Z31" s="81">
        <v>-39838.438314756815</v>
      </c>
      <c r="AA31" s="81">
        <v>166577.1320386001</v>
      </c>
      <c r="AB31" s="82"/>
      <c r="AC31" s="81">
        <v>87768</v>
      </c>
      <c r="AD31" s="82">
        <v>53170</v>
      </c>
      <c r="AE31" s="82"/>
      <c r="AF31" s="81">
        <v>70564</v>
      </c>
      <c r="AG31" s="82">
        <v>20644</v>
      </c>
      <c r="AH31" s="82"/>
      <c r="AI31" s="81">
        <v>8451</v>
      </c>
      <c r="AJ31" s="82">
        <v>29857.7</v>
      </c>
      <c r="AK31" s="82"/>
      <c r="AL31" s="81">
        <v>61448</v>
      </c>
      <c r="AM31" s="82">
        <v>52550</v>
      </c>
      <c r="AN31" s="82"/>
      <c r="AO31" s="81">
        <v>58753</v>
      </c>
      <c r="AP31" s="82">
        <v>36759.11</v>
      </c>
      <c r="AQ31" s="82"/>
      <c r="AR31" s="81">
        <v>12226</v>
      </c>
      <c r="AS31" s="82">
        <v>69749</v>
      </c>
      <c r="AT31" s="82"/>
      <c r="AU31" s="81">
        <v>963271</v>
      </c>
      <c r="AV31" s="82">
        <v>1972029.0368959079</v>
      </c>
      <c r="AW31" s="82"/>
      <c r="AX31" s="81">
        <v>2375458.2214881396</v>
      </c>
      <c r="AY31" s="82">
        <v>1938557.6009049439</v>
      </c>
      <c r="AZ31" s="82"/>
      <c r="BA31" s="81">
        <v>381611</v>
      </c>
      <c r="BB31" s="82">
        <v>1432883.8704599999</v>
      </c>
      <c r="BC31" s="82"/>
      <c r="BD31" s="81">
        <v>377597</v>
      </c>
      <c r="BE31" s="82">
        <v>1402639.16946</v>
      </c>
      <c r="BF31" s="82"/>
      <c r="BG31" s="81">
        <v>6129</v>
      </c>
      <c r="BH31" s="82">
        <v>53424.204660000003</v>
      </c>
      <c r="BI31" s="82"/>
      <c r="BJ31" s="81">
        <v>77526</v>
      </c>
      <c r="BK31" s="82">
        <v>138809</v>
      </c>
      <c r="BL31" s="82"/>
      <c r="BM31" s="81">
        <v>372361</v>
      </c>
      <c r="BN31" s="82">
        <v>1381791.5876600002</v>
      </c>
      <c r="BO31" s="82"/>
      <c r="BP31" s="81">
        <v>3020</v>
      </c>
      <c r="BQ31" s="82">
        <v>28119.145909999999</v>
      </c>
      <c r="BR31" s="82"/>
      <c r="BS31" s="82">
        <v>180</v>
      </c>
      <c r="BT31" s="81">
        <v>1800</v>
      </c>
      <c r="BU31" s="82"/>
      <c r="BV31" s="82">
        <v>5300</v>
      </c>
      <c r="BW31" s="81">
        <v>118863.65207999999</v>
      </c>
      <c r="BX31" s="82"/>
      <c r="BY31" s="82">
        <v>660883</v>
      </c>
      <c r="BZ31" s="81">
        <v>334326.3</v>
      </c>
      <c r="CA31" s="76"/>
    </row>
    <row r="32" spans="1:79" s="77" customFormat="1" ht="9" customHeight="1" x14ac:dyDescent="0.25">
      <c r="A32" s="76" t="s">
        <v>51</v>
      </c>
      <c r="B32" s="82">
        <v>1442</v>
      </c>
      <c r="C32" s="82">
        <v>44</v>
      </c>
      <c r="D32" s="82">
        <v>188.86</v>
      </c>
      <c r="E32" s="82"/>
      <c r="F32" s="82">
        <v>61381</v>
      </c>
      <c r="G32" s="82">
        <v>158</v>
      </c>
      <c r="H32" s="82">
        <v>611.42600000000004</v>
      </c>
      <c r="I32" s="82"/>
      <c r="J32" s="185">
        <v>51101</v>
      </c>
      <c r="K32" s="186">
        <v>414</v>
      </c>
      <c r="L32" s="186">
        <v>1478.0350000000001</v>
      </c>
      <c r="M32" s="82"/>
      <c r="N32" s="82">
        <v>50359</v>
      </c>
      <c r="O32" s="186">
        <v>510</v>
      </c>
      <c r="P32" s="186">
        <v>1823.837</v>
      </c>
      <c r="Q32" s="82"/>
      <c r="R32" s="186">
        <v>92225</v>
      </c>
      <c r="S32" s="186">
        <v>1127</v>
      </c>
      <c r="T32" s="186">
        <v>3018.71</v>
      </c>
      <c r="U32" s="82"/>
      <c r="V32" s="81">
        <v>97954</v>
      </c>
      <c r="W32" s="81">
        <v>1243</v>
      </c>
      <c r="X32" s="81">
        <v>4689.473</v>
      </c>
      <c r="Y32" s="82"/>
      <c r="Z32" s="81">
        <v>506190.19389822549</v>
      </c>
      <c r="AA32" s="81">
        <v>1137171.8948240594</v>
      </c>
      <c r="AB32" s="82"/>
      <c r="AC32" s="81">
        <v>670066</v>
      </c>
      <c r="AD32" s="82">
        <v>1503336</v>
      </c>
      <c r="AE32" s="82"/>
      <c r="AF32" s="81">
        <v>660307</v>
      </c>
      <c r="AG32" s="82">
        <v>2151507</v>
      </c>
      <c r="AH32" s="82"/>
      <c r="AI32" s="81">
        <v>741436</v>
      </c>
      <c r="AJ32" s="82">
        <v>2725742.5344400001</v>
      </c>
      <c r="AK32" s="82"/>
      <c r="AL32" s="81">
        <v>424631</v>
      </c>
      <c r="AM32" s="82">
        <v>1436963</v>
      </c>
      <c r="AN32" s="82"/>
      <c r="AO32" s="81">
        <v>152868</v>
      </c>
      <c r="AP32" s="82">
        <v>852275.64</v>
      </c>
      <c r="AQ32" s="82"/>
      <c r="AR32" s="81">
        <v>348736</v>
      </c>
      <c r="AS32" s="82">
        <v>2113434</v>
      </c>
      <c r="AT32" s="82"/>
      <c r="AU32" s="81">
        <v>1248272</v>
      </c>
      <c r="AV32" s="82">
        <v>3678098.882315076</v>
      </c>
      <c r="AW32" s="82"/>
      <c r="AX32" s="81">
        <v>2450563.1182432696</v>
      </c>
      <c r="AY32" s="82">
        <v>2834270.1076423856</v>
      </c>
      <c r="AZ32" s="82"/>
      <c r="BA32" s="81">
        <v>1226016</v>
      </c>
      <c r="BB32" s="82">
        <v>4634635.3765000002</v>
      </c>
      <c r="BC32" s="82"/>
      <c r="BD32" s="81">
        <v>1342531</v>
      </c>
      <c r="BE32" s="82">
        <v>5211474.1928700004</v>
      </c>
      <c r="BF32" s="82"/>
      <c r="BG32" s="81">
        <v>256742</v>
      </c>
      <c r="BH32" s="82">
        <v>1900339.81865</v>
      </c>
      <c r="BI32" s="82"/>
      <c r="BJ32" s="81">
        <v>1110587</v>
      </c>
      <c r="BK32" s="82">
        <v>3301846</v>
      </c>
      <c r="BL32" s="82"/>
      <c r="BM32" s="81">
        <v>1318243</v>
      </c>
      <c r="BN32" s="82">
        <v>5376607.1008400004</v>
      </c>
      <c r="BO32" s="82"/>
      <c r="BP32" s="81">
        <v>860326</v>
      </c>
      <c r="BQ32" s="82">
        <v>6698276.0690700011</v>
      </c>
      <c r="BR32" s="82"/>
      <c r="BS32" s="82">
        <v>95397</v>
      </c>
      <c r="BT32" s="81">
        <v>999045.36314000003</v>
      </c>
      <c r="BU32" s="82"/>
      <c r="BV32" s="82">
        <v>38349</v>
      </c>
      <c r="BW32" s="81">
        <v>534375.36349999998</v>
      </c>
      <c r="BX32" s="82"/>
      <c r="BY32" s="82">
        <v>716040.85</v>
      </c>
      <c r="BZ32" s="81">
        <v>347429.87468511</v>
      </c>
      <c r="CA32" s="76"/>
    </row>
    <row r="33" spans="1:79" s="77" customFormat="1" ht="9" customHeight="1" x14ac:dyDescent="0.25">
      <c r="A33" s="83" t="s">
        <v>52</v>
      </c>
      <c r="B33" s="85">
        <v>11655</v>
      </c>
      <c r="C33" s="85">
        <v>431</v>
      </c>
      <c r="D33" s="85">
        <v>800.80700000000002</v>
      </c>
      <c r="E33" s="85"/>
      <c r="F33" s="85">
        <v>536138</v>
      </c>
      <c r="G33" s="85">
        <v>652</v>
      </c>
      <c r="H33" s="85">
        <v>1307.7550000000001</v>
      </c>
      <c r="I33" s="85"/>
      <c r="J33" s="187">
        <v>9640</v>
      </c>
      <c r="K33" s="188">
        <v>461</v>
      </c>
      <c r="L33" s="188">
        <v>1130.3800000000001</v>
      </c>
      <c r="M33" s="85"/>
      <c r="N33" s="85">
        <v>27624</v>
      </c>
      <c r="O33" s="188">
        <v>460</v>
      </c>
      <c r="P33" s="188">
        <v>1246.1179999999999</v>
      </c>
      <c r="Q33" s="85"/>
      <c r="R33" s="188">
        <v>5883</v>
      </c>
      <c r="S33" s="188">
        <v>192</v>
      </c>
      <c r="T33" s="188">
        <v>792.84699999999998</v>
      </c>
      <c r="U33" s="85"/>
      <c r="V33" s="84">
        <v>41310</v>
      </c>
      <c r="W33" s="84">
        <v>176</v>
      </c>
      <c r="X33" s="84">
        <v>598.78700000000003</v>
      </c>
      <c r="Y33" s="85"/>
      <c r="Z33" s="84">
        <v>2692.5544719331574</v>
      </c>
      <c r="AA33" s="84">
        <v>9547.8679625127006</v>
      </c>
      <c r="AB33" s="85"/>
      <c r="AC33" s="84">
        <v>4081</v>
      </c>
      <c r="AD33" s="85">
        <v>19485</v>
      </c>
      <c r="AE33" s="85"/>
      <c r="AF33" s="84">
        <v>3218</v>
      </c>
      <c r="AG33" s="85">
        <v>20882</v>
      </c>
      <c r="AH33" s="85"/>
      <c r="AI33" s="84">
        <v>3733</v>
      </c>
      <c r="AJ33" s="85">
        <v>14666</v>
      </c>
      <c r="AK33" s="85"/>
      <c r="AL33" s="84">
        <v>5962</v>
      </c>
      <c r="AM33" s="85">
        <v>26435</v>
      </c>
      <c r="AN33" s="85"/>
      <c r="AO33" s="84">
        <v>562</v>
      </c>
      <c r="AP33" s="85">
        <v>4423.3071499999996</v>
      </c>
      <c r="AQ33" s="85"/>
      <c r="AR33" s="84">
        <v>2920</v>
      </c>
      <c r="AS33" s="85">
        <v>16911</v>
      </c>
      <c r="AT33" s="85"/>
      <c r="AU33" s="84">
        <v>4085316</v>
      </c>
      <c r="AV33" s="85">
        <v>5321473.7949588671</v>
      </c>
      <c r="AW33" s="85"/>
      <c r="AX33" s="84">
        <v>8609243.1887531821</v>
      </c>
      <c r="AY33" s="85">
        <v>5302377.2206904376</v>
      </c>
      <c r="AZ33" s="85"/>
      <c r="BA33" s="84">
        <v>2250867</v>
      </c>
      <c r="BB33" s="85">
        <v>5917172.8158200001</v>
      </c>
      <c r="BC33" s="85"/>
      <c r="BD33" s="84">
        <v>1519318</v>
      </c>
      <c r="BE33" s="85">
        <v>5901647.7532199994</v>
      </c>
      <c r="BF33" s="85"/>
      <c r="BG33" s="84">
        <v>3254</v>
      </c>
      <c r="BH33" s="85">
        <v>31327.680589999996</v>
      </c>
      <c r="BI33" s="85"/>
      <c r="BJ33" s="84">
        <v>1516262</v>
      </c>
      <c r="BK33" s="85">
        <v>5879258</v>
      </c>
      <c r="BL33" s="85"/>
      <c r="BM33" s="84">
        <v>1517347</v>
      </c>
      <c r="BN33" s="85">
        <v>5875479.7969800001</v>
      </c>
      <c r="BO33" s="85"/>
      <c r="BP33" s="84">
        <v>10355</v>
      </c>
      <c r="BQ33" s="85">
        <v>74561.573560000004</v>
      </c>
      <c r="BR33" s="85"/>
      <c r="BS33" s="85">
        <v>1530</v>
      </c>
      <c r="BT33" s="84">
        <v>14954.98137999999</v>
      </c>
      <c r="BU33" s="85"/>
      <c r="BV33" s="85">
        <v>19693</v>
      </c>
      <c r="BW33" s="84">
        <v>220602.18310000005</v>
      </c>
      <c r="BX33" s="85"/>
      <c r="BY33" s="85">
        <v>1440003</v>
      </c>
      <c r="BZ33" s="84">
        <v>784295.91</v>
      </c>
      <c r="CA33" s="76"/>
    </row>
    <row r="34" spans="1:79" s="77" customFormat="1" ht="9" customHeight="1" x14ac:dyDescent="0.25">
      <c r="A34" s="76" t="s">
        <v>53</v>
      </c>
      <c r="B34" s="82">
        <v>10571</v>
      </c>
      <c r="C34" s="82">
        <v>433</v>
      </c>
      <c r="D34" s="82">
        <v>529.87800000000004</v>
      </c>
      <c r="E34" s="82"/>
      <c r="F34" s="82">
        <v>237027</v>
      </c>
      <c r="G34" s="82">
        <v>359</v>
      </c>
      <c r="H34" s="82">
        <v>914.39400000000001</v>
      </c>
      <c r="I34" s="82"/>
      <c r="J34" s="185">
        <v>20300</v>
      </c>
      <c r="K34" s="186">
        <v>387</v>
      </c>
      <c r="L34" s="186">
        <v>943.16700000000003</v>
      </c>
      <c r="M34" s="82"/>
      <c r="N34" s="82">
        <v>25157</v>
      </c>
      <c r="O34" s="186">
        <v>338</v>
      </c>
      <c r="P34" s="186">
        <v>979.29</v>
      </c>
      <c r="Q34" s="82"/>
      <c r="R34" s="186">
        <v>27048</v>
      </c>
      <c r="S34" s="186">
        <v>339</v>
      </c>
      <c r="T34" s="186">
        <v>974.26700000000005</v>
      </c>
      <c r="U34" s="82"/>
      <c r="V34" s="81">
        <v>1112492</v>
      </c>
      <c r="W34" s="81">
        <v>2094</v>
      </c>
      <c r="X34" s="81">
        <v>3304.0929999999998</v>
      </c>
      <c r="Y34" s="82"/>
      <c r="Z34" s="81">
        <v>381540.11687647516</v>
      </c>
      <c r="AA34" s="81">
        <v>1314825.0669720762</v>
      </c>
      <c r="AB34" s="82"/>
      <c r="AC34" s="81">
        <v>51498</v>
      </c>
      <c r="AD34" s="82">
        <v>85241</v>
      </c>
      <c r="AE34" s="82"/>
      <c r="AF34" s="81">
        <v>183957</v>
      </c>
      <c r="AG34" s="82">
        <v>243301</v>
      </c>
      <c r="AH34" s="82"/>
      <c r="AI34" s="81">
        <v>487621</v>
      </c>
      <c r="AJ34" s="82">
        <v>348705.3119899999</v>
      </c>
      <c r="AK34" s="82"/>
      <c r="AL34" s="81">
        <v>1733326</v>
      </c>
      <c r="AM34" s="82">
        <v>130957</v>
      </c>
      <c r="AN34" s="82"/>
      <c r="AO34" s="81">
        <v>1093425</v>
      </c>
      <c r="AP34" s="82">
        <v>154351.74711999999</v>
      </c>
      <c r="AQ34" s="82"/>
      <c r="AR34" s="81">
        <v>1222397</v>
      </c>
      <c r="AS34" s="82">
        <v>241272</v>
      </c>
      <c r="AT34" s="82"/>
      <c r="AU34" s="81">
        <v>3597498</v>
      </c>
      <c r="AV34" s="82">
        <v>2538362.9132999759</v>
      </c>
      <c r="AW34" s="82"/>
      <c r="AX34" s="81">
        <v>7189210.5187930819</v>
      </c>
      <c r="AY34" s="82">
        <v>2579345.475737574</v>
      </c>
      <c r="AZ34" s="82"/>
      <c r="BA34" s="81">
        <v>1774720</v>
      </c>
      <c r="BB34" s="82">
        <v>2610623.7862499999</v>
      </c>
      <c r="BC34" s="82"/>
      <c r="BD34" s="81">
        <v>1992455</v>
      </c>
      <c r="BE34" s="82">
        <v>2636879.6649000002</v>
      </c>
      <c r="BF34" s="82"/>
      <c r="BG34" s="81">
        <v>95051</v>
      </c>
      <c r="BH34" s="82">
        <v>166833.58436000001</v>
      </c>
      <c r="BI34" s="82"/>
      <c r="BJ34" s="81">
        <v>1980298</v>
      </c>
      <c r="BK34" s="82">
        <v>2610222</v>
      </c>
      <c r="BL34" s="82"/>
      <c r="BM34" s="81">
        <v>1027846</v>
      </c>
      <c r="BN34" s="82">
        <v>2427559.3709200001</v>
      </c>
      <c r="BO34" s="82"/>
      <c r="BP34" s="81">
        <v>160447</v>
      </c>
      <c r="BQ34" s="82">
        <v>271706.11589000002</v>
      </c>
      <c r="BR34" s="82"/>
      <c r="BS34" s="82">
        <v>647</v>
      </c>
      <c r="BT34" s="81">
        <v>6235.1888499999986</v>
      </c>
      <c r="BU34" s="82"/>
      <c r="BV34" s="82">
        <v>10605</v>
      </c>
      <c r="BW34" s="81">
        <v>88276.916310000001</v>
      </c>
      <c r="BX34" s="82"/>
      <c r="BY34" s="82">
        <v>491107</v>
      </c>
      <c r="BZ34" s="81">
        <v>227528.73192013701</v>
      </c>
      <c r="CA34" s="76"/>
    </row>
    <row r="35" spans="1:79" s="77" customFormat="1" ht="9" customHeight="1" x14ac:dyDescent="0.25">
      <c r="A35" s="76" t="s">
        <v>54</v>
      </c>
      <c r="B35" s="82">
        <v>2152</v>
      </c>
      <c r="C35" s="82">
        <v>169</v>
      </c>
      <c r="D35" s="82">
        <v>284.14100000000002</v>
      </c>
      <c r="E35" s="82"/>
      <c r="F35" s="82">
        <v>109866</v>
      </c>
      <c r="G35" s="82">
        <v>270</v>
      </c>
      <c r="H35" s="82">
        <v>1063.173</v>
      </c>
      <c r="I35" s="82"/>
      <c r="J35" s="185">
        <v>-72887</v>
      </c>
      <c r="K35" s="186">
        <v>978</v>
      </c>
      <c r="L35" s="186">
        <v>2958.1080000000002</v>
      </c>
      <c r="M35" s="82"/>
      <c r="N35" s="82">
        <v>39175</v>
      </c>
      <c r="O35" s="186">
        <v>353</v>
      </c>
      <c r="P35" s="186">
        <v>2304.0210000000002</v>
      </c>
      <c r="Q35" s="82"/>
      <c r="R35" s="186">
        <v>64508</v>
      </c>
      <c r="S35" s="186">
        <v>533</v>
      </c>
      <c r="T35" s="186">
        <v>2677.232</v>
      </c>
      <c r="U35" s="82"/>
      <c r="V35" s="81">
        <v>48372</v>
      </c>
      <c r="W35" s="81">
        <v>387</v>
      </c>
      <c r="X35" s="81">
        <v>3214.0839999999998</v>
      </c>
      <c r="Y35" s="82"/>
      <c r="Z35" s="81">
        <v>72748.147278468765</v>
      </c>
      <c r="AA35" s="81">
        <v>118790.60414945762</v>
      </c>
      <c r="AB35" s="82"/>
      <c r="AC35" s="81">
        <v>69228</v>
      </c>
      <c r="AD35" s="82">
        <v>693732</v>
      </c>
      <c r="AE35" s="82"/>
      <c r="AF35" s="81">
        <v>49961</v>
      </c>
      <c r="AG35" s="82">
        <v>756100</v>
      </c>
      <c r="AH35" s="82"/>
      <c r="AI35" s="81">
        <v>71205</v>
      </c>
      <c r="AJ35" s="82">
        <v>799668.72956000012</v>
      </c>
      <c r="AK35" s="82"/>
      <c r="AL35" s="81">
        <v>50609</v>
      </c>
      <c r="AM35" s="82">
        <v>749833</v>
      </c>
      <c r="AN35" s="82"/>
      <c r="AO35" s="81">
        <v>70248</v>
      </c>
      <c r="AP35" s="82">
        <v>733473.73377999989</v>
      </c>
      <c r="AQ35" s="82"/>
      <c r="AR35" s="81">
        <v>72854</v>
      </c>
      <c r="AS35" s="82">
        <v>782872</v>
      </c>
      <c r="AT35" s="82"/>
      <c r="AU35" s="81">
        <v>581191</v>
      </c>
      <c r="AV35" s="82">
        <v>1619408.5710593222</v>
      </c>
      <c r="AW35" s="82"/>
      <c r="AX35" s="81">
        <v>1364231.6271422799</v>
      </c>
      <c r="AY35" s="82">
        <v>1704598.516291728</v>
      </c>
      <c r="AZ35" s="82"/>
      <c r="BA35" s="81">
        <v>231588</v>
      </c>
      <c r="BB35" s="82">
        <v>1447280.66</v>
      </c>
      <c r="BC35" s="82"/>
      <c r="BD35" s="81">
        <v>203572</v>
      </c>
      <c r="BE35" s="82">
        <v>1198070.6357000002</v>
      </c>
      <c r="BF35" s="82"/>
      <c r="BG35" s="81">
        <v>82092</v>
      </c>
      <c r="BH35" s="82">
        <v>974985.08599999989</v>
      </c>
      <c r="BI35" s="82"/>
      <c r="BJ35" s="81">
        <v>251871</v>
      </c>
      <c r="BK35" s="82">
        <v>1281027</v>
      </c>
      <c r="BL35" s="82"/>
      <c r="BM35" s="81">
        <v>293063</v>
      </c>
      <c r="BN35" s="82">
        <v>1522866.4368200004</v>
      </c>
      <c r="BO35" s="82"/>
      <c r="BP35" s="81">
        <v>247405</v>
      </c>
      <c r="BQ35" s="82">
        <v>1735432.7033999995</v>
      </c>
      <c r="BR35" s="82"/>
      <c r="BS35" s="82">
        <v>245840</v>
      </c>
      <c r="BT35" s="81">
        <v>1705782.1895999992</v>
      </c>
      <c r="BU35" s="82"/>
      <c r="BV35" s="82">
        <v>275160</v>
      </c>
      <c r="BW35" s="81">
        <v>2247973.1599400002</v>
      </c>
      <c r="BX35" s="82"/>
      <c r="BY35" s="82">
        <v>172812</v>
      </c>
      <c r="BZ35" s="81">
        <v>34840.221599999997</v>
      </c>
      <c r="CA35" s="76"/>
    </row>
    <row r="36" spans="1:79" s="77" customFormat="1" ht="9" customHeight="1" x14ac:dyDescent="0.25">
      <c r="A36" s="76" t="s">
        <v>55</v>
      </c>
      <c r="B36" s="82">
        <v>834</v>
      </c>
      <c r="C36" s="82">
        <v>61</v>
      </c>
      <c r="D36" s="82">
        <v>196.63800000000001</v>
      </c>
      <c r="E36" s="82"/>
      <c r="F36" s="82">
        <v>4422</v>
      </c>
      <c r="G36" s="82">
        <v>67</v>
      </c>
      <c r="H36" s="82">
        <v>258.81900000000002</v>
      </c>
      <c r="I36" s="82"/>
      <c r="J36" s="185">
        <v>9999</v>
      </c>
      <c r="K36" s="186">
        <v>107</v>
      </c>
      <c r="L36" s="186">
        <v>415.50700000000001</v>
      </c>
      <c r="M36" s="82"/>
      <c r="N36" s="82">
        <v>4658</v>
      </c>
      <c r="O36" s="186">
        <v>319</v>
      </c>
      <c r="P36" s="186">
        <v>823.08600000000001</v>
      </c>
      <c r="Q36" s="82"/>
      <c r="R36" s="186">
        <v>8159</v>
      </c>
      <c r="S36" s="186">
        <v>472</v>
      </c>
      <c r="T36" s="186">
        <v>1041.7850000000001</v>
      </c>
      <c r="U36" s="82"/>
      <c r="V36" s="81">
        <v>7152</v>
      </c>
      <c r="W36" s="81">
        <v>149</v>
      </c>
      <c r="X36" s="81">
        <v>867.62099999999998</v>
      </c>
      <c r="Y36" s="82"/>
      <c r="Z36" s="81">
        <v>8901.7444453818462</v>
      </c>
      <c r="AA36" s="81">
        <v>20474.925627629771</v>
      </c>
      <c r="AB36" s="82"/>
      <c r="AC36" s="81">
        <v>3784</v>
      </c>
      <c r="AD36" s="82">
        <v>19046</v>
      </c>
      <c r="AE36" s="82"/>
      <c r="AF36" s="81">
        <v>70274</v>
      </c>
      <c r="AG36" s="82">
        <v>89214</v>
      </c>
      <c r="AH36" s="82"/>
      <c r="AI36" s="81">
        <v>149135</v>
      </c>
      <c r="AJ36" s="82">
        <v>109998.66276000005</v>
      </c>
      <c r="AK36" s="82"/>
      <c r="AL36" s="81">
        <v>1403</v>
      </c>
      <c r="AM36" s="82">
        <v>7185</v>
      </c>
      <c r="AN36" s="82"/>
      <c r="AO36" s="81">
        <v>1065</v>
      </c>
      <c r="AP36" s="82">
        <v>8784.2999999999993</v>
      </c>
      <c r="AQ36" s="82"/>
      <c r="AR36" s="81">
        <v>687</v>
      </c>
      <c r="AS36" s="82">
        <v>5669</v>
      </c>
      <c r="AT36" s="82"/>
      <c r="AU36" s="81">
        <v>223373</v>
      </c>
      <c r="AV36" s="82">
        <v>463589.97570252762</v>
      </c>
      <c r="AW36" s="82"/>
      <c r="AX36" s="81">
        <v>455718.09400321596</v>
      </c>
      <c r="AY36" s="82">
        <v>410636.83825468563</v>
      </c>
      <c r="AZ36" s="82"/>
      <c r="BA36" s="81">
        <v>135622</v>
      </c>
      <c r="BB36" s="82">
        <v>533088.30000000005</v>
      </c>
      <c r="BC36" s="82"/>
      <c r="BD36" s="81">
        <v>136578</v>
      </c>
      <c r="BE36" s="82">
        <v>540672.25</v>
      </c>
      <c r="BF36" s="82"/>
      <c r="BG36" s="81">
        <v>869</v>
      </c>
      <c r="BH36" s="82">
        <v>6082.5879199999999</v>
      </c>
      <c r="BI36" s="82"/>
      <c r="BJ36" s="81">
        <v>139252</v>
      </c>
      <c r="BK36" s="82">
        <v>538072</v>
      </c>
      <c r="BL36" s="82"/>
      <c r="BM36" s="81">
        <v>135477</v>
      </c>
      <c r="BN36" s="82">
        <v>530808.31800000009</v>
      </c>
      <c r="BO36" s="82"/>
      <c r="BP36" s="81">
        <v>15461</v>
      </c>
      <c r="BQ36" s="82">
        <v>28965.700280000005</v>
      </c>
      <c r="BR36" s="82"/>
      <c r="BS36" s="82">
        <v>289</v>
      </c>
      <c r="BT36" s="81">
        <v>4091.8560500000003</v>
      </c>
      <c r="BU36" s="82"/>
      <c r="BV36" s="82">
        <v>878</v>
      </c>
      <c r="BW36" s="81">
        <v>14255.608029999999</v>
      </c>
      <c r="BX36" s="82"/>
      <c r="BY36" s="82">
        <v>135422</v>
      </c>
      <c r="BZ36" s="81">
        <v>81253.2</v>
      </c>
      <c r="CA36" s="76"/>
    </row>
    <row r="37" spans="1:79" s="77" customFormat="1" ht="9" customHeight="1" x14ac:dyDescent="0.25">
      <c r="A37" s="83" t="s">
        <v>56</v>
      </c>
      <c r="B37" s="85">
        <v>4650</v>
      </c>
      <c r="C37" s="85">
        <v>235</v>
      </c>
      <c r="D37" s="85">
        <v>580.84500000000003</v>
      </c>
      <c r="E37" s="85"/>
      <c r="F37" s="85">
        <v>49473</v>
      </c>
      <c r="G37" s="85">
        <v>377</v>
      </c>
      <c r="H37" s="85">
        <v>687.04600000000005</v>
      </c>
      <c r="I37" s="85"/>
      <c r="J37" s="187">
        <v>24559</v>
      </c>
      <c r="K37" s="188">
        <v>410</v>
      </c>
      <c r="L37" s="188">
        <v>776.58199999999999</v>
      </c>
      <c r="M37" s="85"/>
      <c r="N37" s="85">
        <v>15464</v>
      </c>
      <c r="O37" s="188">
        <v>336</v>
      </c>
      <c r="P37" s="188">
        <v>1216.172</v>
      </c>
      <c r="Q37" s="85"/>
      <c r="R37" s="188">
        <v>15323</v>
      </c>
      <c r="S37" s="188">
        <v>145</v>
      </c>
      <c r="T37" s="188">
        <v>663.54300000000001</v>
      </c>
      <c r="U37" s="85"/>
      <c r="V37" s="84">
        <v>32534</v>
      </c>
      <c r="W37" s="84">
        <v>216</v>
      </c>
      <c r="X37" s="84">
        <v>1018.549</v>
      </c>
      <c r="Y37" s="85"/>
      <c r="Z37" s="84">
        <v>-15956.767075631484</v>
      </c>
      <c r="AA37" s="84">
        <v>68936.513613759846</v>
      </c>
      <c r="AB37" s="85"/>
      <c r="AC37" s="84">
        <v>18641</v>
      </c>
      <c r="AD37" s="85">
        <v>80642</v>
      </c>
      <c r="AE37" s="85"/>
      <c r="AF37" s="84">
        <v>133502</v>
      </c>
      <c r="AG37" s="85">
        <v>232964</v>
      </c>
      <c r="AH37" s="85"/>
      <c r="AI37" s="84">
        <v>341401</v>
      </c>
      <c r="AJ37" s="85">
        <v>736140.97802000004</v>
      </c>
      <c r="AK37" s="85"/>
      <c r="AL37" s="84">
        <v>262376</v>
      </c>
      <c r="AM37" s="85">
        <v>480230</v>
      </c>
      <c r="AN37" s="85"/>
      <c r="AO37" s="84">
        <v>106953</v>
      </c>
      <c r="AP37" s="85">
        <v>561385.94999999995</v>
      </c>
      <c r="AQ37" s="85"/>
      <c r="AR37" s="84">
        <v>32206</v>
      </c>
      <c r="AS37" s="85">
        <v>203315</v>
      </c>
      <c r="AT37" s="85"/>
      <c r="AU37" s="84">
        <v>2382507</v>
      </c>
      <c r="AV37" s="85">
        <v>4505691.7157836417</v>
      </c>
      <c r="AW37" s="85"/>
      <c r="AX37" s="84">
        <v>5627210.756383827</v>
      </c>
      <c r="AY37" s="85">
        <v>4440490.1589756394</v>
      </c>
      <c r="AZ37" s="85"/>
      <c r="BA37" s="84">
        <v>1483409</v>
      </c>
      <c r="BB37" s="85">
        <v>5016514.1828499995</v>
      </c>
      <c r="BC37" s="85"/>
      <c r="BD37" s="84">
        <v>1445852</v>
      </c>
      <c r="BE37" s="85">
        <v>4858275.1740699997</v>
      </c>
      <c r="BF37" s="85"/>
      <c r="BG37" s="84">
        <v>259309</v>
      </c>
      <c r="BH37" s="85">
        <v>1342473.5075100001</v>
      </c>
      <c r="BI37" s="85"/>
      <c r="BJ37" s="84">
        <v>1495964</v>
      </c>
      <c r="BK37" s="85">
        <v>5195527</v>
      </c>
      <c r="BL37" s="85"/>
      <c r="BM37" s="84">
        <v>1454448</v>
      </c>
      <c r="BN37" s="85">
        <v>5088334.4591000006</v>
      </c>
      <c r="BO37" s="85"/>
      <c r="BP37" s="84">
        <v>396491</v>
      </c>
      <c r="BQ37" s="85">
        <v>3548508.5773400003</v>
      </c>
      <c r="BR37" s="85"/>
      <c r="BS37" s="85">
        <v>111084</v>
      </c>
      <c r="BT37" s="84">
        <v>1675032.8605500001</v>
      </c>
      <c r="BU37" s="85"/>
      <c r="BV37" s="85">
        <v>219635</v>
      </c>
      <c r="BW37" s="84">
        <v>2762954.8780699996</v>
      </c>
      <c r="BX37" s="85"/>
      <c r="BY37" s="85">
        <v>1035613</v>
      </c>
      <c r="BZ37" s="84">
        <v>524650.91399999999</v>
      </c>
      <c r="CA37" s="76"/>
    </row>
    <row r="38" spans="1:79" s="77" customFormat="1" ht="9" customHeight="1" x14ac:dyDescent="0.25">
      <c r="A38" s="76" t="s">
        <v>57</v>
      </c>
      <c r="B38" s="82">
        <v>57540</v>
      </c>
      <c r="C38" s="82">
        <v>1292</v>
      </c>
      <c r="D38" s="82">
        <v>848.15499999999997</v>
      </c>
      <c r="E38" s="82"/>
      <c r="F38" s="82">
        <v>141386</v>
      </c>
      <c r="G38" s="82">
        <v>1825</v>
      </c>
      <c r="H38" s="82">
        <v>948.11199999999997</v>
      </c>
      <c r="I38" s="82"/>
      <c r="J38" s="185">
        <v>179865</v>
      </c>
      <c r="K38" s="186">
        <v>1205</v>
      </c>
      <c r="L38" s="186">
        <v>2047.2170000000001</v>
      </c>
      <c r="M38" s="82"/>
      <c r="N38" s="82">
        <v>190104</v>
      </c>
      <c r="O38" s="186">
        <v>2166</v>
      </c>
      <c r="P38" s="186">
        <v>5971.576</v>
      </c>
      <c r="Q38" s="82"/>
      <c r="R38" s="186">
        <v>245858</v>
      </c>
      <c r="S38" s="186">
        <v>1691</v>
      </c>
      <c r="T38" s="186">
        <v>3981.6120000000001</v>
      </c>
      <c r="U38" s="82"/>
      <c r="V38" s="81">
        <v>377313</v>
      </c>
      <c r="W38" s="81">
        <v>1872</v>
      </c>
      <c r="X38" s="81">
        <v>6195.3990000000003</v>
      </c>
      <c r="Y38" s="82"/>
      <c r="Z38" s="81">
        <v>757670.43088703393</v>
      </c>
      <c r="AA38" s="81">
        <v>769491.3177539669</v>
      </c>
      <c r="AB38" s="82"/>
      <c r="AC38" s="81">
        <v>1035629</v>
      </c>
      <c r="AD38" s="82">
        <v>4441608</v>
      </c>
      <c r="AE38" s="82"/>
      <c r="AF38" s="81">
        <v>1335225</v>
      </c>
      <c r="AG38" s="82">
        <v>4993367</v>
      </c>
      <c r="AH38" s="82"/>
      <c r="AI38" s="81">
        <v>1416441</v>
      </c>
      <c r="AJ38" s="82">
        <v>5127929.5062399991</v>
      </c>
      <c r="AK38" s="82"/>
      <c r="AL38" s="81">
        <v>552402</v>
      </c>
      <c r="AM38" s="82">
        <v>2233727</v>
      </c>
      <c r="AN38" s="82"/>
      <c r="AO38" s="81">
        <v>167309</v>
      </c>
      <c r="AP38" s="82">
        <v>943970.44509000005</v>
      </c>
      <c r="AQ38" s="82"/>
      <c r="AR38" s="81">
        <v>380472</v>
      </c>
      <c r="AS38" s="82">
        <v>1813299</v>
      </c>
      <c r="AT38" s="82"/>
      <c r="AU38" s="81">
        <v>2242639</v>
      </c>
      <c r="AV38" s="82">
        <v>6125857.9650264941</v>
      </c>
      <c r="AW38" s="82"/>
      <c r="AX38" s="81">
        <v>5377284.8001733907</v>
      </c>
      <c r="AY38" s="82">
        <v>6142717.4490452409</v>
      </c>
      <c r="AZ38" s="82"/>
      <c r="BA38" s="81">
        <v>1416665</v>
      </c>
      <c r="BB38" s="82">
        <v>6322210.1960999984</v>
      </c>
      <c r="BC38" s="82"/>
      <c r="BD38" s="81">
        <v>1612631</v>
      </c>
      <c r="BE38" s="82">
        <v>7215549.7913499977</v>
      </c>
      <c r="BF38" s="82"/>
      <c r="BG38" s="81">
        <v>832939</v>
      </c>
      <c r="BH38" s="82">
        <v>7325825.7943799999</v>
      </c>
      <c r="BI38" s="82"/>
      <c r="BJ38" s="81">
        <v>2597514</v>
      </c>
      <c r="BK38" s="82">
        <v>13460051</v>
      </c>
      <c r="BL38" s="82"/>
      <c r="BM38" s="81">
        <v>1727104</v>
      </c>
      <c r="BN38" s="82">
        <v>8804933.9585099984</v>
      </c>
      <c r="BO38" s="82"/>
      <c r="BP38" s="81">
        <v>1094057</v>
      </c>
      <c r="BQ38" s="82">
        <v>8413026.7858899981</v>
      </c>
      <c r="BR38" s="82"/>
      <c r="BS38" s="82">
        <v>554286</v>
      </c>
      <c r="BT38" s="81">
        <v>5539624.9406500002</v>
      </c>
      <c r="BU38" s="82"/>
      <c r="BV38" s="82">
        <v>690233</v>
      </c>
      <c r="BW38" s="81">
        <v>9971231.3772799987</v>
      </c>
      <c r="BX38" s="82"/>
      <c r="BY38" s="82">
        <v>827585</v>
      </c>
      <c r="BZ38" s="81">
        <v>496551</v>
      </c>
      <c r="CA38" s="76"/>
    </row>
    <row r="39" spans="1:79" s="77" customFormat="1" ht="9" customHeight="1" x14ac:dyDescent="0.25">
      <c r="A39" s="76" t="s">
        <v>58</v>
      </c>
      <c r="B39" s="82">
        <v>24167</v>
      </c>
      <c r="C39" s="82">
        <v>410</v>
      </c>
      <c r="D39" s="82">
        <v>432.17099999999999</v>
      </c>
      <c r="E39" s="82"/>
      <c r="F39" s="82">
        <v>591150</v>
      </c>
      <c r="G39" s="82">
        <v>1391</v>
      </c>
      <c r="H39" s="82">
        <v>3367.6750000000002</v>
      </c>
      <c r="I39" s="82"/>
      <c r="J39" s="185">
        <v>407296</v>
      </c>
      <c r="K39" s="186">
        <v>3245</v>
      </c>
      <c r="L39" s="186">
        <v>3421.7069999999999</v>
      </c>
      <c r="M39" s="82"/>
      <c r="N39" s="82">
        <v>561431</v>
      </c>
      <c r="O39" s="186">
        <v>4350</v>
      </c>
      <c r="P39" s="186">
        <v>5722.741</v>
      </c>
      <c r="Q39" s="82"/>
      <c r="R39" s="186">
        <v>564278</v>
      </c>
      <c r="S39" s="186">
        <v>10210</v>
      </c>
      <c r="T39" s="186">
        <v>7941.6970000000001</v>
      </c>
      <c r="U39" s="82"/>
      <c r="V39" s="81">
        <v>6293865</v>
      </c>
      <c r="W39" s="81">
        <v>11020</v>
      </c>
      <c r="X39" s="81">
        <v>10759.92</v>
      </c>
      <c r="Y39" s="82"/>
      <c r="Z39" s="81">
        <v>1996623.5223513604</v>
      </c>
      <c r="AA39" s="81">
        <v>3034258.9838391477</v>
      </c>
      <c r="AB39" s="82"/>
      <c r="AC39" s="81">
        <v>3866530</v>
      </c>
      <c r="AD39" s="82">
        <v>3226874</v>
      </c>
      <c r="AE39" s="82"/>
      <c r="AF39" s="81">
        <v>9215491</v>
      </c>
      <c r="AG39" s="82">
        <v>8537381</v>
      </c>
      <c r="AH39" s="82"/>
      <c r="AI39" s="81">
        <v>8559554</v>
      </c>
      <c r="AJ39" s="82">
        <v>10363178.775289999</v>
      </c>
      <c r="AK39" s="82"/>
      <c r="AL39" s="81">
        <v>5298019</v>
      </c>
      <c r="AM39" s="82">
        <v>6057763</v>
      </c>
      <c r="AN39" s="82"/>
      <c r="AO39" s="81">
        <v>1834237</v>
      </c>
      <c r="AP39" s="82">
        <v>634836.14021999994</v>
      </c>
      <c r="AQ39" s="82"/>
      <c r="AR39" s="81">
        <v>2462137</v>
      </c>
      <c r="AS39" s="82">
        <v>1910511</v>
      </c>
      <c r="AT39" s="82"/>
      <c r="AU39" s="81">
        <v>2625980</v>
      </c>
      <c r="AV39" s="82">
        <v>5964879.8192854282</v>
      </c>
      <c r="AW39" s="82"/>
      <c r="AX39" s="81">
        <v>12324105.823358241</v>
      </c>
      <c r="AY39" s="82">
        <v>6140437.9463588372</v>
      </c>
      <c r="AZ39" s="82"/>
      <c r="BA39" s="81">
        <v>2939034</v>
      </c>
      <c r="BB39" s="82">
        <v>8981835.7945000008</v>
      </c>
      <c r="BC39" s="82"/>
      <c r="BD39" s="81">
        <v>6269338</v>
      </c>
      <c r="BE39" s="82">
        <v>9759251.2750000004</v>
      </c>
      <c r="BF39" s="82"/>
      <c r="BG39" s="81">
        <v>8000106</v>
      </c>
      <c r="BH39" s="82">
        <v>4082864.860570001</v>
      </c>
      <c r="BI39" s="82"/>
      <c r="BJ39" s="81">
        <v>3121314</v>
      </c>
      <c r="BK39" s="82">
        <v>9927288</v>
      </c>
      <c r="BL39" s="82"/>
      <c r="BM39" s="81">
        <v>7531742</v>
      </c>
      <c r="BN39" s="82">
        <v>7859354.9740500003</v>
      </c>
      <c r="BO39" s="82"/>
      <c r="BP39" s="81">
        <v>10115028</v>
      </c>
      <c r="BQ39" s="82">
        <v>7455340.8487900011</v>
      </c>
      <c r="BR39" s="82"/>
      <c r="BS39" s="82">
        <v>13897401</v>
      </c>
      <c r="BT39" s="81">
        <v>2033074.84858</v>
      </c>
      <c r="BU39" s="82"/>
      <c r="BV39" s="82">
        <v>1784387</v>
      </c>
      <c r="BW39" s="81">
        <v>8060478.8921099994</v>
      </c>
      <c r="BX39" s="82"/>
      <c r="BY39" s="82">
        <v>1519771</v>
      </c>
      <c r="BZ39" s="81">
        <v>911862.6</v>
      </c>
      <c r="CA39" s="76"/>
    </row>
    <row r="40" spans="1:79" s="77" customFormat="1" ht="9" customHeight="1" x14ac:dyDescent="0.25">
      <c r="A40" s="76" t="s">
        <v>59</v>
      </c>
      <c r="B40" s="82">
        <v>8967</v>
      </c>
      <c r="C40" s="82">
        <v>192</v>
      </c>
      <c r="D40" s="82">
        <v>481.25299999999999</v>
      </c>
      <c r="E40" s="82"/>
      <c r="F40" s="82">
        <v>17601</v>
      </c>
      <c r="G40" s="82">
        <v>481</v>
      </c>
      <c r="H40" s="82">
        <v>1246.4559999999999</v>
      </c>
      <c r="I40" s="82"/>
      <c r="J40" s="185">
        <v>15945</v>
      </c>
      <c r="K40" s="186">
        <v>423</v>
      </c>
      <c r="L40" s="186">
        <v>1632.568</v>
      </c>
      <c r="M40" s="82"/>
      <c r="N40" s="82">
        <v>21227</v>
      </c>
      <c r="O40" s="186">
        <v>500</v>
      </c>
      <c r="P40" s="186">
        <v>2268.3919999999998</v>
      </c>
      <c r="Q40" s="82"/>
      <c r="R40" s="186">
        <v>22915</v>
      </c>
      <c r="S40" s="186">
        <v>455</v>
      </c>
      <c r="T40" s="186">
        <v>2324.5680000000002</v>
      </c>
      <c r="U40" s="82"/>
      <c r="V40" s="81">
        <v>29754</v>
      </c>
      <c r="W40" s="81">
        <v>804</v>
      </c>
      <c r="X40" s="81">
        <v>2916.8690000000001</v>
      </c>
      <c r="Y40" s="82"/>
      <c r="Z40" s="81">
        <v>14202.340960314665</v>
      </c>
      <c r="AA40" s="81">
        <v>47662.283853847024</v>
      </c>
      <c r="AB40" s="82"/>
      <c r="AC40" s="81">
        <v>15115</v>
      </c>
      <c r="AD40" s="82">
        <v>126166</v>
      </c>
      <c r="AE40" s="82"/>
      <c r="AF40" s="81">
        <v>102880</v>
      </c>
      <c r="AG40" s="82">
        <v>224505</v>
      </c>
      <c r="AH40" s="82"/>
      <c r="AI40" s="81">
        <v>14142</v>
      </c>
      <c r="AJ40" s="82">
        <v>134251.33392</v>
      </c>
      <c r="AK40" s="82"/>
      <c r="AL40" s="81">
        <v>10919</v>
      </c>
      <c r="AM40" s="82">
        <v>70998</v>
      </c>
      <c r="AN40" s="82"/>
      <c r="AO40" s="81">
        <v>7867</v>
      </c>
      <c r="AP40" s="82">
        <v>98989.7</v>
      </c>
      <c r="AQ40" s="82"/>
      <c r="AR40" s="81">
        <v>15444</v>
      </c>
      <c r="AS40" s="82">
        <v>150402</v>
      </c>
      <c r="AT40" s="82"/>
      <c r="AU40" s="81">
        <v>1558561</v>
      </c>
      <c r="AV40" s="82">
        <v>4055532.9122585617</v>
      </c>
      <c r="AW40" s="82"/>
      <c r="AX40" s="81">
        <v>4157166.2463353747</v>
      </c>
      <c r="AY40" s="82">
        <v>4023847.629571687</v>
      </c>
      <c r="AZ40" s="82"/>
      <c r="BA40" s="81">
        <v>1388361</v>
      </c>
      <c r="BB40" s="82">
        <v>5821619.67533</v>
      </c>
      <c r="BC40" s="82"/>
      <c r="BD40" s="81">
        <v>1385900</v>
      </c>
      <c r="BE40" s="82">
        <v>5806787.1052200003</v>
      </c>
      <c r="BF40" s="82"/>
      <c r="BG40" s="81">
        <v>11114</v>
      </c>
      <c r="BH40" s="82">
        <v>75204.001399999994</v>
      </c>
      <c r="BI40" s="82"/>
      <c r="BJ40" s="81">
        <v>1386691</v>
      </c>
      <c r="BK40" s="82">
        <v>5849735</v>
      </c>
      <c r="BL40" s="82"/>
      <c r="BM40" s="81">
        <v>1370695</v>
      </c>
      <c r="BN40" s="82">
        <v>5735177.7025500005</v>
      </c>
      <c r="BO40" s="82"/>
      <c r="BP40" s="81">
        <v>18303</v>
      </c>
      <c r="BQ40" s="82">
        <v>212034.70929999999</v>
      </c>
      <c r="BR40" s="82"/>
      <c r="BS40" s="82">
        <v>3669</v>
      </c>
      <c r="BT40" s="81">
        <v>50079.675480000005</v>
      </c>
      <c r="BU40" s="82"/>
      <c r="BV40" s="82">
        <v>16365</v>
      </c>
      <c r="BW40" s="81">
        <v>267437.15149999998</v>
      </c>
      <c r="BX40" s="82"/>
      <c r="BY40" s="82">
        <v>2136541</v>
      </c>
      <c r="BZ40" s="81">
        <v>933716.73120000004</v>
      </c>
      <c r="CA40" s="76"/>
    </row>
    <row r="41" spans="1:79" s="77" customFormat="1" ht="9" customHeight="1" x14ac:dyDescent="0.25">
      <c r="A41" s="83" t="s">
        <v>60</v>
      </c>
      <c r="B41" s="85">
        <v>11829</v>
      </c>
      <c r="C41" s="85">
        <v>292</v>
      </c>
      <c r="D41" s="85">
        <v>976.404</v>
      </c>
      <c r="E41" s="85"/>
      <c r="F41" s="85">
        <v>38488</v>
      </c>
      <c r="G41" s="85">
        <v>385</v>
      </c>
      <c r="H41" s="85">
        <v>1725.155</v>
      </c>
      <c r="I41" s="85"/>
      <c r="J41" s="187">
        <v>26213</v>
      </c>
      <c r="K41" s="188">
        <v>469</v>
      </c>
      <c r="L41" s="188">
        <v>2391.223</v>
      </c>
      <c r="M41" s="85"/>
      <c r="N41" s="85">
        <v>25104</v>
      </c>
      <c r="O41" s="188">
        <v>639</v>
      </c>
      <c r="P41" s="188">
        <v>3913.0770000000002</v>
      </c>
      <c r="Q41" s="85"/>
      <c r="R41" s="188">
        <v>42544</v>
      </c>
      <c r="S41" s="188">
        <v>528</v>
      </c>
      <c r="T41" s="188">
        <v>2949.6529999999998</v>
      </c>
      <c r="U41" s="85"/>
      <c r="V41" s="84">
        <v>95812</v>
      </c>
      <c r="W41" s="84">
        <v>973</v>
      </c>
      <c r="X41" s="84">
        <v>4447.2250000000004</v>
      </c>
      <c r="Y41" s="85"/>
      <c r="Z41" s="84">
        <v>1361791.9447281179</v>
      </c>
      <c r="AA41" s="84">
        <v>2634655.1391094653</v>
      </c>
      <c r="AB41" s="85"/>
      <c r="AC41" s="84">
        <v>1145948</v>
      </c>
      <c r="AD41" s="85">
        <v>2238408</v>
      </c>
      <c r="AE41" s="85"/>
      <c r="AF41" s="84">
        <v>875406</v>
      </c>
      <c r="AG41" s="85">
        <v>1668926</v>
      </c>
      <c r="AH41" s="85"/>
      <c r="AI41" s="84">
        <v>1265316</v>
      </c>
      <c r="AJ41" s="85">
        <v>2586239.5366600002</v>
      </c>
      <c r="AK41" s="85"/>
      <c r="AL41" s="84">
        <v>888848</v>
      </c>
      <c r="AM41" s="85">
        <v>1823590</v>
      </c>
      <c r="AN41" s="85"/>
      <c r="AO41" s="84">
        <v>40942</v>
      </c>
      <c r="AP41" s="85">
        <v>250145.08849999998</v>
      </c>
      <c r="AQ41" s="85"/>
      <c r="AR41" s="84">
        <v>118587</v>
      </c>
      <c r="AS41" s="85">
        <v>834589</v>
      </c>
      <c r="AT41" s="85"/>
      <c r="AU41" s="84">
        <v>1960841</v>
      </c>
      <c r="AV41" s="85">
        <v>4890596.1624150975</v>
      </c>
      <c r="AW41" s="85"/>
      <c r="AX41" s="84">
        <v>4939873.9831664348</v>
      </c>
      <c r="AY41" s="85">
        <v>4910820.3353834283</v>
      </c>
      <c r="AZ41" s="85"/>
      <c r="BA41" s="84">
        <v>2083155</v>
      </c>
      <c r="BB41" s="85">
        <v>8588103.6092499997</v>
      </c>
      <c r="BC41" s="85"/>
      <c r="BD41" s="84">
        <v>1814723</v>
      </c>
      <c r="BE41" s="85">
        <v>8038927.7958499994</v>
      </c>
      <c r="BF41" s="85"/>
      <c r="BG41" s="84">
        <v>1220642</v>
      </c>
      <c r="BH41" s="85">
        <v>6104725.0999999996</v>
      </c>
      <c r="BI41" s="85"/>
      <c r="BJ41" s="84">
        <v>2463577</v>
      </c>
      <c r="BK41" s="85">
        <v>12090760</v>
      </c>
      <c r="BL41" s="85"/>
      <c r="BM41" s="84">
        <v>1354441</v>
      </c>
      <c r="BN41" s="85">
        <v>6097399.3110600002</v>
      </c>
      <c r="BO41" s="85"/>
      <c r="BP41" s="84">
        <v>1633003</v>
      </c>
      <c r="BQ41" s="85">
        <v>10404493.53583</v>
      </c>
      <c r="BR41" s="85"/>
      <c r="BS41" s="85">
        <v>1549289</v>
      </c>
      <c r="BT41" s="84">
        <v>13968957.017999999</v>
      </c>
      <c r="BU41" s="85"/>
      <c r="BV41" s="85">
        <v>164145</v>
      </c>
      <c r="BW41" s="84">
        <v>1632815.5742000001</v>
      </c>
      <c r="BX41" s="85"/>
      <c r="BY41" s="85">
        <v>1242442.95</v>
      </c>
      <c r="BZ41" s="84">
        <v>632985.41706999997</v>
      </c>
      <c r="CA41" s="76"/>
    </row>
    <row r="42" spans="1:79" s="77" customFormat="1" ht="9" customHeight="1" x14ac:dyDescent="0.25">
      <c r="A42" s="76" t="s">
        <v>61</v>
      </c>
      <c r="B42" s="82">
        <v>1593</v>
      </c>
      <c r="C42" s="82">
        <v>131</v>
      </c>
      <c r="D42" s="82">
        <v>290.63799999999998</v>
      </c>
      <c r="E42" s="82"/>
      <c r="F42" s="82">
        <v>4167</v>
      </c>
      <c r="G42" s="82">
        <v>77</v>
      </c>
      <c r="H42" s="82">
        <v>136.839</v>
      </c>
      <c r="I42" s="82"/>
      <c r="J42" s="185">
        <v>6114</v>
      </c>
      <c r="K42" s="186">
        <v>54</v>
      </c>
      <c r="L42" s="186">
        <v>186.31100000000001</v>
      </c>
      <c r="M42" s="82"/>
      <c r="N42" s="82">
        <v>17655</v>
      </c>
      <c r="O42" s="186">
        <v>336</v>
      </c>
      <c r="P42" s="186">
        <v>653.98099999999999</v>
      </c>
      <c r="Q42" s="82"/>
      <c r="R42" s="186">
        <v>31366</v>
      </c>
      <c r="S42" s="186">
        <v>378</v>
      </c>
      <c r="T42" s="186">
        <v>325.28399999999999</v>
      </c>
      <c r="U42" s="82"/>
      <c r="V42" s="81">
        <v>322028</v>
      </c>
      <c r="W42" s="81">
        <v>9776</v>
      </c>
      <c r="X42" s="81">
        <v>477.834</v>
      </c>
      <c r="Y42" s="82"/>
      <c r="Z42" s="81">
        <v>7053.4029307856226</v>
      </c>
      <c r="AA42" s="81">
        <v>20672.219271557569</v>
      </c>
      <c r="AB42" s="82"/>
      <c r="AC42" s="81">
        <v>17059</v>
      </c>
      <c r="AD42" s="82">
        <v>72080</v>
      </c>
      <c r="AE42" s="82"/>
      <c r="AF42" s="81">
        <v>9631</v>
      </c>
      <c r="AG42" s="82">
        <v>80373</v>
      </c>
      <c r="AH42" s="82"/>
      <c r="AI42" s="81">
        <v>6831</v>
      </c>
      <c r="AJ42" s="82">
        <v>70363.983580000015</v>
      </c>
      <c r="AK42" s="82"/>
      <c r="AL42" s="81">
        <v>4483</v>
      </c>
      <c r="AM42" s="82">
        <v>75628</v>
      </c>
      <c r="AN42" s="82"/>
      <c r="AO42" s="81">
        <v>77152</v>
      </c>
      <c r="AP42" s="82">
        <v>77518.157620000013</v>
      </c>
      <c r="AQ42" s="82"/>
      <c r="AR42" s="81">
        <v>81619</v>
      </c>
      <c r="AS42" s="82">
        <v>88287</v>
      </c>
      <c r="AT42" s="82"/>
      <c r="AU42" s="81">
        <v>422255</v>
      </c>
      <c r="AV42" s="82">
        <v>405563.75229082047</v>
      </c>
      <c r="AW42" s="82"/>
      <c r="AX42" s="81">
        <v>935688.67774003989</v>
      </c>
      <c r="AY42" s="82">
        <v>415603.79295906221</v>
      </c>
      <c r="AZ42" s="82"/>
      <c r="BA42" s="81">
        <v>276369</v>
      </c>
      <c r="BB42" s="82">
        <v>916626.26213999989</v>
      </c>
      <c r="BC42" s="82"/>
      <c r="BD42" s="81">
        <v>271138</v>
      </c>
      <c r="BE42" s="82">
        <v>878456.21565999999</v>
      </c>
      <c r="BF42" s="82"/>
      <c r="BG42" s="81">
        <v>78809</v>
      </c>
      <c r="BH42" s="82">
        <v>90254.678999999989</v>
      </c>
      <c r="BI42" s="82"/>
      <c r="BJ42" s="81">
        <v>283215</v>
      </c>
      <c r="BK42" s="82">
        <v>930992</v>
      </c>
      <c r="BL42" s="82"/>
      <c r="BM42" s="81">
        <v>284023</v>
      </c>
      <c r="BN42" s="82">
        <v>944154.72885000007</v>
      </c>
      <c r="BO42" s="82"/>
      <c r="BP42" s="81">
        <v>23076</v>
      </c>
      <c r="BQ42" s="82">
        <v>168475.95697</v>
      </c>
      <c r="BR42" s="82"/>
      <c r="BS42" s="82">
        <v>23724</v>
      </c>
      <c r="BT42" s="81">
        <v>161894.97139999995</v>
      </c>
      <c r="BU42" s="82"/>
      <c r="BV42" s="82">
        <v>24417</v>
      </c>
      <c r="BW42" s="81">
        <v>176429.37190999999</v>
      </c>
      <c r="BX42" s="82"/>
      <c r="BY42" s="82">
        <v>63250</v>
      </c>
      <c r="BZ42" s="81">
        <v>18133.794000000002</v>
      </c>
      <c r="CA42" s="76"/>
    </row>
    <row r="43" spans="1:79" s="77" customFormat="1" ht="9" customHeight="1" x14ac:dyDescent="0.25">
      <c r="A43" s="76" t="s">
        <v>62</v>
      </c>
      <c r="B43" s="82">
        <v>5768</v>
      </c>
      <c r="C43" s="82">
        <v>191</v>
      </c>
      <c r="D43" s="82">
        <v>384.60700000000003</v>
      </c>
      <c r="E43" s="82"/>
      <c r="F43" s="82">
        <v>79333</v>
      </c>
      <c r="G43" s="82">
        <v>445</v>
      </c>
      <c r="H43" s="82">
        <v>1123.816</v>
      </c>
      <c r="I43" s="82"/>
      <c r="J43" s="185">
        <v>66595</v>
      </c>
      <c r="K43" s="186">
        <v>294</v>
      </c>
      <c r="L43" s="186">
        <v>923.89099999999996</v>
      </c>
      <c r="M43" s="82"/>
      <c r="N43" s="82">
        <v>16919</v>
      </c>
      <c r="O43" s="186">
        <v>376</v>
      </c>
      <c r="P43" s="186">
        <v>1803.2650000000001</v>
      </c>
      <c r="Q43" s="82"/>
      <c r="R43" s="186">
        <v>11568</v>
      </c>
      <c r="S43" s="186">
        <v>173</v>
      </c>
      <c r="T43" s="186">
        <v>1437.97</v>
      </c>
      <c r="U43" s="82"/>
      <c r="V43" s="81">
        <v>26360</v>
      </c>
      <c r="W43" s="81">
        <v>254</v>
      </c>
      <c r="X43" s="81">
        <v>1515.952</v>
      </c>
      <c r="Y43" s="82"/>
      <c r="Z43" s="81">
        <v>216270.00597557487</v>
      </c>
      <c r="AA43" s="81">
        <v>179513.59622159175</v>
      </c>
      <c r="AB43" s="82"/>
      <c r="AC43" s="81">
        <v>19527</v>
      </c>
      <c r="AD43" s="82">
        <v>103313</v>
      </c>
      <c r="AE43" s="82"/>
      <c r="AF43" s="81">
        <v>64904</v>
      </c>
      <c r="AG43" s="82">
        <v>164548</v>
      </c>
      <c r="AH43" s="82"/>
      <c r="AI43" s="81">
        <v>452027</v>
      </c>
      <c r="AJ43" s="82">
        <v>600847.82699000021</v>
      </c>
      <c r="AK43" s="82"/>
      <c r="AL43" s="81">
        <v>31980</v>
      </c>
      <c r="AM43" s="82">
        <v>102943</v>
      </c>
      <c r="AN43" s="82"/>
      <c r="AO43" s="81">
        <v>2163658</v>
      </c>
      <c r="AP43" s="82">
        <v>254462.99090999996</v>
      </c>
      <c r="AQ43" s="82"/>
      <c r="AR43" s="81">
        <v>1979693</v>
      </c>
      <c r="AS43" s="82">
        <v>442219</v>
      </c>
      <c r="AT43" s="82"/>
      <c r="AU43" s="81">
        <v>6761783</v>
      </c>
      <c r="AV43" s="82">
        <v>11787391.645331917</v>
      </c>
      <c r="AW43" s="82"/>
      <c r="AX43" s="81">
        <v>13584980.966615304</v>
      </c>
      <c r="AY43" s="82">
        <v>11795655.679963373</v>
      </c>
      <c r="AZ43" s="82"/>
      <c r="BA43" s="81">
        <v>3511181</v>
      </c>
      <c r="BB43" s="82">
        <v>14834718.44929</v>
      </c>
      <c r="BC43" s="82"/>
      <c r="BD43" s="81">
        <v>4248662</v>
      </c>
      <c r="BE43" s="82">
        <v>15017938.061720001</v>
      </c>
      <c r="BF43" s="82"/>
      <c r="BG43" s="81">
        <v>740265</v>
      </c>
      <c r="BH43" s="82">
        <v>534732.1280599999</v>
      </c>
      <c r="BI43" s="82"/>
      <c r="BJ43" s="81">
        <v>327297</v>
      </c>
      <c r="BK43" s="82">
        <v>1632907</v>
      </c>
      <c r="BL43" s="82"/>
      <c r="BM43" s="81">
        <v>4208773</v>
      </c>
      <c r="BN43" s="82">
        <v>14831215.679000003</v>
      </c>
      <c r="BO43" s="82"/>
      <c r="BP43" s="81">
        <v>795494</v>
      </c>
      <c r="BQ43" s="82">
        <v>1085794.7492400003</v>
      </c>
      <c r="BR43" s="82"/>
      <c r="BS43" s="82">
        <v>203933</v>
      </c>
      <c r="BT43" s="81">
        <v>3336861.3644099995</v>
      </c>
      <c r="BU43" s="82"/>
      <c r="BV43" s="82">
        <v>184423</v>
      </c>
      <c r="BW43" s="81">
        <v>2673179.4345300007</v>
      </c>
      <c r="BX43" s="82"/>
      <c r="BY43" s="82">
        <v>4907888</v>
      </c>
      <c r="BZ43" s="81">
        <v>2944732.8</v>
      </c>
      <c r="CA43" s="76"/>
    </row>
    <row r="44" spans="1:79" s="77" customFormat="1" ht="9" customHeight="1" x14ac:dyDescent="0.25">
      <c r="A44" s="76" t="s">
        <v>63</v>
      </c>
      <c r="B44" s="82">
        <v>94870</v>
      </c>
      <c r="C44" s="82">
        <v>750</v>
      </c>
      <c r="D44" s="82">
        <v>1335.75</v>
      </c>
      <c r="E44" s="82"/>
      <c r="F44" s="82">
        <v>10312941</v>
      </c>
      <c r="G44" s="82">
        <v>1214</v>
      </c>
      <c r="H44" s="82">
        <v>2625.4650000000001</v>
      </c>
      <c r="I44" s="82"/>
      <c r="J44" s="185">
        <v>1155950</v>
      </c>
      <c r="K44" s="186">
        <v>1764</v>
      </c>
      <c r="L44" s="186">
        <v>4827.2179999999998</v>
      </c>
      <c r="M44" s="82"/>
      <c r="N44" s="82">
        <v>2270778</v>
      </c>
      <c r="O44" s="186">
        <v>2057</v>
      </c>
      <c r="P44" s="186">
        <v>5869.6030000000001</v>
      </c>
      <c r="Q44" s="82"/>
      <c r="R44" s="186">
        <v>1350127</v>
      </c>
      <c r="S44" s="186">
        <v>9551</v>
      </c>
      <c r="T44" s="186">
        <v>5188.9849999999997</v>
      </c>
      <c r="U44" s="82"/>
      <c r="V44" s="81">
        <v>742526</v>
      </c>
      <c r="W44" s="81">
        <v>22108</v>
      </c>
      <c r="X44" s="81">
        <v>6279.9430000000002</v>
      </c>
      <c r="Y44" s="82"/>
      <c r="Z44" s="81">
        <v>142598.20609198269</v>
      </c>
      <c r="AA44" s="81">
        <v>323144.47206717549</v>
      </c>
      <c r="AB44" s="82"/>
      <c r="AC44" s="81">
        <v>54606</v>
      </c>
      <c r="AD44" s="82">
        <v>259221</v>
      </c>
      <c r="AE44" s="82"/>
      <c r="AF44" s="81">
        <v>351967</v>
      </c>
      <c r="AG44" s="82">
        <v>474625</v>
      </c>
      <c r="AH44" s="82"/>
      <c r="AI44" s="81">
        <v>1692324</v>
      </c>
      <c r="AJ44" s="82">
        <v>846353.79709000012</v>
      </c>
      <c r="AK44" s="82"/>
      <c r="AL44" s="81">
        <v>9672</v>
      </c>
      <c r="AM44" s="82">
        <v>46459</v>
      </c>
      <c r="AN44" s="82"/>
      <c r="AO44" s="81">
        <v>41293</v>
      </c>
      <c r="AP44" s="82">
        <v>196529.32699999999</v>
      </c>
      <c r="AQ44" s="82"/>
      <c r="AR44" s="81">
        <v>739264</v>
      </c>
      <c r="AS44" s="82">
        <v>434651</v>
      </c>
      <c r="AT44" s="82"/>
      <c r="AU44" s="81">
        <v>1428204</v>
      </c>
      <c r="AV44" s="82">
        <v>2450373.1885357625</v>
      </c>
      <c r="AW44" s="82"/>
      <c r="AX44" s="81">
        <v>2956144.2912808047</v>
      </c>
      <c r="AY44" s="82">
        <v>2994457.6280247625</v>
      </c>
      <c r="AZ44" s="82"/>
      <c r="BA44" s="81">
        <v>1395362</v>
      </c>
      <c r="BB44" s="82">
        <v>3381494.88791</v>
      </c>
      <c r="BC44" s="82"/>
      <c r="BD44" s="81">
        <v>1028618</v>
      </c>
      <c r="BE44" s="82">
        <v>3025627.6080699996</v>
      </c>
      <c r="BF44" s="82"/>
      <c r="BG44" s="81">
        <v>552074</v>
      </c>
      <c r="BH44" s="82">
        <v>916303.11104000011</v>
      </c>
      <c r="BI44" s="82"/>
      <c r="BJ44" s="81">
        <v>1141577</v>
      </c>
      <c r="BK44" s="82">
        <v>3332949</v>
      </c>
      <c r="BL44" s="82"/>
      <c r="BM44" s="81">
        <v>695123</v>
      </c>
      <c r="BN44" s="82">
        <v>3052401.5620599999</v>
      </c>
      <c r="BO44" s="82"/>
      <c r="BP44" s="81">
        <v>677214</v>
      </c>
      <c r="BQ44" s="82">
        <v>1618023.3197400006</v>
      </c>
      <c r="BR44" s="82"/>
      <c r="BS44" s="82">
        <v>803846</v>
      </c>
      <c r="BT44" s="81">
        <v>1117817.4375900009</v>
      </c>
      <c r="BU44" s="82"/>
      <c r="BV44" s="82">
        <v>1137333</v>
      </c>
      <c r="BW44" s="81">
        <v>2183451.0310699996</v>
      </c>
      <c r="BX44" s="82"/>
      <c r="BY44" s="82">
        <v>592935</v>
      </c>
      <c r="BZ44" s="81">
        <v>355761</v>
      </c>
      <c r="CA44" s="76"/>
    </row>
    <row r="45" spans="1:79" s="77" customFormat="1" ht="9" customHeight="1" x14ac:dyDescent="0.25">
      <c r="A45" s="83" t="s">
        <v>64</v>
      </c>
      <c r="B45" s="85">
        <v>2120</v>
      </c>
      <c r="C45" s="85">
        <v>104</v>
      </c>
      <c r="D45" s="85">
        <v>190.797</v>
      </c>
      <c r="E45" s="85"/>
      <c r="F45" s="85">
        <v>55059</v>
      </c>
      <c r="G45" s="85">
        <v>156</v>
      </c>
      <c r="H45" s="85">
        <v>455.01600000000002</v>
      </c>
      <c r="I45" s="85"/>
      <c r="J45" s="187">
        <v>24229</v>
      </c>
      <c r="K45" s="188">
        <v>346</v>
      </c>
      <c r="L45" s="188">
        <v>543.50699999999995</v>
      </c>
      <c r="M45" s="85"/>
      <c r="N45" s="85">
        <v>4303</v>
      </c>
      <c r="O45" s="188">
        <v>192</v>
      </c>
      <c r="P45" s="188">
        <v>356.19099999999997</v>
      </c>
      <c r="Q45" s="85"/>
      <c r="R45" s="188">
        <v>7644</v>
      </c>
      <c r="S45" s="188">
        <v>217</v>
      </c>
      <c r="T45" s="188">
        <v>577.28200000000004</v>
      </c>
      <c r="U45" s="85"/>
      <c r="V45" s="84">
        <v>9430</v>
      </c>
      <c r="W45" s="84">
        <v>112</v>
      </c>
      <c r="X45" s="84">
        <v>503.34500000000003</v>
      </c>
      <c r="Y45" s="85"/>
      <c r="Z45" s="84">
        <v>5322.304367677516</v>
      </c>
      <c r="AA45" s="84">
        <v>23402.803982717196</v>
      </c>
      <c r="AB45" s="85"/>
      <c r="AC45" s="84">
        <v>18499</v>
      </c>
      <c r="AD45" s="85">
        <v>115459</v>
      </c>
      <c r="AE45" s="85"/>
      <c r="AF45" s="84">
        <v>27901</v>
      </c>
      <c r="AG45" s="85">
        <v>230145</v>
      </c>
      <c r="AH45" s="85"/>
      <c r="AI45" s="84">
        <v>23328</v>
      </c>
      <c r="AJ45" s="85">
        <v>191303.27219999998</v>
      </c>
      <c r="AK45" s="85"/>
      <c r="AL45" s="84">
        <v>134740</v>
      </c>
      <c r="AM45" s="85">
        <v>739127</v>
      </c>
      <c r="AN45" s="85"/>
      <c r="AO45" s="84">
        <v>1687</v>
      </c>
      <c r="AP45" s="85">
        <v>15818.977069999999</v>
      </c>
      <c r="AQ45" s="85"/>
      <c r="AR45" s="84">
        <v>8542</v>
      </c>
      <c r="AS45" s="85">
        <v>55902</v>
      </c>
      <c r="AT45" s="85"/>
      <c r="AU45" s="84">
        <v>1863620</v>
      </c>
      <c r="AV45" s="85">
        <v>2764993.7376017827</v>
      </c>
      <c r="AW45" s="85"/>
      <c r="AX45" s="84">
        <v>4729782.0905709006</v>
      </c>
      <c r="AY45" s="85">
        <v>2788195.9577893144</v>
      </c>
      <c r="AZ45" s="85"/>
      <c r="BA45" s="84">
        <v>1089465</v>
      </c>
      <c r="BB45" s="85">
        <v>3257662.3898999998</v>
      </c>
      <c r="BC45" s="85"/>
      <c r="BD45" s="84">
        <v>1100545</v>
      </c>
      <c r="BE45" s="85">
        <v>3202144.0735399998</v>
      </c>
      <c r="BF45" s="85"/>
      <c r="BG45" s="84">
        <v>6089</v>
      </c>
      <c r="BH45" s="85">
        <v>50118.110259999994</v>
      </c>
      <c r="BI45" s="85"/>
      <c r="BJ45" s="84">
        <v>1095849</v>
      </c>
      <c r="BK45" s="85">
        <v>3201318</v>
      </c>
      <c r="BL45" s="85"/>
      <c r="BM45" s="84">
        <v>1095725</v>
      </c>
      <c r="BN45" s="85">
        <v>3188305.5006099995</v>
      </c>
      <c r="BO45" s="85"/>
      <c r="BP45" s="84">
        <v>22305</v>
      </c>
      <c r="BQ45" s="85">
        <v>99441.393360000002</v>
      </c>
      <c r="BR45" s="85"/>
      <c r="BS45" s="85">
        <v>2245</v>
      </c>
      <c r="BT45" s="84">
        <v>14206.600470000001</v>
      </c>
      <c r="BU45" s="85"/>
      <c r="BV45" s="85">
        <v>35071</v>
      </c>
      <c r="BW45" s="84">
        <v>119240.57018</v>
      </c>
      <c r="BX45" s="85"/>
      <c r="BY45" s="85">
        <v>1402573</v>
      </c>
      <c r="BZ45" s="84">
        <v>632949.2034</v>
      </c>
      <c r="CA45" s="76"/>
    </row>
    <row r="46" spans="1:79" ht="3" customHeight="1" x14ac:dyDescent="0.2">
      <c r="A46" s="71"/>
      <c r="B46" s="189"/>
      <c r="C46" s="189"/>
      <c r="D46" s="189"/>
      <c r="E46" s="71"/>
      <c r="F46" s="71"/>
      <c r="G46" s="71"/>
      <c r="H46" s="71"/>
      <c r="I46" s="71"/>
      <c r="J46" s="71"/>
      <c r="K46" s="71"/>
      <c r="L46" s="71"/>
      <c r="M46" s="71"/>
      <c r="N46" s="189"/>
      <c r="O46" s="189"/>
      <c r="P46" s="189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189"/>
      <c r="AD46" s="189"/>
      <c r="AE46" s="71"/>
      <c r="AF46" s="189"/>
      <c r="AG46" s="189"/>
      <c r="AH46" s="71"/>
      <c r="AI46" s="189"/>
      <c r="AJ46" s="189"/>
      <c r="AK46" s="71"/>
      <c r="AL46" s="189"/>
      <c r="AM46" s="189"/>
      <c r="AN46" s="71"/>
      <c r="AO46" s="189"/>
      <c r="AP46" s="189"/>
      <c r="AQ46" s="71"/>
      <c r="AR46" s="189"/>
      <c r="AS46" s="189"/>
      <c r="AT46" s="71"/>
      <c r="AU46" s="189"/>
      <c r="AV46" s="189"/>
      <c r="AW46" s="71"/>
      <c r="AX46" s="189"/>
      <c r="AY46" s="189"/>
      <c r="AZ46" s="71"/>
      <c r="BA46" s="189"/>
      <c r="BB46" s="189"/>
      <c r="BC46" s="71"/>
      <c r="BD46" s="189"/>
      <c r="BE46" s="189"/>
      <c r="BF46" s="189"/>
      <c r="BG46" s="189"/>
      <c r="BH46" s="189"/>
      <c r="BI46" s="189"/>
      <c r="BJ46" s="189"/>
      <c r="BK46" s="189"/>
      <c r="BL46" s="189"/>
      <c r="BM46" s="189"/>
      <c r="BN46" s="189"/>
      <c r="BO46" s="189"/>
      <c r="BP46" s="189"/>
      <c r="BQ46" s="189"/>
      <c r="BR46" s="189"/>
      <c r="BS46" s="189"/>
      <c r="BT46" s="189"/>
      <c r="BU46" s="189"/>
      <c r="BV46" s="189"/>
      <c r="BW46" s="189"/>
      <c r="BX46" s="189"/>
      <c r="BY46" s="189"/>
      <c r="BZ46" s="189"/>
      <c r="CA46" s="190"/>
    </row>
    <row r="47" spans="1:79" ht="3" customHeight="1" x14ac:dyDescent="0.2">
      <c r="B47" s="176"/>
      <c r="C47" s="176"/>
      <c r="D47" s="176"/>
      <c r="N47" s="176"/>
      <c r="O47" s="176"/>
      <c r="P47" s="176"/>
      <c r="AC47" s="176"/>
      <c r="AD47" s="176"/>
      <c r="AF47" s="176"/>
      <c r="AG47" s="176"/>
      <c r="AI47" s="176"/>
      <c r="AJ47" s="176"/>
      <c r="AL47" s="176"/>
      <c r="AM47" s="176"/>
      <c r="AO47" s="176"/>
      <c r="AP47" s="176"/>
      <c r="AR47" s="176"/>
      <c r="AS47" s="176"/>
      <c r="AU47" s="176"/>
      <c r="AV47" s="176"/>
      <c r="AX47" s="176"/>
      <c r="AY47" s="176"/>
      <c r="BA47" s="176"/>
      <c r="BB47" s="176"/>
      <c r="BD47" s="176"/>
      <c r="BE47" s="176"/>
      <c r="BF47" s="176"/>
      <c r="BG47" s="176"/>
      <c r="BH47" s="176"/>
      <c r="BI47" s="176"/>
      <c r="BJ47" s="176"/>
      <c r="BK47" s="176"/>
      <c r="BL47" s="176"/>
      <c r="BM47" s="176"/>
      <c r="BN47" s="176"/>
      <c r="BO47" s="176"/>
      <c r="BP47" s="176"/>
      <c r="BQ47" s="176"/>
      <c r="BR47" s="176"/>
      <c r="BS47" s="176"/>
      <c r="BT47" s="176"/>
      <c r="BU47" s="176"/>
      <c r="BV47" s="176"/>
      <c r="BW47" s="176"/>
      <c r="BX47" s="176"/>
      <c r="BY47" s="176"/>
      <c r="BZ47" s="176"/>
      <c r="CA47" s="190"/>
    </row>
    <row r="48" spans="1:79" s="74" customFormat="1" ht="9" customHeight="1" x14ac:dyDescent="0.25">
      <c r="A48" s="74" t="s">
        <v>135</v>
      </c>
      <c r="CA48" s="199"/>
    </row>
    <row r="49" spans="1:79" s="74" customFormat="1" ht="9" customHeight="1" x14ac:dyDescent="0.25">
      <c r="A49" s="74" t="s">
        <v>157</v>
      </c>
      <c r="CA49" s="199"/>
    </row>
    <row r="50" spans="1:79" s="74" customFormat="1" ht="9" customHeight="1" x14ac:dyDescent="0.25">
      <c r="A50" s="199" t="s">
        <v>158</v>
      </c>
      <c r="CA50" s="199"/>
    </row>
    <row r="51" spans="1:79" s="74" customFormat="1" ht="9" customHeight="1" x14ac:dyDescent="0.25">
      <c r="A51" s="199" t="s">
        <v>159</v>
      </c>
      <c r="CA51" s="199"/>
    </row>
    <row r="52" spans="1:79" s="74" customFormat="1" ht="9" customHeight="1" x14ac:dyDescent="0.25">
      <c r="A52" s="199" t="s">
        <v>160</v>
      </c>
      <c r="CA52" s="199"/>
    </row>
    <row r="53" spans="1:79" s="74" customFormat="1" ht="9" customHeight="1" x14ac:dyDescent="0.25">
      <c r="A53" s="199" t="s">
        <v>161</v>
      </c>
      <c r="CA53" s="199"/>
    </row>
    <row r="54" spans="1:79" s="74" customFormat="1" ht="9" customHeight="1" x14ac:dyDescent="0.25">
      <c r="A54" s="199" t="s">
        <v>162</v>
      </c>
      <c r="CA54" s="199"/>
    </row>
    <row r="55" spans="1:79" s="74" customFormat="1" ht="9" customHeight="1" x14ac:dyDescent="0.25">
      <c r="A55" s="199" t="s">
        <v>163</v>
      </c>
      <c r="CA55" s="199"/>
    </row>
    <row r="56" spans="1:79" s="74" customFormat="1" ht="9" customHeight="1" x14ac:dyDescent="0.25">
      <c r="A56" s="199" t="s">
        <v>164</v>
      </c>
      <c r="CA56" s="199"/>
    </row>
    <row r="57" spans="1:79" s="74" customFormat="1" ht="9" customHeight="1" x14ac:dyDescent="0.25">
      <c r="A57" s="199" t="s">
        <v>165</v>
      </c>
      <c r="CA57" s="199"/>
    </row>
    <row r="58" spans="1:79" s="74" customFormat="1" ht="9" customHeight="1" x14ac:dyDescent="0.25">
      <c r="A58" s="191" t="s">
        <v>140</v>
      </c>
      <c r="CA58" s="199"/>
    </row>
    <row r="59" spans="1:79" ht="9" hidden="1" customHeight="1" x14ac:dyDescent="0.25"/>
    <row r="60" spans="1:79" ht="25.5" hidden="1" customHeight="1" x14ac:dyDescent="0.25">
      <c r="A60" s="192"/>
    </row>
    <row r="61" spans="1:79" ht="30" hidden="1" customHeight="1" x14ac:dyDescent="0.25">
      <c r="A61" s="192"/>
    </row>
  </sheetData>
  <sheetProtection sheet="1" objects="1" scenarios="1"/>
  <mergeCells count="62">
    <mergeCell ref="BV7:BV8"/>
    <mergeCell ref="BW7:BW8"/>
    <mergeCell ref="BY7:BY8"/>
    <mergeCell ref="BZ7:BZ8"/>
    <mergeCell ref="BM7:BM8"/>
    <mergeCell ref="BN7:BN8"/>
    <mergeCell ref="BP7:BP8"/>
    <mergeCell ref="BQ7:BQ8"/>
    <mergeCell ref="BS7:BS8"/>
    <mergeCell ref="BT7:BT8"/>
    <mergeCell ref="BK7:BK8"/>
    <mergeCell ref="AU7:AU8"/>
    <mergeCell ref="AV7:AV8"/>
    <mergeCell ref="AX7:AX8"/>
    <mergeCell ref="AY7:AY8"/>
    <mergeCell ref="BA7:BA8"/>
    <mergeCell ref="BB7:BB8"/>
    <mergeCell ref="BD7:BD8"/>
    <mergeCell ref="BE7:BE8"/>
    <mergeCell ref="BG7:BG8"/>
    <mergeCell ref="BH7:BH8"/>
    <mergeCell ref="BJ7:BJ8"/>
    <mergeCell ref="AS7:AS8"/>
    <mergeCell ref="Z7:Z8"/>
    <mergeCell ref="AA7:AA8"/>
    <mergeCell ref="AC7:AC8"/>
    <mergeCell ref="AD7:AD8"/>
    <mergeCell ref="AI7:AI8"/>
    <mergeCell ref="AJ7:AJ8"/>
    <mergeCell ref="AL7:AL8"/>
    <mergeCell ref="AM7:AM8"/>
    <mergeCell ref="AO7:AO8"/>
    <mergeCell ref="AP7:AP8"/>
    <mergeCell ref="AR7:AR8"/>
    <mergeCell ref="X7:X8"/>
    <mergeCell ref="J7:J8"/>
    <mergeCell ref="K7:K8"/>
    <mergeCell ref="L7:L8"/>
    <mergeCell ref="N7:N8"/>
    <mergeCell ref="O7:O8"/>
    <mergeCell ref="P7:P8"/>
    <mergeCell ref="R7:R8"/>
    <mergeCell ref="S7:S8"/>
    <mergeCell ref="T7:T8"/>
    <mergeCell ref="V7:V8"/>
    <mergeCell ref="W7:W8"/>
    <mergeCell ref="BS5:BT5"/>
    <mergeCell ref="BV5:BW5"/>
    <mergeCell ref="BY5:BZ5"/>
    <mergeCell ref="A7:A8"/>
    <mergeCell ref="B7:B8"/>
    <mergeCell ref="C7:C8"/>
    <mergeCell ref="D7:D8"/>
    <mergeCell ref="F7:F8"/>
    <mergeCell ref="G7:G8"/>
    <mergeCell ref="H7:H8"/>
    <mergeCell ref="BA5:BB5"/>
    <mergeCell ref="BD5:BE5"/>
    <mergeCell ref="BG5:BH5"/>
    <mergeCell ref="BJ5:BK5"/>
    <mergeCell ref="BM5:BN5"/>
    <mergeCell ref="BP5:BQ5"/>
  </mergeCells>
  <hyperlinks>
    <hyperlink ref="BZ1" location="Índice!A1" display="Índice!A1"/>
  </hyperlinks>
  <printOptions horizontalCentered="1" verticalCentered="1" gridLinesSet="0"/>
  <pageMargins left="0.19685039370078741" right="0.19685039370078741" top="0.39370078740157483" bottom="0.19685039370078741" header="0" footer="0.19685039370078741"/>
  <pageSetup scale="85" orientation="landscape" r:id="rId1"/>
  <headerFooter scaleWithDoc="0" alignWithMargins="0">
    <oddHeader>&amp;L&amp;"Arial,Normal"&amp;10&amp;K000080INEGI. Anuario estadístico y geográfico por entidad federativa 2019.</oddHeader>
  </headerFooter>
  <colBreaks count="3" manualBreakCount="3">
    <brk id="20" max="52" man="1"/>
    <brk id="42" max="52" man="1"/>
    <brk id="60" max="5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showGridLines="0" showRowColHeaders="0" zoomScale="130" zoomScaleNormal="130" workbookViewId="0"/>
  </sheetViews>
  <sheetFormatPr baseColWidth="10" defaultColWidth="0" defaultRowHeight="15" zeroHeight="1" x14ac:dyDescent="0.2"/>
  <cols>
    <col min="1" max="1" width="20.42578125" style="202" customWidth="1"/>
    <col min="2" max="2" width="36.28515625" style="202" customWidth="1"/>
    <col min="3" max="3" width="33" style="202" customWidth="1"/>
    <col min="4" max="4" width="0.85546875" style="202" customWidth="1"/>
    <col min="5" max="5" width="5.85546875" style="202" hidden="1" customWidth="1"/>
    <col min="6" max="6" width="14.28515625" style="203" hidden="1" customWidth="1"/>
    <col min="7" max="7" width="9.28515625" style="202" hidden="1" customWidth="1"/>
    <col min="8" max="8" width="6.42578125" style="202" hidden="1" customWidth="1"/>
    <col min="9" max="10" width="17.85546875" style="202" hidden="1" customWidth="1"/>
    <col min="11" max="14" width="8.85546875" style="202" hidden="1" customWidth="1"/>
    <col min="15" max="16" width="5.42578125" style="202" hidden="1" customWidth="1"/>
    <col min="17" max="16384" width="8" style="202" hidden="1"/>
  </cols>
  <sheetData>
    <row r="1" spans="1:6" ht="12" customHeight="1" x14ac:dyDescent="0.2">
      <c r="A1" s="200" t="s">
        <v>169</v>
      </c>
      <c r="B1" s="201"/>
      <c r="C1" s="348" t="s">
        <v>170</v>
      </c>
    </row>
    <row r="2" spans="1:6" ht="12" customHeight="1" x14ac:dyDescent="0.2">
      <c r="A2" s="200" t="s">
        <v>171</v>
      </c>
      <c r="B2" s="201"/>
      <c r="C2" s="204"/>
    </row>
    <row r="3" spans="1:6" ht="12" customHeight="1" x14ac:dyDescent="0.2">
      <c r="A3" s="200" t="s">
        <v>172</v>
      </c>
      <c r="B3" s="201"/>
      <c r="C3" s="201"/>
    </row>
    <row r="4" spans="1:6" ht="12" customHeight="1" x14ac:dyDescent="0.2">
      <c r="A4" s="205" t="s">
        <v>27</v>
      </c>
      <c r="B4" s="201"/>
      <c r="C4" s="201"/>
    </row>
    <row r="5" spans="1:6" ht="3" customHeight="1" x14ac:dyDescent="0.2">
      <c r="A5" s="206"/>
      <c r="B5" s="206"/>
      <c r="C5" s="206"/>
    </row>
    <row r="6" spans="1:6" ht="3" customHeight="1" x14ac:dyDescent="0.2">
      <c r="A6" s="207"/>
      <c r="B6" s="207"/>
      <c r="C6" s="207"/>
    </row>
    <row r="7" spans="1:6" s="209" customFormat="1" ht="9.9499999999999993" customHeight="1" x14ac:dyDescent="0.2">
      <c r="A7" s="237" t="s">
        <v>28</v>
      </c>
      <c r="B7" s="208" t="s">
        <v>29</v>
      </c>
      <c r="C7" s="208" t="s">
        <v>173</v>
      </c>
      <c r="F7" s="210"/>
    </row>
    <row r="8" spans="1:6" ht="3" customHeight="1" x14ac:dyDescent="0.2">
      <c r="A8" s="206"/>
      <c r="B8" s="206"/>
      <c r="C8" s="206"/>
    </row>
    <row r="9" spans="1:6" ht="3" customHeight="1" x14ac:dyDescent="0.2">
      <c r="A9" s="207"/>
      <c r="B9" s="207"/>
      <c r="C9" s="207"/>
    </row>
    <row r="10" spans="1:6" ht="9" customHeight="1" x14ac:dyDescent="0.2">
      <c r="A10" s="211" t="s">
        <v>33</v>
      </c>
      <c r="B10" s="212">
        <f>SUM(B12:B44)</f>
        <v>31948273.991999999</v>
      </c>
      <c r="C10" s="212">
        <f>SUM(C12:C44)</f>
        <v>341377117</v>
      </c>
      <c r="F10" s="202"/>
    </row>
    <row r="11" spans="1:6" ht="4.7" customHeight="1" x14ac:dyDescent="0.2">
      <c r="A11" s="211"/>
      <c r="B11" s="212"/>
      <c r="C11" s="212"/>
      <c r="F11" s="202"/>
    </row>
    <row r="12" spans="1:6" ht="9" customHeight="1" x14ac:dyDescent="0.2">
      <c r="A12" s="213" t="s">
        <v>34</v>
      </c>
      <c r="B12" s="214">
        <v>320870.63819999999</v>
      </c>
      <c r="C12" s="214">
        <v>24409347</v>
      </c>
      <c r="F12" s="202"/>
    </row>
    <row r="13" spans="1:6" ht="9" customHeight="1" x14ac:dyDescent="0.2">
      <c r="A13" s="213" t="s">
        <v>35</v>
      </c>
      <c r="B13" s="215" t="s">
        <v>89</v>
      </c>
      <c r="C13" s="214">
        <v>2468474</v>
      </c>
      <c r="F13" s="202"/>
    </row>
    <row r="14" spans="1:6" ht="9" customHeight="1" x14ac:dyDescent="0.2">
      <c r="A14" s="213" t="s">
        <v>87</v>
      </c>
      <c r="B14" s="214">
        <v>242783.07949999999</v>
      </c>
      <c r="C14" s="214">
        <v>45023</v>
      </c>
      <c r="F14" s="202"/>
    </row>
    <row r="15" spans="1:6" ht="9" customHeight="1" x14ac:dyDescent="0.2">
      <c r="A15" s="216" t="s">
        <v>37</v>
      </c>
      <c r="B15" s="217">
        <v>722585.24549999996</v>
      </c>
      <c r="C15" s="217">
        <v>2111606</v>
      </c>
      <c r="F15" s="202"/>
    </row>
    <row r="16" spans="1:6" ht="9" customHeight="1" x14ac:dyDescent="0.2">
      <c r="A16" s="213" t="s">
        <v>38</v>
      </c>
      <c r="B16" s="215" t="s">
        <v>89</v>
      </c>
      <c r="C16" s="214">
        <v>8619344</v>
      </c>
      <c r="F16" s="202"/>
    </row>
    <row r="17" spans="1:6" ht="9" customHeight="1" x14ac:dyDescent="0.2">
      <c r="A17" s="218" t="s">
        <v>39</v>
      </c>
      <c r="B17" s="219">
        <v>208737.36259999999</v>
      </c>
      <c r="C17" s="219">
        <v>170451</v>
      </c>
      <c r="F17" s="202"/>
    </row>
    <row r="18" spans="1:6" ht="9" customHeight="1" x14ac:dyDescent="0.2">
      <c r="A18" s="213" t="s">
        <v>40</v>
      </c>
      <c r="B18" s="214">
        <v>2199844.8133999999</v>
      </c>
      <c r="C18" s="214">
        <v>9942221</v>
      </c>
      <c r="F18" s="202"/>
    </row>
    <row r="19" spans="1:6" ht="9" customHeight="1" x14ac:dyDescent="0.2">
      <c r="A19" s="216" t="s">
        <v>41</v>
      </c>
      <c r="B19" s="217">
        <v>2280295.9427999998</v>
      </c>
      <c r="C19" s="217">
        <v>772757</v>
      </c>
      <c r="F19" s="202"/>
    </row>
    <row r="20" spans="1:6" ht="9" customHeight="1" x14ac:dyDescent="0.2">
      <c r="A20" s="213" t="s">
        <v>88</v>
      </c>
      <c r="B20" s="215" t="s">
        <v>89</v>
      </c>
      <c r="C20" s="214">
        <v>1395688</v>
      </c>
      <c r="F20" s="202"/>
    </row>
    <row r="21" spans="1:6" ht="9" customHeight="1" x14ac:dyDescent="0.2">
      <c r="A21" s="213" t="s">
        <v>42</v>
      </c>
      <c r="B21" s="215" t="s">
        <v>89</v>
      </c>
      <c r="C21" s="214">
        <v>10987401</v>
      </c>
      <c r="F21" s="202"/>
    </row>
    <row r="22" spans="1:6" ht="9" customHeight="1" x14ac:dyDescent="0.2">
      <c r="A22" s="213" t="s">
        <v>43</v>
      </c>
      <c r="B22" s="215" t="s">
        <v>89</v>
      </c>
      <c r="C22" s="214">
        <v>12925513</v>
      </c>
      <c r="F22" s="202"/>
    </row>
    <row r="23" spans="1:6" ht="9" customHeight="1" x14ac:dyDescent="0.2">
      <c r="A23" s="216" t="s">
        <v>44</v>
      </c>
      <c r="B23" s="217">
        <v>875330.76359999995</v>
      </c>
      <c r="C23" s="220">
        <v>930592</v>
      </c>
      <c r="F23" s="202"/>
    </row>
    <row r="24" spans="1:6" ht="9" customHeight="1" x14ac:dyDescent="0.2">
      <c r="A24" s="218" t="s">
        <v>45</v>
      </c>
      <c r="B24" s="219">
        <v>249992.1347</v>
      </c>
      <c r="C24" s="221">
        <v>7003364</v>
      </c>
      <c r="F24" s="202"/>
    </row>
    <row r="25" spans="1:6" ht="9" customHeight="1" x14ac:dyDescent="0.2">
      <c r="A25" s="213" t="s">
        <v>46</v>
      </c>
      <c r="B25" s="214">
        <v>3348964.86</v>
      </c>
      <c r="C25" s="215">
        <v>78521604</v>
      </c>
      <c r="F25" s="202"/>
    </row>
    <row r="26" spans="1:6" ht="9" customHeight="1" x14ac:dyDescent="0.2">
      <c r="A26" s="213" t="s">
        <v>47</v>
      </c>
      <c r="B26" s="214">
        <v>522495.53169999999</v>
      </c>
      <c r="C26" s="214">
        <v>7098114</v>
      </c>
      <c r="F26" s="202"/>
    </row>
    <row r="27" spans="1:6" ht="9" customHeight="1" x14ac:dyDescent="0.2">
      <c r="A27" s="216" t="s">
        <v>48</v>
      </c>
      <c r="B27" s="220" t="s">
        <v>89</v>
      </c>
      <c r="C27" s="220">
        <v>5539684</v>
      </c>
      <c r="F27" s="202"/>
    </row>
    <row r="28" spans="1:6" ht="9" customHeight="1" x14ac:dyDescent="0.2">
      <c r="A28" s="213" t="s">
        <v>49</v>
      </c>
      <c r="B28" s="215" t="s">
        <v>89</v>
      </c>
      <c r="C28" s="214">
        <v>8418892</v>
      </c>
      <c r="F28" s="202"/>
    </row>
    <row r="29" spans="1:6" ht="9" customHeight="1" x14ac:dyDescent="0.2">
      <c r="A29" s="213" t="s">
        <v>50</v>
      </c>
      <c r="B29" s="215" t="s">
        <v>89</v>
      </c>
      <c r="C29" s="214">
        <v>6161659</v>
      </c>
      <c r="F29" s="202"/>
    </row>
    <row r="30" spans="1:6" ht="9" customHeight="1" x14ac:dyDescent="0.2">
      <c r="A30" s="213" t="s">
        <v>51</v>
      </c>
      <c r="B30" s="214">
        <v>1179029.0913</v>
      </c>
      <c r="C30" s="214">
        <v>14280158</v>
      </c>
      <c r="F30" s="202"/>
    </row>
    <row r="31" spans="1:6" ht="9" customHeight="1" x14ac:dyDescent="0.2">
      <c r="A31" s="216" t="s">
        <v>52</v>
      </c>
      <c r="B31" s="220" t="s">
        <v>89</v>
      </c>
      <c r="C31" s="220">
        <v>371228</v>
      </c>
      <c r="F31" s="202"/>
    </row>
    <row r="32" spans="1:6" ht="9" customHeight="1" x14ac:dyDescent="0.2">
      <c r="A32" s="218" t="s">
        <v>53</v>
      </c>
      <c r="B32" s="219">
        <v>347558.92379999999</v>
      </c>
      <c r="C32" s="221">
        <v>20941710</v>
      </c>
      <c r="F32" s="202"/>
    </row>
    <row r="33" spans="1:6" ht="9" customHeight="1" x14ac:dyDescent="0.2">
      <c r="A33" s="218" t="s">
        <v>54</v>
      </c>
      <c r="B33" s="215" t="s">
        <v>89</v>
      </c>
      <c r="C33" s="221">
        <v>34425987</v>
      </c>
      <c r="F33" s="202"/>
    </row>
    <row r="34" spans="1:6" ht="9" customHeight="1" x14ac:dyDescent="0.2">
      <c r="A34" s="213" t="s">
        <v>55</v>
      </c>
      <c r="B34" s="214">
        <v>78012.793300000005</v>
      </c>
      <c r="C34" s="214">
        <v>90626</v>
      </c>
      <c r="F34" s="202"/>
    </row>
    <row r="35" spans="1:6" ht="9" customHeight="1" x14ac:dyDescent="0.2">
      <c r="A35" s="216" t="s">
        <v>56</v>
      </c>
      <c r="B35" s="217">
        <v>938448.68740000005</v>
      </c>
      <c r="C35" s="220">
        <v>9840664</v>
      </c>
      <c r="F35" s="202"/>
    </row>
    <row r="36" spans="1:6" ht="9" customHeight="1" x14ac:dyDescent="0.2">
      <c r="A36" s="213" t="s">
        <v>57</v>
      </c>
      <c r="B36" s="214">
        <v>1595179.9172</v>
      </c>
      <c r="C36" s="214">
        <v>10300729</v>
      </c>
      <c r="F36" s="202"/>
    </row>
    <row r="37" spans="1:6" ht="9" customHeight="1" x14ac:dyDescent="0.2">
      <c r="A37" s="218" t="s">
        <v>58</v>
      </c>
      <c r="B37" s="219">
        <v>2063300.1887000001</v>
      </c>
      <c r="C37" s="219">
        <v>17218004</v>
      </c>
      <c r="F37" s="202"/>
    </row>
    <row r="38" spans="1:6" ht="9" customHeight="1" x14ac:dyDescent="0.2">
      <c r="A38" s="218" t="s">
        <v>59</v>
      </c>
      <c r="B38" s="215" t="s">
        <v>89</v>
      </c>
      <c r="C38" s="219">
        <v>1222778</v>
      </c>
      <c r="F38" s="202"/>
    </row>
    <row r="39" spans="1:6" ht="9" customHeight="1" x14ac:dyDescent="0.2">
      <c r="A39" s="216" t="s">
        <v>60</v>
      </c>
      <c r="B39" s="217">
        <v>1083602.1103999999</v>
      </c>
      <c r="C39" s="220">
        <v>139</v>
      </c>
      <c r="F39" s="202"/>
    </row>
    <row r="40" spans="1:6" ht="9" customHeight="1" x14ac:dyDescent="0.2">
      <c r="A40" s="213" t="s">
        <v>61</v>
      </c>
      <c r="B40" s="215" t="s">
        <v>89</v>
      </c>
      <c r="C40" s="214">
        <v>30477</v>
      </c>
      <c r="F40" s="202"/>
    </row>
    <row r="41" spans="1:6" ht="9" customHeight="1" x14ac:dyDescent="0.2">
      <c r="A41" s="213" t="s">
        <v>62</v>
      </c>
      <c r="B41" s="215" t="s">
        <v>89</v>
      </c>
      <c r="C41" s="214">
        <v>27497507</v>
      </c>
      <c r="F41" s="202"/>
    </row>
    <row r="42" spans="1:6" ht="9" customHeight="1" x14ac:dyDescent="0.2">
      <c r="A42" s="213" t="s">
        <v>63</v>
      </c>
      <c r="B42" s="214">
        <v>664037.24349999998</v>
      </c>
      <c r="C42" s="214">
        <v>16829156</v>
      </c>
      <c r="F42" s="202"/>
    </row>
    <row r="43" spans="1:6" ht="9" customHeight="1" x14ac:dyDescent="0.2">
      <c r="A43" s="216" t="s">
        <v>64</v>
      </c>
      <c r="B43" s="220" t="s">
        <v>89</v>
      </c>
      <c r="C43" s="220">
        <v>806220</v>
      </c>
      <c r="F43" s="202"/>
    </row>
    <row r="44" spans="1:6" ht="9" customHeight="1" x14ac:dyDescent="0.2">
      <c r="A44" s="213" t="s">
        <v>174</v>
      </c>
      <c r="B44" s="214">
        <v>13027204.664399998</v>
      </c>
      <c r="C44" s="215" t="s">
        <v>89</v>
      </c>
      <c r="F44" s="202"/>
    </row>
    <row r="45" spans="1:6" ht="3" customHeight="1" x14ac:dyDescent="0.2">
      <c r="A45" s="222"/>
      <c r="B45" s="222"/>
      <c r="C45" s="222"/>
      <c r="F45" s="202"/>
    </row>
    <row r="46" spans="1:6" ht="3" customHeight="1" x14ac:dyDescent="0.2">
      <c r="A46" s="223"/>
      <c r="B46" s="223"/>
      <c r="C46" s="223"/>
      <c r="F46" s="202"/>
    </row>
    <row r="47" spans="1:6" ht="9.6" customHeight="1" x14ac:dyDescent="0.2">
      <c r="A47" s="224" t="s">
        <v>175</v>
      </c>
      <c r="B47" s="225"/>
      <c r="C47" s="225"/>
    </row>
    <row r="48" spans="1:6" ht="9.6" customHeight="1" x14ac:dyDescent="0.2">
      <c r="A48" s="226" t="s">
        <v>176</v>
      </c>
      <c r="B48" s="225"/>
      <c r="C48" s="225"/>
    </row>
    <row r="49" spans="1:15" ht="9.9499999999999993" hidden="1" customHeight="1" x14ac:dyDescent="0.2">
      <c r="A49" s="224"/>
      <c r="B49" s="225"/>
      <c r="C49" s="225"/>
    </row>
    <row r="50" spans="1:15" ht="23.25" hidden="1" customHeight="1" x14ac:dyDescent="0.2"/>
    <row r="51" spans="1:15" ht="26.25" hidden="1" customHeight="1" x14ac:dyDescent="0.2"/>
    <row r="52" spans="1:15" s="231" customFormat="1" ht="12" hidden="1" customHeight="1" x14ac:dyDescent="0.2">
      <c r="A52" s="227"/>
      <c r="B52" s="228"/>
      <c r="C52" s="228"/>
      <c r="D52" s="202"/>
      <c r="E52" s="202"/>
      <c r="F52" s="203"/>
      <c r="G52" s="229"/>
      <c r="H52" s="229"/>
      <c r="I52" s="229"/>
      <c r="J52" s="229"/>
      <c r="K52" s="229"/>
      <c r="L52" s="230"/>
      <c r="M52" s="230"/>
      <c r="N52" s="230"/>
      <c r="O52" s="202"/>
    </row>
    <row r="53" spans="1:15" s="231" customFormat="1" ht="12" hidden="1" customHeight="1" x14ac:dyDescent="0.2">
      <c r="A53" s="227"/>
      <c r="B53" s="228"/>
      <c r="C53" s="228"/>
      <c r="D53" s="202"/>
      <c r="E53" s="232"/>
      <c r="F53" s="203"/>
      <c r="G53" s="229"/>
      <c r="H53" s="229"/>
      <c r="I53" s="229"/>
      <c r="J53" s="229"/>
      <c r="K53" s="229"/>
      <c r="L53" s="230"/>
      <c r="M53" s="230"/>
      <c r="N53" s="230"/>
      <c r="O53" s="202"/>
    </row>
    <row r="54" spans="1:15" s="231" customFormat="1" ht="12" hidden="1" customHeight="1" x14ac:dyDescent="0.2">
      <c r="A54" s="233"/>
      <c r="B54" s="228"/>
      <c r="C54" s="228"/>
      <c r="D54" s="234"/>
      <c r="E54" s="232"/>
      <c r="F54" s="203"/>
      <c r="G54" s="229"/>
      <c r="H54" s="229"/>
      <c r="I54" s="229"/>
      <c r="J54" s="229"/>
      <c r="K54" s="229"/>
      <c r="L54" s="230"/>
      <c r="M54" s="230"/>
      <c r="N54" s="230"/>
      <c r="O54" s="202"/>
    </row>
    <row r="55" spans="1:15" s="231" customFormat="1" ht="12" hidden="1" customHeight="1" x14ac:dyDescent="0.2">
      <c r="A55" s="227"/>
      <c r="B55" s="228"/>
      <c r="C55" s="228"/>
      <c r="D55" s="234"/>
      <c r="E55" s="232"/>
      <c r="F55" s="203"/>
      <c r="G55" s="229"/>
      <c r="H55" s="229"/>
      <c r="I55" s="229"/>
      <c r="J55" s="229"/>
      <c r="K55" s="229"/>
      <c r="L55" s="230"/>
      <c r="M55" s="230"/>
      <c r="N55" s="230"/>
      <c r="O55" s="202"/>
    </row>
    <row r="56" spans="1:15" s="231" customFormat="1" ht="12" hidden="1" customHeight="1" x14ac:dyDescent="0.2">
      <c r="A56" s="227"/>
      <c r="B56" s="228"/>
      <c r="C56" s="228"/>
      <c r="D56" s="234"/>
      <c r="E56" s="232"/>
      <c r="F56" s="203"/>
      <c r="G56" s="229"/>
      <c r="H56" s="229"/>
      <c r="I56" s="229"/>
      <c r="J56" s="229"/>
      <c r="K56" s="229"/>
      <c r="L56" s="230"/>
      <c r="M56" s="230"/>
      <c r="N56" s="230"/>
      <c r="O56" s="202"/>
    </row>
    <row r="57" spans="1:15" s="231" customFormat="1" ht="12" hidden="1" customHeight="1" x14ac:dyDescent="0.2">
      <c r="A57" s="227"/>
      <c r="B57" s="228"/>
      <c r="C57" s="228"/>
      <c r="D57" s="234"/>
      <c r="E57" s="232"/>
      <c r="F57" s="203"/>
      <c r="G57" s="229"/>
      <c r="H57" s="229"/>
      <c r="I57" s="229"/>
      <c r="J57" s="229"/>
      <c r="K57" s="229"/>
      <c r="L57" s="230"/>
      <c r="M57" s="230"/>
      <c r="N57" s="230"/>
      <c r="O57" s="202"/>
    </row>
    <row r="58" spans="1:15" s="231" customFormat="1" ht="12" hidden="1" customHeight="1" x14ac:dyDescent="0.2">
      <c r="A58" s="227"/>
      <c r="B58" s="228"/>
      <c r="C58" s="228"/>
      <c r="D58" s="234"/>
      <c r="E58" s="232"/>
      <c r="F58" s="203"/>
      <c r="G58" s="229"/>
      <c r="H58" s="229"/>
      <c r="I58" s="229"/>
      <c r="J58" s="229"/>
      <c r="K58" s="229"/>
      <c r="L58" s="230"/>
      <c r="M58" s="230"/>
      <c r="N58" s="230"/>
      <c r="O58" s="202"/>
    </row>
    <row r="59" spans="1:15" s="231" customFormat="1" ht="12" hidden="1" customHeight="1" x14ac:dyDescent="0.2">
      <c r="A59" s="227"/>
      <c r="B59" s="228"/>
      <c r="C59" s="228"/>
      <c r="D59" s="234"/>
      <c r="E59" s="232"/>
      <c r="F59" s="203"/>
      <c r="G59" s="229"/>
      <c r="H59" s="229"/>
      <c r="I59" s="229"/>
      <c r="J59" s="229"/>
      <c r="K59" s="229"/>
      <c r="L59" s="230"/>
      <c r="M59" s="230"/>
      <c r="N59" s="230"/>
      <c r="O59" s="202"/>
    </row>
    <row r="60" spans="1:15" s="231" customFormat="1" ht="12" hidden="1" customHeight="1" x14ac:dyDescent="0.2">
      <c r="A60" s="227"/>
      <c r="B60" s="228"/>
      <c r="C60" s="228"/>
      <c r="D60" s="234"/>
      <c r="E60" s="232"/>
      <c r="F60" s="203"/>
      <c r="G60" s="229"/>
      <c r="H60" s="229"/>
      <c r="I60" s="229"/>
      <c r="J60" s="229"/>
      <c r="K60" s="229"/>
      <c r="L60" s="230"/>
      <c r="M60" s="230"/>
      <c r="N60" s="230"/>
      <c r="O60" s="202"/>
    </row>
    <row r="61" spans="1:15" s="231" customFormat="1" ht="12" hidden="1" customHeight="1" x14ac:dyDescent="0.2">
      <c r="A61" s="227"/>
      <c r="B61" s="228"/>
      <c r="C61" s="228"/>
      <c r="D61" s="234"/>
      <c r="E61" s="232"/>
      <c r="F61" s="203"/>
      <c r="G61" s="229"/>
      <c r="H61" s="229"/>
      <c r="I61" s="229"/>
      <c r="J61" s="229"/>
      <c r="K61" s="229"/>
      <c r="L61" s="230"/>
      <c r="M61" s="230"/>
      <c r="N61" s="230"/>
      <c r="O61" s="202"/>
    </row>
    <row r="62" spans="1:15" s="231" customFormat="1" ht="12" hidden="1" customHeight="1" x14ac:dyDescent="0.2">
      <c r="A62" s="227"/>
      <c r="B62" s="228"/>
      <c r="C62" s="228"/>
      <c r="D62" s="234"/>
      <c r="E62" s="232"/>
      <c r="F62" s="203"/>
      <c r="G62" s="229"/>
      <c r="H62" s="229"/>
      <c r="I62" s="229"/>
      <c r="J62" s="229"/>
      <c r="K62" s="229"/>
      <c r="L62" s="230"/>
      <c r="M62" s="230"/>
      <c r="N62" s="230"/>
      <c r="O62" s="202"/>
    </row>
    <row r="63" spans="1:15" s="231" customFormat="1" ht="12" hidden="1" customHeight="1" x14ac:dyDescent="0.2">
      <c r="A63" s="227"/>
      <c r="B63" s="228"/>
      <c r="C63" s="228"/>
      <c r="D63" s="234"/>
      <c r="E63" s="232"/>
      <c r="F63" s="203"/>
      <c r="G63" s="229"/>
      <c r="H63" s="229"/>
      <c r="I63" s="229"/>
      <c r="J63" s="229"/>
      <c r="K63" s="229"/>
      <c r="L63" s="230"/>
      <c r="M63" s="230"/>
      <c r="N63" s="230"/>
      <c r="O63" s="202"/>
    </row>
    <row r="64" spans="1:15" s="231" customFormat="1" ht="13.9" hidden="1" customHeight="1" x14ac:dyDescent="0.2">
      <c r="A64" s="227"/>
      <c r="B64" s="228"/>
      <c r="C64" s="228"/>
      <c r="D64" s="234"/>
      <c r="E64" s="232"/>
      <c r="F64" s="203"/>
      <c r="G64" s="229"/>
      <c r="H64" s="229"/>
      <c r="I64" s="229"/>
      <c r="J64" s="229"/>
      <c r="K64" s="229"/>
      <c r="L64" s="230"/>
      <c r="M64" s="230"/>
      <c r="N64" s="230"/>
      <c r="O64" s="202"/>
    </row>
    <row r="65" spans="1:15" s="231" customFormat="1" ht="13.9" hidden="1" customHeight="1" x14ac:dyDescent="0.2">
      <c r="A65" s="227"/>
      <c r="B65" s="228"/>
      <c r="C65" s="228"/>
      <c r="D65" s="234"/>
      <c r="E65" s="232"/>
      <c r="F65" s="203"/>
      <c r="G65" s="229"/>
      <c r="H65" s="229"/>
      <c r="I65" s="229"/>
      <c r="J65" s="229"/>
      <c r="K65" s="229"/>
      <c r="L65" s="230"/>
      <c r="M65" s="230"/>
      <c r="N65" s="230"/>
      <c r="O65" s="202"/>
    </row>
    <row r="66" spans="1:15" s="231" customFormat="1" ht="13.9" hidden="1" customHeight="1" x14ac:dyDescent="0.2">
      <c r="A66" s="227"/>
      <c r="B66" s="228"/>
      <c r="C66" s="228"/>
      <c r="D66" s="234"/>
      <c r="E66" s="232"/>
      <c r="F66" s="203"/>
      <c r="G66" s="229"/>
      <c r="H66" s="229"/>
      <c r="I66" s="229"/>
      <c r="J66" s="229"/>
      <c r="K66" s="229"/>
      <c r="L66" s="230"/>
      <c r="M66" s="230"/>
      <c r="N66" s="230"/>
      <c r="O66" s="202"/>
    </row>
    <row r="67" spans="1:15" s="231" customFormat="1" ht="13.9" hidden="1" customHeight="1" x14ac:dyDescent="0.2">
      <c r="A67" s="227"/>
      <c r="B67" s="228"/>
      <c r="C67" s="228"/>
      <c r="D67" s="234"/>
      <c r="E67" s="232"/>
      <c r="F67" s="203"/>
      <c r="G67" s="229"/>
      <c r="H67" s="229"/>
      <c r="I67" s="229"/>
      <c r="J67" s="229"/>
      <c r="K67" s="229"/>
      <c r="L67" s="230"/>
      <c r="M67" s="230"/>
      <c r="N67" s="230"/>
      <c r="O67" s="202"/>
    </row>
    <row r="68" spans="1:15" s="231" customFormat="1" ht="13.9" hidden="1" customHeight="1" x14ac:dyDescent="0.2">
      <c r="A68" s="227"/>
      <c r="B68" s="228"/>
      <c r="C68" s="228"/>
      <c r="D68" s="234"/>
      <c r="E68" s="232"/>
      <c r="F68" s="203"/>
      <c r="G68" s="229"/>
      <c r="H68" s="229"/>
      <c r="I68" s="229"/>
      <c r="J68" s="229"/>
      <c r="K68" s="229"/>
      <c r="L68" s="230"/>
      <c r="M68" s="230"/>
      <c r="N68" s="230"/>
      <c r="O68" s="202"/>
    </row>
    <row r="69" spans="1:15" s="231" customFormat="1" ht="13.9" hidden="1" customHeight="1" x14ac:dyDescent="0.2">
      <c r="A69" s="227"/>
      <c r="B69" s="228"/>
      <c r="C69" s="228"/>
      <c r="D69" s="234"/>
      <c r="E69" s="232"/>
      <c r="F69" s="203"/>
      <c r="G69" s="229"/>
      <c r="H69" s="229"/>
      <c r="I69" s="229"/>
      <c r="J69" s="229"/>
      <c r="K69" s="229"/>
      <c r="L69" s="230"/>
      <c r="M69" s="230"/>
      <c r="N69" s="230"/>
      <c r="O69" s="202"/>
    </row>
    <row r="70" spans="1:15" s="231" customFormat="1" ht="13.9" hidden="1" customHeight="1" x14ac:dyDescent="0.2">
      <c r="A70" s="227"/>
      <c r="B70" s="228"/>
      <c r="C70" s="228"/>
      <c r="D70" s="234"/>
      <c r="E70" s="232"/>
      <c r="F70" s="203"/>
      <c r="G70" s="229"/>
      <c r="H70" s="229"/>
      <c r="I70" s="229"/>
      <c r="J70" s="229"/>
      <c r="K70" s="229"/>
      <c r="L70" s="230"/>
      <c r="M70" s="230"/>
      <c r="N70" s="230"/>
      <c r="O70" s="202"/>
    </row>
    <row r="71" spans="1:15" s="231" customFormat="1" ht="13.9" hidden="1" customHeight="1" x14ac:dyDescent="0.2">
      <c r="A71" s="227"/>
      <c r="B71" s="228"/>
      <c r="C71" s="228"/>
      <c r="D71" s="234"/>
      <c r="E71" s="230"/>
      <c r="F71" s="203"/>
      <c r="G71" s="229"/>
      <c r="H71" s="229"/>
      <c r="I71" s="229"/>
      <c r="J71" s="229"/>
      <c r="K71" s="229"/>
      <c r="L71" s="230"/>
      <c r="M71" s="230"/>
      <c r="N71" s="230"/>
      <c r="O71" s="202"/>
    </row>
    <row r="72" spans="1:15" s="231" customFormat="1" ht="13.9" hidden="1" customHeight="1" x14ac:dyDescent="0.2">
      <c r="A72" s="227"/>
      <c r="B72" s="228"/>
      <c r="C72" s="228"/>
      <c r="D72" s="234"/>
      <c r="E72" s="230"/>
      <c r="F72" s="203"/>
      <c r="G72" s="229"/>
      <c r="H72" s="229"/>
      <c r="I72" s="229"/>
      <c r="J72" s="229"/>
      <c r="K72" s="229"/>
      <c r="L72" s="230"/>
      <c r="M72" s="230"/>
      <c r="N72" s="230"/>
      <c r="O72" s="202"/>
    </row>
    <row r="73" spans="1:15" s="231" customFormat="1" ht="6" hidden="1" customHeight="1" x14ac:dyDescent="0.2">
      <c r="A73" s="227"/>
      <c r="B73" s="228"/>
      <c r="C73" s="228"/>
      <c r="D73" s="234"/>
      <c r="E73" s="230"/>
      <c r="F73" s="203"/>
      <c r="G73" s="229"/>
      <c r="H73" s="229"/>
      <c r="I73" s="229"/>
      <c r="J73" s="229"/>
      <c r="K73" s="229"/>
      <c r="L73" s="230"/>
      <c r="M73" s="230"/>
      <c r="N73" s="230"/>
      <c r="O73" s="202"/>
    </row>
    <row r="74" spans="1:15" s="231" customFormat="1" ht="12" hidden="1" customHeight="1" x14ac:dyDescent="0.2">
      <c r="A74" s="235"/>
      <c r="B74" s="230"/>
      <c r="C74" s="230"/>
      <c r="D74" s="234"/>
      <c r="E74" s="230"/>
      <c r="F74" s="203"/>
      <c r="G74" s="229"/>
      <c r="H74" s="229"/>
      <c r="I74" s="229"/>
      <c r="J74" s="229"/>
      <c r="K74" s="229"/>
      <c r="L74" s="230"/>
      <c r="M74" s="230"/>
      <c r="N74" s="230"/>
      <c r="O74" s="202"/>
    </row>
    <row r="75" spans="1:15" s="231" customFormat="1" ht="12" hidden="1" customHeight="1" x14ac:dyDescent="0.2">
      <c r="A75" s="235"/>
      <c r="B75" s="230"/>
      <c r="C75" s="230"/>
      <c r="D75" s="234"/>
      <c r="E75" s="230"/>
      <c r="F75" s="203"/>
      <c r="G75" s="229"/>
      <c r="H75" s="229"/>
      <c r="I75" s="229"/>
      <c r="J75" s="229"/>
      <c r="K75" s="229"/>
      <c r="L75" s="229"/>
      <c r="M75" s="229"/>
      <c r="N75" s="230"/>
      <c r="O75" s="202"/>
    </row>
    <row r="76" spans="1:15" s="231" customFormat="1" ht="12" hidden="1" customHeight="1" x14ac:dyDescent="0.2">
      <c r="A76" s="235"/>
      <c r="B76" s="230"/>
      <c r="C76" s="230"/>
      <c r="D76" s="230"/>
      <c r="E76" s="230"/>
      <c r="F76" s="236"/>
      <c r="G76" s="229"/>
      <c r="H76" s="229"/>
      <c r="I76" s="229"/>
      <c r="J76" s="229"/>
      <c r="K76" s="229"/>
      <c r="L76" s="229"/>
      <c r="M76" s="229"/>
      <c r="N76" s="230"/>
      <c r="O76" s="202"/>
    </row>
    <row r="77" spans="1:15" ht="3" hidden="1" customHeight="1" x14ac:dyDescent="0.2">
      <c r="D77" s="230"/>
      <c r="E77" s="230"/>
      <c r="F77" s="236"/>
    </row>
    <row r="78" spans="1:15" ht="12" hidden="1" customHeight="1" x14ac:dyDescent="0.2">
      <c r="A78" s="231"/>
      <c r="D78" s="230"/>
    </row>
    <row r="79" spans="1:15" ht="12" hidden="1" customHeight="1" x14ac:dyDescent="0.2">
      <c r="A79" s="231"/>
    </row>
    <row r="80" spans="1:15" ht="12" hidden="1" customHeight="1" x14ac:dyDescent="0.2">
      <c r="A80" s="231"/>
    </row>
    <row r="81" spans="1:1" ht="12" hidden="1" customHeight="1" x14ac:dyDescent="0.2">
      <c r="A81" s="231"/>
    </row>
  </sheetData>
  <sheetProtection sheet="1" objects="1" scenarios="1"/>
  <hyperlinks>
    <hyperlink ref="C1" location="Índice!A1" display="Índice!A1"/>
  </hyperlinks>
  <printOptions horizontalCentered="1" verticalCentered="1"/>
  <pageMargins left="0.19685039370078741" right="0.19685039370078741" top="0.39370078740157483" bottom="0.19685039370078741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showGridLines="0" showRowColHeaders="0" zoomScale="130" zoomScaleNormal="130" workbookViewId="0"/>
  </sheetViews>
  <sheetFormatPr baseColWidth="10" defaultColWidth="0" defaultRowHeight="15" zeroHeight="1" x14ac:dyDescent="0.2"/>
  <cols>
    <col min="1" max="1" width="16.5703125" style="202" customWidth="1"/>
    <col min="2" max="2" width="7" style="202" customWidth="1"/>
    <col min="3" max="3" width="7.5703125" style="202" customWidth="1"/>
    <col min="4" max="4" width="7.85546875" style="202" customWidth="1"/>
    <col min="5" max="5" width="7" style="202" customWidth="1"/>
    <col min="6" max="6" width="5.5703125" style="202" customWidth="1"/>
    <col min="7" max="7" width="1.140625" style="202" customWidth="1"/>
    <col min="8" max="9" width="6.28515625" style="202" customWidth="1"/>
    <col min="10" max="10" width="1.42578125" style="202" customWidth="1"/>
    <col min="11" max="11" width="6.28515625" style="202" customWidth="1"/>
    <col min="12" max="12" width="6.42578125" style="202" customWidth="1"/>
    <col min="13" max="13" width="6.140625" style="202" customWidth="1"/>
    <col min="14" max="14" width="6.28515625" style="202" customWidth="1"/>
    <col min="15" max="15" width="6.42578125" style="202" customWidth="1"/>
    <col min="16" max="16" width="0.85546875" style="202" customWidth="1"/>
    <col min="17" max="17" width="5.85546875" style="202" hidden="1" customWidth="1"/>
    <col min="18" max="18" width="14.28515625" style="203" hidden="1" customWidth="1"/>
    <col min="19" max="19" width="9.28515625" style="202" hidden="1" customWidth="1"/>
    <col min="20" max="20" width="6.42578125" style="202" hidden="1" customWidth="1"/>
    <col min="21" max="22" width="17.85546875" style="202" hidden="1" customWidth="1"/>
    <col min="23" max="26" width="8.85546875" style="202" hidden="1" customWidth="1"/>
    <col min="27" max="27" width="5.42578125" style="202" hidden="1" customWidth="1"/>
    <col min="28" max="16384" width="8" style="202" hidden="1"/>
  </cols>
  <sheetData>
    <row r="1" spans="1:18" ht="12" customHeight="1" x14ac:dyDescent="0.2">
      <c r="A1" s="200" t="s">
        <v>177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348" t="s">
        <v>178</v>
      </c>
    </row>
    <row r="2" spans="1:18" ht="12" customHeight="1" x14ac:dyDescent="0.2">
      <c r="A2" s="200" t="s">
        <v>179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</row>
    <row r="3" spans="1:18" ht="12" customHeight="1" x14ac:dyDescent="0.2">
      <c r="A3" s="200" t="s">
        <v>172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8" ht="12" customHeight="1" x14ac:dyDescent="0.2">
      <c r="A4" s="205" t="s">
        <v>27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</row>
    <row r="5" spans="1:18" ht="3" customHeight="1" x14ac:dyDescent="0.2">
      <c r="A5" s="206"/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</row>
    <row r="6" spans="1:18" ht="3" customHeight="1" x14ac:dyDescent="0.2">
      <c r="A6" s="207"/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</row>
    <row r="7" spans="1:18" s="209" customFormat="1" ht="21.75" customHeight="1" x14ac:dyDescent="0.2">
      <c r="A7" s="352" t="s">
        <v>28</v>
      </c>
      <c r="B7" s="350" t="s">
        <v>180</v>
      </c>
      <c r="C7" s="350" t="s">
        <v>181</v>
      </c>
      <c r="D7" s="350" t="s">
        <v>182</v>
      </c>
      <c r="E7" s="350" t="s">
        <v>183</v>
      </c>
      <c r="F7" s="350" t="s">
        <v>184</v>
      </c>
      <c r="G7" s="238"/>
      <c r="H7" s="349" t="s">
        <v>185</v>
      </c>
      <c r="I7" s="349"/>
      <c r="J7" s="239"/>
      <c r="K7" s="349" t="s">
        <v>186</v>
      </c>
      <c r="L7" s="349"/>
      <c r="M7" s="350" t="s">
        <v>187</v>
      </c>
      <c r="N7" s="238" t="s">
        <v>188</v>
      </c>
      <c r="O7" s="350" t="s">
        <v>189</v>
      </c>
      <c r="R7" s="210"/>
    </row>
    <row r="8" spans="1:18" s="209" customFormat="1" ht="9.9499999999999993" customHeight="1" x14ac:dyDescent="0.2">
      <c r="A8" s="352"/>
      <c r="B8" s="350"/>
      <c r="C8" s="350"/>
      <c r="D8" s="350"/>
      <c r="E8" s="350"/>
      <c r="F8" s="350"/>
      <c r="G8" s="238"/>
      <c r="H8" s="208" t="s">
        <v>5</v>
      </c>
      <c r="I8" s="351" t="s">
        <v>190</v>
      </c>
      <c r="J8" s="238"/>
      <c r="K8" s="208" t="s">
        <v>5</v>
      </c>
      <c r="L8" s="351" t="s">
        <v>191</v>
      </c>
      <c r="M8" s="350"/>
      <c r="N8" s="238"/>
      <c r="O8" s="350"/>
      <c r="R8" s="210"/>
    </row>
    <row r="9" spans="1:18" s="209" customFormat="1" ht="9.9499999999999993" customHeight="1" x14ac:dyDescent="0.2">
      <c r="A9" s="352"/>
      <c r="B9" s="208"/>
      <c r="C9" s="350"/>
      <c r="D9" s="350"/>
      <c r="E9" s="350"/>
      <c r="F9" s="350"/>
      <c r="G9" s="238"/>
      <c r="H9" s="208"/>
      <c r="I9" s="350"/>
      <c r="J9" s="238"/>
      <c r="K9" s="208"/>
      <c r="L9" s="350"/>
      <c r="M9" s="208"/>
      <c r="N9" s="208"/>
      <c r="O9" s="208"/>
      <c r="R9" s="210"/>
    </row>
    <row r="10" spans="1:18" s="209" customFormat="1" ht="9.9499999999999993" customHeight="1" x14ac:dyDescent="0.2">
      <c r="A10" s="352"/>
      <c r="B10" s="208"/>
      <c r="C10" s="208"/>
      <c r="D10" s="350"/>
      <c r="E10" s="350"/>
      <c r="F10" s="208"/>
      <c r="G10" s="208"/>
      <c r="H10" s="208"/>
      <c r="I10" s="350"/>
      <c r="J10" s="238"/>
      <c r="K10" s="208"/>
      <c r="L10" s="350"/>
      <c r="M10" s="208"/>
      <c r="N10" s="208"/>
      <c r="O10" s="208"/>
      <c r="R10" s="210"/>
    </row>
    <row r="11" spans="1:18" s="209" customFormat="1" ht="9.9499999999999993" customHeight="1" x14ac:dyDescent="0.2">
      <c r="A11" s="352"/>
      <c r="B11" s="208"/>
      <c r="C11" s="208"/>
      <c r="D11" s="350"/>
      <c r="E11" s="350"/>
      <c r="F11" s="208"/>
      <c r="G11" s="208"/>
      <c r="H11" s="208"/>
      <c r="I11" s="350"/>
      <c r="J11" s="208"/>
      <c r="K11" s="208"/>
      <c r="L11" s="350"/>
      <c r="M11" s="208"/>
      <c r="N11" s="208"/>
      <c r="O11" s="208"/>
      <c r="R11" s="210"/>
    </row>
    <row r="12" spans="1:18" ht="3" customHeight="1" x14ac:dyDescent="0.2">
      <c r="A12" s="206"/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</row>
    <row r="13" spans="1:18" ht="3" customHeight="1" x14ac:dyDescent="0.2">
      <c r="A13" s="207"/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</row>
    <row r="14" spans="1:18" ht="9" customHeight="1" x14ac:dyDescent="0.2">
      <c r="A14" s="211" t="s">
        <v>33</v>
      </c>
      <c r="B14" s="212">
        <f>SUM(B16:B34)</f>
        <v>31948273.991999999</v>
      </c>
      <c r="C14" s="212">
        <f>SUM(C16:C34)</f>
        <v>9543401.3209999986</v>
      </c>
      <c r="D14" s="212">
        <f>SUM(D16:D34)</f>
        <v>1641032.6765999999</v>
      </c>
      <c r="E14" s="212">
        <f>SUM(E16:E34)</f>
        <v>2798207.5658</v>
      </c>
      <c r="F14" s="212">
        <f>SUM(F16:F34)</f>
        <v>37259.253499999999</v>
      </c>
      <c r="G14" s="212"/>
      <c r="H14" s="212">
        <f>SUM(H16:H34)</f>
        <v>4645368.3288000003</v>
      </c>
      <c r="I14" s="240">
        <v>31.422890487977099</v>
      </c>
      <c r="J14" s="212"/>
      <c r="K14" s="212">
        <f>SUM(K16:K34)</f>
        <v>4481901.4071999993</v>
      </c>
      <c r="L14" s="240">
        <v>418.80957777861198</v>
      </c>
      <c r="M14" s="212">
        <f>SUM(M16:M34)</f>
        <v>831269.75109999999</v>
      </c>
      <c r="N14" s="212">
        <f>SUM(N16:N34)</f>
        <v>7810772.4745000005</v>
      </c>
      <c r="O14" s="212">
        <f>SUM(O16:O34)</f>
        <v>159061.21349999998</v>
      </c>
      <c r="R14" s="202"/>
    </row>
    <row r="15" spans="1:18" ht="4.7" customHeight="1" x14ac:dyDescent="0.2">
      <c r="A15" s="211"/>
      <c r="B15" s="212"/>
      <c r="C15" s="212"/>
      <c r="D15" s="212"/>
      <c r="E15" s="212"/>
      <c r="F15" s="212"/>
      <c r="G15" s="212"/>
      <c r="H15" s="212"/>
      <c r="I15" s="240"/>
      <c r="J15" s="212"/>
      <c r="K15" s="212"/>
      <c r="L15" s="240"/>
      <c r="M15" s="212"/>
      <c r="N15" s="212"/>
      <c r="O15" s="212"/>
      <c r="R15" s="202"/>
    </row>
    <row r="16" spans="1:18" ht="9" customHeight="1" x14ac:dyDescent="0.2">
      <c r="A16" s="213" t="s">
        <v>34</v>
      </c>
      <c r="B16" s="214">
        <v>320870.63819999999</v>
      </c>
      <c r="C16" s="215">
        <v>17897.0651</v>
      </c>
      <c r="D16" s="215">
        <v>99474.149699999994</v>
      </c>
      <c r="E16" s="215">
        <v>42886.296199999997</v>
      </c>
      <c r="F16" s="215">
        <v>75.222800000000007</v>
      </c>
      <c r="G16" s="215"/>
      <c r="H16" s="215">
        <v>62360.620499999997</v>
      </c>
      <c r="I16" s="241">
        <v>25.1451465753135</v>
      </c>
      <c r="J16" s="215"/>
      <c r="K16" s="215">
        <v>51225.260799999996</v>
      </c>
      <c r="L16" s="241">
        <v>458.78494131551503</v>
      </c>
      <c r="M16" s="215">
        <v>1789.8296</v>
      </c>
      <c r="N16" s="215">
        <v>44974.428</v>
      </c>
      <c r="O16" s="215">
        <v>187.7655</v>
      </c>
      <c r="R16" s="202"/>
    </row>
    <row r="17" spans="1:18" ht="9" customHeight="1" x14ac:dyDescent="0.2">
      <c r="A17" s="213" t="s">
        <v>87</v>
      </c>
      <c r="B17" s="214">
        <v>242783.07949999999</v>
      </c>
      <c r="C17" s="215">
        <v>135988.58489999999</v>
      </c>
      <c r="D17" s="215">
        <v>21866.4863</v>
      </c>
      <c r="E17" s="215">
        <v>5600.0928999999996</v>
      </c>
      <c r="F17" s="215">
        <v>143.90129999999999</v>
      </c>
      <c r="G17" s="215"/>
      <c r="H17" s="215">
        <v>29404.507000000001</v>
      </c>
      <c r="I17" s="241">
        <v>30.095750165102199</v>
      </c>
      <c r="J17" s="215"/>
      <c r="K17" s="215">
        <v>6827.7098999999998</v>
      </c>
      <c r="L17" s="241">
        <v>276.26862764043301</v>
      </c>
      <c r="M17" s="215">
        <v>3404.7588999999998</v>
      </c>
      <c r="N17" s="215">
        <v>39485.891100000001</v>
      </c>
      <c r="O17" s="215">
        <v>61.147199999999998</v>
      </c>
      <c r="R17" s="202"/>
    </row>
    <row r="18" spans="1:18" ht="9" customHeight="1" x14ac:dyDescent="0.2">
      <c r="A18" s="213" t="s">
        <v>37</v>
      </c>
      <c r="B18" s="214">
        <v>722585.24549999996</v>
      </c>
      <c r="C18" s="215">
        <v>281217.47979999997</v>
      </c>
      <c r="D18" s="215">
        <v>14035.826999999999</v>
      </c>
      <c r="E18" s="215">
        <v>52011.462399999997</v>
      </c>
      <c r="F18" s="215">
        <v>9</v>
      </c>
      <c r="G18" s="215"/>
      <c r="H18" s="215">
        <v>107756.9648</v>
      </c>
      <c r="I18" s="241">
        <v>33.305141573549498</v>
      </c>
      <c r="J18" s="215"/>
      <c r="K18" s="215">
        <v>65043.725899999998</v>
      </c>
      <c r="L18" s="241">
        <v>307.187188764658</v>
      </c>
      <c r="M18" s="215">
        <v>22647.279299999998</v>
      </c>
      <c r="N18" s="215">
        <v>178617.80590000001</v>
      </c>
      <c r="O18" s="215">
        <v>1245.7003999999999</v>
      </c>
      <c r="R18" s="202"/>
    </row>
    <row r="19" spans="1:18" ht="9" customHeight="1" x14ac:dyDescent="0.2">
      <c r="A19" s="216" t="s">
        <v>39</v>
      </c>
      <c r="B19" s="217">
        <v>208737.36259999999</v>
      </c>
      <c r="C19" s="220">
        <v>51871.860099999998</v>
      </c>
      <c r="D19" s="220">
        <v>3218.9857999999999</v>
      </c>
      <c r="E19" s="220">
        <v>31767.646400000001</v>
      </c>
      <c r="F19" s="220">
        <v>33</v>
      </c>
      <c r="G19" s="220"/>
      <c r="H19" s="220">
        <v>37797.795599999998</v>
      </c>
      <c r="I19" s="242">
        <v>33.677803723558903</v>
      </c>
      <c r="J19" s="220"/>
      <c r="K19" s="220">
        <v>9430.9351999999999</v>
      </c>
      <c r="L19" s="242">
        <v>319.30797615914003</v>
      </c>
      <c r="M19" s="220">
        <v>6165.4040000000005</v>
      </c>
      <c r="N19" s="220">
        <v>68420.9283</v>
      </c>
      <c r="O19" s="220">
        <v>30.807200000000002</v>
      </c>
      <c r="R19" s="202"/>
    </row>
    <row r="20" spans="1:18" ht="9" customHeight="1" x14ac:dyDescent="0.2">
      <c r="A20" s="213" t="s">
        <v>40</v>
      </c>
      <c r="B20" s="214">
        <v>2199844.8133999999</v>
      </c>
      <c r="C20" s="215">
        <v>497868.41149999999</v>
      </c>
      <c r="D20" s="215">
        <v>24851.487400000002</v>
      </c>
      <c r="E20" s="215">
        <v>239027.35329999999</v>
      </c>
      <c r="F20" s="215">
        <v>12825.781999999999</v>
      </c>
      <c r="G20" s="215"/>
      <c r="H20" s="215">
        <v>408706.63319999998</v>
      </c>
      <c r="I20" s="241">
        <v>31.9393239353473</v>
      </c>
      <c r="J20" s="215"/>
      <c r="K20" s="215">
        <v>256807.89170000001</v>
      </c>
      <c r="L20" s="241">
        <v>365.12508179280297</v>
      </c>
      <c r="M20" s="215">
        <v>72835.149699999994</v>
      </c>
      <c r="N20" s="215">
        <v>668695.57429999998</v>
      </c>
      <c r="O20" s="215">
        <v>18226.530299999999</v>
      </c>
      <c r="R20" s="202"/>
    </row>
    <row r="21" spans="1:18" ht="9" customHeight="1" x14ac:dyDescent="0.2">
      <c r="A21" s="213" t="s">
        <v>41</v>
      </c>
      <c r="B21" s="214">
        <v>2280295.9427999998</v>
      </c>
      <c r="C21" s="215">
        <v>873031.99069999997</v>
      </c>
      <c r="D21" s="215">
        <v>138192.68419999999</v>
      </c>
      <c r="E21" s="215">
        <v>38803.4139</v>
      </c>
      <c r="F21" s="215">
        <v>416.17380000000003</v>
      </c>
      <c r="G21" s="215"/>
      <c r="H21" s="215">
        <v>300356.50189999997</v>
      </c>
      <c r="I21" s="241">
        <v>31.491472497735799</v>
      </c>
      <c r="J21" s="215"/>
      <c r="K21" s="215">
        <v>283780.00050000002</v>
      </c>
      <c r="L21" s="241">
        <v>311.47097033569798</v>
      </c>
      <c r="M21" s="215">
        <v>76565.915699999998</v>
      </c>
      <c r="N21" s="215">
        <v>568765.60400000005</v>
      </c>
      <c r="O21" s="215">
        <v>383.65809999999999</v>
      </c>
      <c r="R21" s="202"/>
    </row>
    <row r="22" spans="1:18" ht="9" customHeight="1" x14ac:dyDescent="0.2">
      <c r="A22" s="213" t="s">
        <v>44</v>
      </c>
      <c r="B22" s="214">
        <v>875330.76359999995</v>
      </c>
      <c r="C22" s="215">
        <v>143375.07829999999</v>
      </c>
      <c r="D22" s="215">
        <v>25768.700700000001</v>
      </c>
      <c r="E22" s="215">
        <v>220642.95970000001</v>
      </c>
      <c r="F22" s="215">
        <v>2180.0001000000002</v>
      </c>
      <c r="G22" s="215"/>
      <c r="H22" s="215">
        <v>113035.05250000001</v>
      </c>
      <c r="I22" s="241">
        <v>32.730196797139499</v>
      </c>
      <c r="J22" s="215"/>
      <c r="K22" s="215">
        <v>38358.452599999997</v>
      </c>
      <c r="L22" s="241">
        <v>293.40180123689299</v>
      </c>
      <c r="M22" s="215">
        <v>28228.617200000001</v>
      </c>
      <c r="N22" s="215">
        <v>290544.10440000001</v>
      </c>
      <c r="O22" s="215">
        <v>13197.7981</v>
      </c>
      <c r="R22" s="202"/>
    </row>
    <row r="23" spans="1:18" ht="9" customHeight="1" x14ac:dyDescent="0.2">
      <c r="A23" s="216" t="s">
        <v>45</v>
      </c>
      <c r="B23" s="217">
        <v>249992.1347</v>
      </c>
      <c r="C23" s="220">
        <v>59940.452899999997</v>
      </c>
      <c r="D23" s="220">
        <v>20981.2425</v>
      </c>
      <c r="E23" s="220">
        <v>31506.0033</v>
      </c>
      <c r="F23" s="220">
        <v>1127.2416000000001</v>
      </c>
      <c r="G23" s="220"/>
      <c r="H23" s="220">
        <v>35467.267899999999</v>
      </c>
      <c r="I23" s="242">
        <v>26.701850835259801</v>
      </c>
      <c r="J23" s="220"/>
      <c r="K23" s="220">
        <v>33489.288</v>
      </c>
      <c r="L23" s="242">
        <v>457.825635737612</v>
      </c>
      <c r="M23" s="220">
        <v>7145.2066000000004</v>
      </c>
      <c r="N23" s="220">
        <v>45355.937299999998</v>
      </c>
      <c r="O23" s="220">
        <v>14979.4946</v>
      </c>
      <c r="R23" s="202"/>
    </row>
    <row r="24" spans="1:18" ht="9" customHeight="1" x14ac:dyDescent="0.2">
      <c r="A24" s="213" t="s">
        <v>46</v>
      </c>
      <c r="B24" s="214">
        <v>3348964.86</v>
      </c>
      <c r="C24" s="215">
        <v>779233.04440000001</v>
      </c>
      <c r="D24" s="215">
        <v>351403.24339999998</v>
      </c>
      <c r="E24" s="215">
        <v>400989.1692</v>
      </c>
      <c r="F24" s="215">
        <v>1756.8334</v>
      </c>
      <c r="G24" s="215"/>
      <c r="H24" s="215">
        <v>541721.77749999997</v>
      </c>
      <c r="I24" s="241">
        <v>30.148557982792099</v>
      </c>
      <c r="J24" s="215"/>
      <c r="K24" s="215">
        <v>395845.37849999999</v>
      </c>
      <c r="L24" s="241">
        <v>450.16061034346501</v>
      </c>
      <c r="M24" s="215">
        <v>63391.213600000003</v>
      </c>
      <c r="N24" s="215">
        <v>814203.17509999999</v>
      </c>
      <c r="O24" s="215">
        <v>421.0249</v>
      </c>
      <c r="R24" s="202"/>
    </row>
    <row r="25" spans="1:18" ht="9" customHeight="1" x14ac:dyDescent="0.2">
      <c r="A25" s="213" t="s">
        <v>50</v>
      </c>
      <c r="B25" s="214">
        <v>522495.53169999999</v>
      </c>
      <c r="C25" s="215">
        <v>168786.8596</v>
      </c>
      <c r="D25" s="215">
        <v>3629.1815999999999</v>
      </c>
      <c r="E25" s="215">
        <v>44302.388500000001</v>
      </c>
      <c r="F25" s="215">
        <v>107.13800000000001</v>
      </c>
      <c r="G25" s="215"/>
      <c r="H25" s="215">
        <v>81328.452099999995</v>
      </c>
      <c r="I25" s="241">
        <v>33.457052081284999</v>
      </c>
      <c r="J25" s="215"/>
      <c r="K25" s="215">
        <v>13629.794599999999</v>
      </c>
      <c r="L25" s="241">
        <v>411.95746669579302</v>
      </c>
      <c r="M25" s="215">
        <v>12967.624599999999</v>
      </c>
      <c r="N25" s="215">
        <v>196564.981</v>
      </c>
      <c r="O25" s="215">
        <v>1179.1116999999999</v>
      </c>
      <c r="R25" s="202"/>
    </row>
    <row r="26" spans="1:18" ht="9" customHeight="1" x14ac:dyDescent="0.2">
      <c r="A26" s="213" t="s">
        <v>51</v>
      </c>
      <c r="B26" s="214">
        <v>1179029.0913</v>
      </c>
      <c r="C26" s="215">
        <v>471532.69089999999</v>
      </c>
      <c r="D26" s="215">
        <v>4089.2184000000002</v>
      </c>
      <c r="E26" s="215">
        <v>3531.5681</v>
      </c>
      <c r="F26" s="215">
        <v>209.35839999999999</v>
      </c>
      <c r="G26" s="215"/>
      <c r="H26" s="215">
        <v>126340.54640000001</v>
      </c>
      <c r="I26" s="241">
        <v>31.015415184241999</v>
      </c>
      <c r="J26" s="215"/>
      <c r="K26" s="215">
        <v>322675.973</v>
      </c>
      <c r="L26" s="241">
        <v>455.485720407202</v>
      </c>
      <c r="M26" s="215">
        <v>32762.142</v>
      </c>
      <c r="N26" s="215">
        <v>216839.05910000001</v>
      </c>
      <c r="O26" s="215">
        <v>1048.5350000000001</v>
      </c>
      <c r="R26" s="202"/>
    </row>
    <row r="27" spans="1:18" ht="9" customHeight="1" x14ac:dyDescent="0.2">
      <c r="A27" s="216" t="s">
        <v>53</v>
      </c>
      <c r="B27" s="217">
        <v>347558.92379999999</v>
      </c>
      <c r="C27" s="220">
        <v>75606.303599999999</v>
      </c>
      <c r="D27" s="220">
        <v>51005.310400000002</v>
      </c>
      <c r="E27" s="220">
        <v>18678.687000000002</v>
      </c>
      <c r="F27" s="220">
        <v>1201.5896</v>
      </c>
      <c r="G27" s="220"/>
      <c r="H27" s="220">
        <v>47390.616199999997</v>
      </c>
      <c r="I27" s="242">
        <v>29.0251335284389</v>
      </c>
      <c r="J27" s="220"/>
      <c r="K27" s="220">
        <v>29875.775900000001</v>
      </c>
      <c r="L27" s="242">
        <v>418.61796302334602</v>
      </c>
      <c r="M27" s="220">
        <v>8829.0689999999995</v>
      </c>
      <c r="N27" s="220">
        <v>110544.3903</v>
      </c>
      <c r="O27" s="220">
        <v>4427.1818000000003</v>
      </c>
      <c r="R27" s="202"/>
    </row>
    <row r="28" spans="1:18" ht="9" customHeight="1" x14ac:dyDescent="0.2">
      <c r="A28" s="213" t="s">
        <v>55</v>
      </c>
      <c r="B28" s="214">
        <v>78012.793300000005</v>
      </c>
      <c r="C28" s="215">
        <v>33349.152900000001</v>
      </c>
      <c r="D28" s="215">
        <v>341</v>
      </c>
      <c r="E28" s="215">
        <v>5361.0439999999999</v>
      </c>
      <c r="F28" s="215">
        <v>115.1382</v>
      </c>
      <c r="G28" s="215"/>
      <c r="H28" s="215">
        <v>10279.9869</v>
      </c>
      <c r="I28" s="241">
        <v>33.656221196157297</v>
      </c>
      <c r="J28" s="215"/>
      <c r="K28" s="215">
        <v>7603.1908000000003</v>
      </c>
      <c r="L28" s="241">
        <v>356.36926933360598</v>
      </c>
      <c r="M28" s="215">
        <v>2256.3676999999998</v>
      </c>
      <c r="N28" s="215">
        <v>18174.733800000002</v>
      </c>
      <c r="O28" s="215">
        <v>532.17899999999997</v>
      </c>
      <c r="R28" s="202"/>
    </row>
    <row r="29" spans="1:18" ht="9" customHeight="1" x14ac:dyDescent="0.2">
      <c r="A29" s="213" t="s">
        <v>56</v>
      </c>
      <c r="B29" s="214">
        <v>938448.68740000005</v>
      </c>
      <c r="C29" s="215">
        <v>229792.0809</v>
      </c>
      <c r="D29" s="215">
        <v>9646.3924999999999</v>
      </c>
      <c r="E29" s="215">
        <v>57063.9067</v>
      </c>
      <c r="F29" s="215">
        <v>1208.8751999999999</v>
      </c>
      <c r="G29" s="215"/>
      <c r="H29" s="215">
        <v>103585.8279</v>
      </c>
      <c r="I29" s="241">
        <v>31.818131279327201</v>
      </c>
      <c r="J29" s="215"/>
      <c r="K29" s="215">
        <v>333583.72200000001</v>
      </c>
      <c r="L29" s="241">
        <v>485.11953827890898</v>
      </c>
      <c r="M29" s="215">
        <v>18048.452600000001</v>
      </c>
      <c r="N29" s="215">
        <v>176794.74</v>
      </c>
      <c r="O29" s="215">
        <v>8724.6895999999997</v>
      </c>
      <c r="R29" s="202"/>
    </row>
    <row r="30" spans="1:18" ht="9" customHeight="1" x14ac:dyDescent="0.2">
      <c r="A30" s="213" t="s">
        <v>57</v>
      </c>
      <c r="B30" s="214">
        <v>1595179.9172</v>
      </c>
      <c r="C30" s="215">
        <v>215823.89240000001</v>
      </c>
      <c r="D30" s="215">
        <v>16193.994699999999</v>
      </c>
      <c r="E30" s="215">
        <v>217999.03109999999</v>
      </c>
      <c r="F30" s="215">
        <v>666.50940000000003</v>
      </c>
      <c r="G30" s="215"/>
      <c r="H30" s="215">
        <v>173620.77340000001</v>
      </c>
      <c r="I30" s="241">
        <v>32.565920522503497</v>
      </c>
      <c r="J30" s="215"/>
      <c r="K30" s="215">
        <v>651235.87029999995</v>
      </c>
      <c r="L30" s="241">
        <v>469.72788068489098</v>
      </c>
      <c r="M30" s="215">
        <v>21760.482400000001</v>
      </c>
      <c r="N30" s="215">
        <v>297688.74890000001</v>
      </c>
      <c r="O30" s="215">
        <v>190.6146</v>
      </c>
      <c r="R30" s="202"/>
    </row>
    <row r="31" spans="1:18" ht="9" customHeight="1" x14ac:dyDescent="0.2">
      <c r="A31" s="216" t="s">
        <v>58</v>
      </c>
      <c r="B31" s="217">
        <v>2063300.1887000001</v>
      </c>
      <c r="C31" s="220">
        <v>932913.91729999997</v>
      </c>
      <c r="D31" s="220">
        <v>31413.701799999999</v>
      </c>
      <c r="E31" s="220">
        <v>128232.3726</v>
      </c>
      <c r="F31" s="220">
        <v>2024.6149</v>
      </c>
      <c r="G31" s="220"/>
      <c r="H31" s="220">
        <v>263093.4007</v>
      </c>
      <c r="I31" s="242">
        <v>32.1228079560872</v>
      </c>
      <c r="J31" s="220"/>
      <c r="K31" s="220">
        <v>221661.3</v>
      </c>
      <c r="L31" s="242">
        <v>270.67399203649802</v>
      </c>
      <c r="M31" s="220">
        <v>85850.480200000005</v>
      </c>
      <c r="N31" s="220">
        <v>397806.50050000002</v>
      </c>
      <c r="O31" s="220">
        <v>303.90069999999997</v>
      </c>
      <c r="R31" s="202"/>
    </row>
    <row r="32" spans="1:18" ht="9" customHeight="1" x14ac:dyDescent="0.2">
      <c r="A32" s="213" t="s">
        <v>60</v>
      </c>
      <c r="B32" s="214">
        <v>1083602.1103999999</v>
      </c>
      <c r="C32" s="215">
        <v>504893.53580000001</v>
      </c>
      <c r="D32" s="215">
        <v>5416.8015999999998</v>
      </c>
      <c r="E32" s="215">
        <v>34235.385900000001</v>
      </c>
      <c r="F32" s="215">
        <v>605.47969999999998</v>
      </c>
      <c r="G32" s="215"/>
      <c r="H32" s="215">
        <v>134873.52110000001</v>
      </c>
      <c r="I32" s="241">
        <v>31.401550605028199</v>
      </c>
      <c r="J32" s="215"/>
      <c r="K32" s="215">
        <v>54578.854200000002</v>
      </c>
      <c r="L32" s="241">
        <v>336.332409484697</v>
      </c>
      <c r="M32" s="215">
        <v>36968.733899999999</v>
      </c>
      <c r="N32" s="215">
        <v>306097.29060000001</v>
      </c>
      <c r="O32" s="215">
        <v>5932.5075999999999</v>
      </c>
      <c r="R32" s="202"/>
    </row>
    <row r="33" spans="1:27" ht="9" customHeight="1" x14ac:dyDescent="0.2">
      <c r="A33" s="213" t="s">
        <v>63</v>
      </c>
      <c r="B33" s="214">
        <v>664037.24349999998</v>
      </c>
      <c r="C33" s="215">
        <v>327179.56030000001</v>
      </c>
      <c r="D33" s="215">
        <v>257.1216</v>
      </c>
      <c r="E33" s="215">
        <v>3415.1275999999998</v>
      </c>
      <c r="F33" s="215">
        <v>0</v>
      </c>
      <c r="G33" s="215"/>
      <c r="H33" s="215">
        <v>67000.749599999996</v>
      </c>
      <c r="I33" s="241">
        <v>31.307343618137601</v>
      </c>
      <c r="J33" s="215"/>
      <c r="K33" s="215">
        <v>112270.84849999999</v>
      </c>
      <c r="L33" s="241">
        <v>467.34436164700401</v>
      </c>
      <c r="M33" s="215">
        <v>14489.706399999999</v>
      </c>
      <c r="N33" s="215">
        <v>138076.61129999999</v>
      </c>
      <c r="O33" s="215">
        <v>1347.5182</v>
      </c>
      <c r="R33" s="202"/>
    </row>
    <row r="34" spans="1:27" ht="9" customHeight="1" x14ac:dyDescent="0.2">
      <c r="A34" s="213" t="s">
        <v>192</v>
      </c>
      <c r="B34" s="214">
        <v>13027204.664399998</v>
      </c>
      <c r="C34" s="215">
        <v>3743099.3596000001</v>
      </c>
      <c r="D34" s="215">
        <v>819247.147</v>
      </c>
      <c r="E34" s="215">
        <v>1222153.6570000001</v>
      </c>
      <c r="F34" s="215">
        <v>12553.3951</v>
      </c>
      <c r="G34" s="215"/>
      <c r="H34" s="215">
        <v>2001247.3335999998</v>
      </c>
      <c r="I34" s="241">
        <v>31.51512617955396</v>
      </c>
      <c r="J34" s="215"/>
      <c r="K34" s="215">
        <v>1593977.4347999999</v>
      </c>
      <c r="L34" s="241">
        <v>423.71116981304158</v>
      </c>
      <c r="M34" s="215">
        <v>315163.31770000001</v>
      </c>
      <c r="N34" s="215">
        <v>3233121.9705999997</v>
      </c>
      <c r="O34" s="215">
        <v>86641.048999999985</v>
      </c>
      <c r="R34" s="202"/>
    </row>
    <row r="35" spans="1:27" ht="3" customHeight="1" x14ac:dyDescent="0.2">
      <c r="A35" s="222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R35" s="202"/>
    </row>
    <row r="36" spans="1:27" ht="3" customHeight="1" x14ac:dyDescent="0.2">
      <c r="A36" s="223"/>
      <c r="B36" s="223"/>
      <c r="C36" s="223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R36" s="202"/>
    </row>
    <row r="37" spans="1:27" ht="9.6" customHeight="1" x14ac:dyDescent="0.2">
      <c r="A37" s="224" t="s">
        <v>175</v>
      </c>
      <c r="B37" s="225"/>
      <c r="C37" s="225"/>
      <c r="D37" s="225"/>
      <c r="E37" s="225"/>
      <c r="F37" s="225"/>
      <c r="G37" s="225"/>
      <c r="H37" s="225"/>
      <c r="I37" s="225"/>
      <c r="J37" s="225"/>
      <c r="K37" s="225"/>
      <c r="L37" s="225"/>
      <c r="M37" s="225"/>
      <c r="N37" s="225"/>
      <c r="O37" s="225"/>
    </row>
    <row r="38" spans="1:27" ht="9.6" customHeight="1" x14ac:dyDescent="0.2">
      <c r="A38" s="226" t="s">
        <v>176</v>
      </c>
      <c r="B38" s="225"/>
      <c r="C38" s="225"/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</row>
    <row r="39" spans="1:27" ht="9.9499999999999993" hidden="1" customHeight="1" x14ac:dyDescent="0.2">
      <c r="A39" s="224"/>
      <c r="B39" s="225"/>
      <c r="C39" s="225"/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</row>
    <row r="40" spans="1:27" ht="23.25" hidden="1" customHeight="1" x14ac:dyDescent="0.2"/>
    <row r="41" spans="1:27" ht="26.25" hidden="1" customHeight="1" x14ac:dyDescent="0.2"/>
    <row r="42" spans="1:27" s="231" customFormat="1" ht="12" hidden="1" customHeight="1" x14ac:dyDescent="0.2">
      <c r="A42" s="227"/>
      <c r="B42" s="228"/>
      <c r="C42" s="228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02"/>
      <c r="Q42" s="202"/>
      <c r="R42" s="203"/>
      <c r="S42" s="229"/>
      <c r="T42" s="229"/>
      <c r="U42" s="229"/>
      <c r="V42" s="229"/>
      <c r="W42" s="229"/>
      <c r="X42" s="230"/>
      <c r="Y42" s="230"/>
      <c r="Z42" s="230"/>
      <c r="AA42" s="202"/>
    </row>
    <row r="43" spans="1:27" s="231" customFormat="1" ht="12" hidden="1" customHeight="1" x14ac:dyDescent="0.2">
      <c r="A43" s="227"/>
      <c r="B43" s="228"/>
      <c r="C43" s="228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02"/>
      <c r="Q43" s="232"/>
      <c r="R43" s="203"/>
      <c r="S43" s="229"/>
      <c r="T43" s="229"/>
      <c r="U43" s="229"/>
      <c r="V43" s="229"/>
      <c r="W43" s="229"/>
      <c r="X43" s="230"/>
      <c r="Y43" s="230"/>
      <c r="Z43" s="230"/>
      <c r="AA43" s="202"/>
    </row>
    <row r="44" spans="1:27" s="231" customFormat="1" ht="12" hidden="1" customHeight="1" x14ac:dyDescent="0.2">
      <c r="A44" s="233"/>
      <c r="B44" s="228"/>
      <c r="C44" s="228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34"/>
      <c r="Q44" s="232"/>
      <c r="R44" s="203"/>
      <c r="S44" s="229"/>
      <c r="T44" s="229"/>
      <c r="U44" s="229"/>
      <c r="V44" s="229"/>
      <c r="W44" s="229"/>
      <c r="X44" s="230"/>
      <c r="Y44" s="230"/>
      <c r="Z44" s="230"/>
      <c r="AA44" s="202"/>
    </row>
    <row r="45" spans="1:27" s="231" customFormat="1" ht="12" hidden="1" customHeight="1" x14ac:dyDescent="0.2">
      <c r="A45" s="227"/>
      <c r="B45" s="228"/>
      <c r="C45" s="228"/>
      <c r="D45" s="228"/>
      <c r="E45" s="228"/>
      <c r="F45" s="228"/>
      <c r="G45" s="228"/>
      <c r="H45" s="228"/>
      <c r="I45" s="228"/>
      <c r="J45" s="228"/>
      <c r="K45" s="228"/>
      <c r="L45" s="228"/>
      <c r="M45" s="228"/>
      <c r="N45" s="228"/>
      <c r="O45" s="228"/>
      <c r="P45" s="234"/>
      <c r="Q45" s="232"/>
      <c r="R45" s="203"/>
      <c r="S45" s="229"/>
      <c r="T45" s="229"/>
      <c r="U45" s="229"/>
      <c r="V45" s="229"/>
      <c r="W45" s="229"/>
      <c r="X45" s="230"/>
      <c r="Y45" s="230"/>
      <c r="Z45" s="230"/>
      <c r="AA45" s="202"/>
    </row>
    <row r="46" spans="1:27" s="231" customFormat="1" ht="12" hidden="1" customHeight="1" x14ac:dyDescent="0.2">
      <c r="A46" s="227"/>
      <c r="B46" s="228"/>
      <c r="C46" s="228"/>
      <c r="D46" s="228"/>
      <c r="E46" s="228"/>
      <c r="F46" s="228"/>
      <c r="G46" s="228"/>
      <c r="H46" s="228"/>
      <c r="I46" s="228"/>
      <c r="J46" s="228"/>
      <c r="K46" s="228"/>
      <c r="L46" s="228"/>
      <c r="M46" s="228"/>
      <c r="N46" s="228"/>
      <c r="O46" s="228"/>
      <c r="P46" s="234"/>
      <c r="Q46" s="232"/>
      <c r="R46" s="203"/>
      <c r="S46" s="229"/>
      <c r="T46" s="229"/>
      <c r="U46" s="229"/>
      <c r="V46" s="229"/>
      <c r="W46" s="229"/>
      <c r="X46" s="230"/>
      <c r="Y46" s="230"/>
      <c r="Z46" s="230"/>
      <c r="AA46" s="202"/>
    </row>
    <row r="47" spans="1:27" s="231" customFormat="1" ht="12" hidden="1" customHeight="1" x14ac:dyDescent="0.2">
      <c r="A47" s="227"/>
      <c r="B47" s="228"/>
      <c r="C47" s="228"/>
      <c r="D47" s="228"/>
      <c r="E47" s="228"/>
      <c r="F47" s="228"/>
      <c r="G47" s="228"/>
      <c r="H47" s="228"/>
      <c r="I47" s="228"/>
      <c r="J47" s="228"/>
      <c r="K47" s="228"/>
      <c r="L47" s="228"/>
      <c r="M47" s="228"/>
      <c r="N47" s="228"/>
      <c r="O47" s="228"/>
      <c r="P47" s="234"/>
      <c r="Q47" s="232"/>
      <c r="R47" s="203"/>
      <c r="S47" s="229"/>
      <c r="T47" s="229"/>
      <c r="U47" s="229"/>
      <c r="V47" s="229"/>
      <c r="W47" s="229"/>
      <c r="X47" s="230"/>
      <c r="Y47" s="230"/>
      <c r="Z47" s="230"/>
      <c r="AA47" s="202"/>
    </row>
    <row r="48" spans="1:27" s="231" customFormat="1" ht="12" hidden="1" customHeight="1" x14ac:dyDescent="0.2">
      <c r="A48" s="227"/>
      <c r="B48" s="228"/>
      <c r="C48" s="228"/>
      <c r="D48" s="228"/>
      <c r="E48" s="228"/>
      <c r="F48" s="228"/>
      <c r="G48" s="228"/>
      <c r="H48" s="228"/>
      <c r="I48" s="228"/>
      <c r="J48" s="228"/>
      <c r="K48" s="228"/>
      <c r="L48" s="228"/>
      <c r="M48" s="228"/>
      <c r="N48" s="228"/>
      <c r="O48" s="228"/>
      <c r="P48" s="234"/>
      <c r="Q48" s="232"/>
      <c r="R48" s="203"/>
      <c r="S48" s="229"/>
      <c r="T48" s="229"/>
      <c r="U48" s="229"/>
      <c r="V48" s="229"/>
      <c r="W48" s="229"/>
      <c r="X48" s="230"/>
      <c r="Y48" s="230"/>
      <c r="Z48" s="230"/>
      <c r="AA48" s="202"/>
    </row>
    <row r="49" spans="1:27" s="231" customFormat="1" ht="12" hidden="1" customHeight="1" x14ac:dyDescent="0.2">
      <c r="A49" s="227"/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  <c r="N49" s="228"/>
      <c r="O49" s="228"/>
      <c r="P49" s="234"/>
      <c r="Q49" s="232"/>
      <c r="R49" s="203"/>
      <c r="S49" s="229"/>
      <c r="T49" s="229"/>
      <c r="U49" s="229"/>
      <c r="V49" s="229"/>
      <c r="W49" s="229"/>
      <c r="X49" s="230"/>
      <c r="Y49" s="230"/>
      <c r="Z49" s="230"/>
      <c r="AA49" s="202"/>
    </row>
    <row r="50" spans="1:27" s="231" customFormat="1" ht="12" hidden="1" customHeight="1" x14ac:dyDescent="0.2">
      <c r="A50" s="227"/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  <c r="N50" s="228"/>
      <c r="O50" s="228"/>
      <c r="P50" s="234"/>
      <c r="Q50" s="232"/>
      <c r="R50" s="203"/>
      <c r="S50" s="229"/>
      <c r="T50" s="229"/>
      <c r="U50" s="229"/>
      <c r="V50" s="229"/>
      <c r="W50" s="229"/>
      <c r="X50" s="230"/>
      <c r="Y50" s="230"/>
      <c r="Z50" s="230"/>
      <c r="AA50" s="202"/>
    </row>
    <row r="51" spans="1:27" s="231" customFormat="1" ht="12" hidden="1" customHeight="1" x14ac:dyDescent="0.2">
      <c r="A51" s="227"/>
      <c r="B51" s="228"/>
      <c r="C51" s="228"/>
      <c r="D51" s="228"/>
      <c r="E51" s="228"/>
      <c r="F51" s="228"/>
      <c r="G51" s="228"/>
      <c r="H51" s="228"/>
      <c r="I51" s="228"/>
      <c r="J51" s="228"/>
      <c r="K51" s="228"/>
      <c r="L51" s="228"/>
      <c r="M51" s="228"/>
      <c r="N51" s="228"/>
      <c r="O51" s="228"/>
      <c r="P51" s="234"/>
      <c r="Q51" s="232"/>
      <c r="R51" s="203"/>
      <c r="S51" s="229"/>
      <c r="T51" s="229"/>
      <c r="U51" s="229"/>
      <c r="V51" s="229"/>
      <c r="W51" s="229"/>
      <c r="X51" s="230"/>
      <c r="Y51" s="230"/>
      <c r="Z51" s="230"/>
      <c r="AA51" s="202"/>
    </row>
    <row r="52" spans="1:27" s="231" customFormat="1" ht="12" hidden="1" customHeight="1" x14ac:dyDescent="0.2">
      <c r="A52" s="227"/>
      <c r="B52" s="228"/>
      <c r="C52" s="228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34"/>
      <c r="Q52" s="232"/>
      <c r="R52" s="203"/>
      <c r="S52" s="229"/>
      <c r="T52" s="229"/>
      <c r="U52" s="229"/>
      <c r="V52" s="229"/>
      <c r="W52" s="229"/>
      <c r="X52" s="230"/>
      <c r="Y52" s="230"/>
      <c r="Z52" s="230"/>
      <c r="AA52" s="202"/>
    </row>
    <row r="53" spans="1:27" s="231" customFormat="1" ht="12" hidden="1" customHeight="1" x14ac:dyDescent="0.2">
      <c r="A53" s="227"/>
      <c r="B53" s="228"/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34"/>
      <c r="Q53" s="232"/>
      <c r="R53" s="203"/>
      <c r="S53" s="229"/>
      <c r="T53" s="229"/>
      <c r="U53" s="229"/>
      <c r="V53" s="229"/>
      <c r="W53" s="229"/>
      <c r="X53" s="230"/>
      <c r="Y53" s="230"/>
      <c r="Z53" s="230"/>
      <c r="AA53" s="202"/>
    </row>
    <row r="54" spans="1:27" s="231" customFormat="1" ht="13.9" hidden="1" customHeight="1" x14ac:dyDescent="0.2">
      <c r="A54" s="227"/>
      <c r="B54" s="228"/>
      <c r="C54" s="228"/>
      <c r="D54" s="228"/>
      <c r="E54" s="228"/>
      <c r="F54" s="228"/>
      <c r="G54" s="228"/>
      <c r="H54" s="228"/>
      <c r="I54" s="228"/>
      <c r="J54" s="228"/>
      <c r="K54" s="228"/>
      <c r="L54" s="228"/>
      <c r="M54" s="228"/>
      <c r="N54" s="228"/>
      <c r="O54" s="228"/>
      <c r="P54" s="234"/>
      <c r="Q54" s="232"/>
      <c r="R54" s="203"/>
      <c r="S54" s="229"/>
      <c r="T54" s="229"/>
      <c r="U54" s="229"/>
      <c r="V54" s="229"/>
      <c r="W54" s="229"/>
      <c r="X54" s="230"/>
      <c r="Y54" s="230"/>
      <c r="Z54" s="230"/>
      <c r="AA54" s="202"/>
    </row>
    <row r="55" spans="1:27" s="231" customFormat="1" ht="13.9" hidden="1" customHeight="1" x14ac:dyDescent="0.2">
      <c r="A55" s="227"/>
      <c r="B55" s="228"/>
      <c r="C55" s="228"/>
      <c r="D55" s="228"/>
      <c r="E55" s="228"/>
      <c r="F55" s="228"/>
      <c r="G55" s="228"/>
      <c r="H55" s="228"/>
      <c r="I55" s="228"/>
      <c r="J55" s="228"/>
      <c r="K55" s="228"/>
      <c r="L55" s="228"/>
      <c r="M55" s="228"/>
      <c r="N55" s="228"/>
      <c r="O55" s="228"/>
      <c r="P55" s="234"/>
      <c r="Q55" s="232"/>
      <c r="R55" s="203"/>
      <c r="S55" s="229"/>
      <c r="T55" s="229"/>
      <c r="U55" s="229"/>
      <c r="V55" s="229"/>
      <c r="W55" s="229"/>
      <c r="X55" s="230"/>
      <c r="Y55" s="230"/>
      <c r="Z55" s="230"/>
      <c r="AA55" s="202"/>
    </row>
    <row r="56" spans="1:27" s="231" customFormat="1" ht="13.9" hidden="1" customHeight="1" x14ac:dyDescent="0.2">
      <c r="A56" s="227"/>
      <c r="B56" s="228"/>
      <c r="C56" s="228"/>
      <c r="D56" s="228"/>
      <c r="E56" s="228"/>
      <c r="F56" s="228"/>
      <c r="G56" s="228"/>
      <c r="H56" s="228"/>
      <c r="I56" s="228"/>
      <c r="J56" s="228"/>
      <c r="K56" s="228"/>
      <c r="L56" s="228"/>
      <c r="M56" s="228"/>
      <c r="N56" s="228"/>
      <c r="O56" s="228"/>
      <c r="P56" s="234"/>
      <c r="Q56" s="232"/>
      <c r="R56" s="203"/>
      <c r="S56" s="229"/>
      <c r="T56" s="229"/>
      <c r="U56" s="229"/>
      <c r="V56" s="229"/>
      <c r="W56" s="229"/>
      <c r="X56" s="230"/>
      <c r="Y56" s="230"/>
      <c r="Z56" s="230"/>
      <c r="AA56" s="202"/>
    </row>
    <row r="57" spans="1:27" s="231" customFormat="1" ht="13.9" hidden="1" customHeight="1" x14ac:dyDescent="0.2">
      <c r="A57" s="227"/>
      <c r="B57" s="228"/>
      <c r="C57" s="228"/>
      <c r="D57" s="228"/>
      <c r="E57" s="228"/>
      <c r="F57" s="228"/>
      <c r="G57" s="228"/>
      <c r="H57" s="228"/>
      <c r="I57" s="228"/>
      <c r="J57" s="228"/>
      <c r="K57" s="228"/>
      <c r="L57" s="228"/>
      <c r="M57" s="228"/>
      <c r="N57" s="228"/>
      <c r="O57" s="228"/>
      <c r="P57" s="234"/>
      <c r="Q57" s="232"/>
      <c r="R57" s="203"/>
      <c r="S57" s="229"/>
      <c r="T57" s="229"/>
      <c r="U57" s="229"/>
      <c r="V57" s="229"/>
      <c r="W57" s="229"/>
      <c r="X57" s="230"/>
      <c r="Y57" s="230"/>
      <c r="Z57" s="230"/>
      <c r="AA57" s="202"/>
    </row>
    <row r="58" spans="1:27" s="231" customFormat="1" ht="13.9" hidden="1" customHeight="1" x14ac:dyDescent="0.2">
      <c r="A58" s="227"/>
      <c r="B58" s="228"/>
      <c r="C58" s="228"/>
      <c r="D58" s="228"/>
      <c r="E58" s="228"/>
      <c r="F58" s="228"/>
      <c r="G58" s="228"/>
      <c r="H58" s="228"/>
      <c r="I58" s="228"/>
      <c r="J58" s="228"/>
      <c r="K58" s="228"/>
      <c r="L58" s="228"/>
      <c r="M58" s="228"/>
      <c r="N58" s="228"/>
      <c r="O58" s="228"/>
      <c r="P58" s="234"/>
      <c r="Q58" s="232"/>
      <c r="R58" s="203"/>
      <c r="S58" s="229"/>
      <c r="T58" s="229"/>
      <c r="U58" s="229"/>
      <c r="V58" s="229"/>
      <c r="W58" s="229"/>
      <c r="X58" s="230"/>
      <c r="Y58" s="230"/>
      <c r="Z58" s="230"/>
      <c r="AA58" s="202"/>
    </row>
    <row r="59" spans="1:27" s="231" customFormat="1" ht="13.9" hidden="1" customHeight="1" x14ac:dyDescent="0.2">
      <c r="A59" s="227"/>
      <c r="B59" s="228"/>
      <c r="C59" s="228"/>
      <c r="D59" s="228"/>
      <c r="E59" s="228"/>
      <c r="F59" s="228"/>
      <c r="G59" s="228"/>
      <c r="H59" s="228"/>
      <c r="I59" s="228"/>
      <c r="J59" s="228"/>
      <c r="K59" s="228"/>
      <c r="L59" s="228"/>
      <c r="M59" s="228"/>
      <c r="N59" s="228"/>
      <c r="O59" s="228"/>
      <c r="P59" s="234"/>
      <c r="Q59" s="232"/>
      <c r="R59" s="203"/>
      <c r="S59" s="229"/>
      <c r="T59" s="229"/>
      <c r="U59" s="229"/>
      <c r="V59" s="229"/>
      <c r="W59" s="229"/>
      <c r="X59" s="230"/>
      <c r="Y59" s="230"/>
      <c r="Z59" s="230"/>
      <c r="AA59" s="202"/>
    </row>
    <row r="60" spans="1:27" s="231" customFormat="1" ht="13.9" hidden="1" customHeight="1" x14ac:dyDescent="0.2">
      <c r="A60" s="227"/>
      <c r="B60" s="228"/>
      <c r="C60" s="228"/>
      <c r="D60" s="228"/>
      <c r="E60" s="228"/>
      <c r="F60" s="228"/>
      <c r="G60" s="228"/>
      <c r="H60" s="228"/>
      <c r="I60" s="228"/>
      <c r="J60" s="228"/>
      <c r="K60" s="228"/>
      <c r="L60" s="228"/>
      <c r="M60" s="228"/>
      <c r="N60" s="228"/>
      <c r="O60" s="228"/>
      <c r="P60" s="234"/>
      <c r="Q60" s="232"/>
      <c r="R60" s="203"/>
      <c r="S60" s="229"/>
      <c r="T60" s="229"/>
      <c r="U60" s="229"/>
      <c r="V60" s="229"/>
      <c r="W60" s="229"/>
      <c r="X60" s="230"/>
      <c r="Y60" s="230"/>
      <c r="Z60" s="230"/>
      <c r="AA60" s="202"/>
    </row>
    <row r="61" spans="1:27" s="231" customFormat="1" ht="13.9" hidden="1" customHeight="1" x14ac:dyDescent="0.2">
      <c r="A61" s="227"/>
      <c r="B61" s="228"/>
      <c r="C61" s="228"/>
      <c r="D61" s="228"/>
      <c r="E61" s="228"/>
      <c r="F61" s="228"/>
      <c r="G61" s="228"/>
      <c r="H61" s="228"/>
      <c r="I61" s="228"/>
      <c r="J61" s="228"/>
      <c r="K61" s="228"/>
      <c r="L61" s="228"/>
      <c r="M61" s="228"/>
      <c r="N61" s="228"/>
      <c r="O61" s="228"/>
      <c r="P61" s="234"/>
      <c r="Q61" s="230"/>
      <c r="R61" s="203"/>
      <c r="S61" s="229"/>
      <c r="T61" s="229"/>
      <c r="U61" s="229"/>
      <c r="V61" s="229"/>
      <c r="W61" s="229"/>
      <c r="X61" s="230"/>
      <c r="Y61" s="230"/>
      <c r="Z61" s="230"/>
      <c r="AA61" s="202"/>
    </row>
    <row r="62" spans="1:27" s="231" customFormat="1" ht="13.9" hidden="1" customHeight="1" x14ac:dyDescent="0.2">
      <c r="A62" s="227"/>
      <c r="B62" s="228"/>
      <c r="C62" s="228"/>
      <c r="D62" s="228"/>
      <c r="E62" s="228"/>
      <c r="F62" s="228"/>
      <c r="G62" s="228"/>
      <c r="H62" s="228"/>
      <c r="I62" s="228"/>
      <c r="J62" s="228"/>
      <c r="K62" s="228"/>
      <c r="L62" s="228"/>
      <c r="M62" s="228"/>
      <c r="N62" s="228"/>
      <c r="O62" s="228"/>
      <c r="P62" s="234"/>
      <c r="Q62" s="230"/>
      <c r="R62" s="203"/>
      <c r="S62" s="229"/>
      <c r="T62" s="229"/>
      <c r="U62" s="229"/>
      <c r="V62" s="229"/>
      <c r="W62" s="229"/>
      <c r="X62" s="230"/>
      <c r="Y62" s="230"/>
      <c r="Z62" s="230"/>
      <c r="AA62" s="202"/>
    </row>
    <row r="63" spans="1:27" s="231" customFormat="1" ht="6" hidden="1" customHeight="1" x14ac:dyDescent="0.2">
      <c r="A63" s="227"/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34"/>
      <c r="Q63" s="230"/>
      <c r="R63" s="203"/>
      <c r="S63" s="229"/>
      <c r="T63" s="229"/>
      <c r="U63" s="229"/>
      <c r="V63" s="229"/>
      <c r="W63" s="229"/>
      <c r="X63" s="230"/>
      <c r="Y63" s="230"/>
      <c r="Z63" s="230"/>
      <c r="AA63" s="202"/>
    </row>
    <row r="64" spans="1:27" s="231" customFormat="1" ht="12" hidden="1" customHeight="1" x14ac:dyDescent="0.2">
      <c r="A64" s="235"/>
      <c r="B64" s="230"/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4"/>
      <c r="Q64" s="230"/>
      <c r="R64" s="203"/>
      <c r="S64" s="229"/>
      <c r="T64" s="229"/>
      <c r="U64" s="229"/>
      <c r="V64" s="229"/>
      <c r="W64" s="229"/>
      <c r="X64" s="230"/>
      <c r="Y64" s="230"/>
      <c r="Z64" s="230"/>
      <c r="AA64" s="202"/>
    </row>
    <row r="65" spans="1:27" s="231" customFormat="1" ht="12" hidden="1" customHeight="1" x14ac:dyDescent="0.2">
      <c r="A65" s="235"/>
      <c r="B65" s="230"/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4"/>
      <c r="Q65" s="230"/>
      <c r="R65" s="203"/>
      <c r="S65" s="229"/>
      <c r="T65" s="229"/>
      <c r="U65" s="229"/>
      <c r="V65" s="229"/>
      <c r="W65" s="229"/>
      <c r="X65" s="229"/>
      <c r="Y65" s="229"/>
      <c r="Z65" s="230"/>
      <c r="AA65" s="202"/>
    </row>
    <row r="66" spans="1:27" s="231" customFormat="1" ht="12" hidden="1" customHeight="1" x14ac:dyDescent="0.2">
      <c r="A66" s="235"/>
      <c r="B66" s="230"/>
      <c r="C66" s="230"/>
      <c r="D66" s="230"/>
      <c r="E66" s="230"/>
      <c r="F66" s="230"/>
      <c r="G66" s="230"/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6"/>
      <c r="S66" s="229"/>
      <c r="T66" s="229"/>
      <c r="U66" s="229"/>
      <c r="V66" s="229"/>
      <c r="W66" s="229"/>
      <c r="X66" s="229"/>
      <c r="Y66" s="229"/>
      <c r="Z66" s="230"/>
      <c r="AA66" s="202"/>
    </row>
    <row r="67" spans="1:27" ht="3" hidden="1" customHeight="1" x14ac:dyDescent="0.2">
      <c r="P67" s="230"/>
      <c r="Q67" s="230"/>
      <c r="R67" s="236"/>
    </row>
    <row r="68" spans="1:27" ht="12" hidden="1" customHeight="1" x14ac:dyDescent="0.2">
      <c r="A68" s="231"/>
      <c r="P68" s="230"/>
    </row>
    <row r="69" spans="1:27" ht="12" hidden="1" customHeight="1" x14ac:dyDescent="0.2">
      <c r="A69" s="231"/>
    </row>
    <row r="70" spans="1:27" ht="12" hidden="1" customHeight="1" x14ac:dyDescent="0.2">
      <c r="A70" s="231"/>
    </row>
    <row r="71" spans="1:27" ht="12" hidden="1" customHeight="1" x14ac:dyDescent="0.2">
      <c r="A71" s="231"/>
    </row>
    <row r="72" spans="1:27" hidden="1" x14ac:dyDescent="0.2"/>
    <row r="73" spans="1:27" hidden="1" x14ac:dyDescent="0.2"/>
    <row r="74" spans="1:27" hidden="1" x14ac:dyDescent="0.2"/>
    <row r="75" spans="1:27" hidden="1" x14ac:dyDescent="0.2"/>
    <row r="76" spans="1:27" hidden="1" x14ac:dyDescent="0.2"/>
    <row r="77" spans="1:27" hidden="1" x14ac:dyDescent="0.2"/>
    <row r="78" spans="1:27" hidden="1" x14ac:dyDescent="0.2"/>
    <row r="79" spans="1:27" hidden="1" x14ac:dyDescent="0.2"/>
    <row r="80" spans="1:27" hidden="1" x14ac:dyDescent="0.2"/>
    <row r="81" hidden="1" x14ac:dyDescent="0.2"/>
    <row r="82" hidden="1" x14ac:dyDescent="0.2"/>
    <row r="83" hidden="1" x14ac:dyDescent="0.2"/>
    <row r="84" hidden="1" x14ac:dyDescent="0.2"/>
  </sheetData>
  <sheetProtection sheet="1" objects="1" scenarios="1"/>
  <mergeCells count="12">
    <mergeCell ref="F7:F9"/>
    <mergeCell ref="A7:A11"/>
    <mergeCell ref="B7:B8"/>
    <mergeCell ref="C7:C9"/>
    <mergeCell ref="D7:D11"/>
    <mergeCell ref="E7:E11"/>
    <mergeCell ref="H7:I7"/>
    <mergeCell ref="K7:L7"/>
    <mergeCell ref="M7:M8"/>
    <mergeCell ref="O7:O8"/>
    <mergeCell ref="I8:I11"/>
    <mergeCell ref="L8:L11"/>
  </mergeCells>
  <hyperlinks>
    <hyperlink ref="O1" location="Índice!A1" display="Índice!A1"/>
  </hyperlinks>
  <printOptions horizontalCentered="1" verticalCentered="1"/>
  <pageMargins left="0.19685039370078741" right="0.19685039370078741" top="0.39370078740157483" bottom="0.19685039370078741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showGridLines="0" showRowColHeaders="0" zoomScale="140" zoomScaleNormal="140" workbookViewId="0"/>
  </sheetViews>
  <sheetFormatPr baseColWidth="10" defaultColWidth="0" defaultRowHeight="8.25" customHeight="1" zeroHeight="1" x14ac:dyDescent="0.2"/>
  <cols>
    <col min="1" max="1" width="2.140625" style="285" customWidth="1"/>
    <col min="2" max="2" width="21.28515625" style="286" customWidth="1"/>
    <col min="3" max="3" width="12.7109375" style="286" customWidth="1"/>
    <col min="4" max="4" width="15.28515625" style="286" customWidth="1"/>
    <col min="5" max="5" width="8.140625" style="286" customWidth="1"/>
    <col min="6" max="6" width="7.140625" style="286" customWidth="1"/>
    <col min="7" max="7" width="6.5703125" style="286" customWidth="1"/>
    <col min="8" max="8" width="8.7109375" style="286" customWidth="1"/>
    <col min="9" max="9" width="7.7109375" style="286" customWidth="1"/>
    <col min="10" max="10" width="0.85546875" style="286" customWidth="1"/>
    <col min="11" max="13" width="0" style="286" hidden="1" customWidth="1"/>
    <col min="14" max="16384" width="10.140625" style="286" hidden="1"/>
  </cols>
  <sheetData>
    <row r="1" spans="1:13" s="244" customFormat="1" ht="12.95" customHeight="1" x14ac:dyDescent="0.2">
      <c r="A1" s="243" t="s">
        <v>193</v>
      </c>
      <c r="C1" s="245"/>
      <c r="D1" s="245"/>
      <c r="E1" s="246"/>
      <c r="I1" s="175" t="s">
        <v>194</v>
      </c>
    </row>
    <row r="2" spans="1:13" s="244" customFormat="1" ht="3" customHeight="1" x14ac:dyDescent="0.15">
      <c r="A2" s="247"/>
      <c r="B2" s="248"/>
      <c r="C2" s="249"/>
      <c r="D2" s="249"/>
      <c r="E2" s="250"/>
      <c r="F2" s="249"/>
      <c r="G2" s="249"/>
      <c r="H2" s="249"/>
      <c r="I2" s="249"/>
    </row>
    <row r="3" spans="1:13" s="244" customFormat="1" ht="3" customHeight="1" x14ac:dyDescent="0.15">
      <c r="A3" s="251"/>
      <c r="B3" s="252"/>
      <c r="C3" s="245"/>
      <c r="D3" s="245"/>
      <c r="E3" s="247"/>
      <c r="F3" s="245"/>
    </row>
    <row r="4" spans="1:13" s="160" customFormat="1" ht="9.9499999999999993" customHeight="1" x14ac:dyDescent="0.15">
      <c r="A4" s="354" t="s">
        <v>195</v>
      </c>
      <c r="B4" s="354"/>
      <c r="C4" s="354" t="s">
        <v>196</v>
      </c>
      <c r="D4" s="354" t="s">
        <v>197</v>
      </c>
      <c r="E4" s="355" t="s">
        <v>198</v>
      </c>
      <c r="F4" s="354" t="s">
        <v>199</v>
      </c>
      <c r="G4" s="353" t="s">
        <v>200</v>
      </c>
      <c r="H4" s="353" t="s">
        <v>201</v>
      </c>
      <c r="I4" s="353" t="s">
        <v>202</v>
      </c>
      <c r="J4" s="253"/>
    </row>
    <row r="5" spans="1:13" s="160" customFormat="1" ht="9.9499999999999993" customHeight="1" x14ac:dyDescent="0.15">
      <c r="A5" s="354"/>
      <c r="B5" s="354"/>
      <c r="C5" s="354"/>
      <c r="D5" s="354"/>
      <c r="E5" s="355"/>
      <c r="F5" s="354"/>
      <c r="G5" s="353"/>
      <c r="H5" s="353"/>
      <c r="I5" s="353"/>
      <c r="J5" s="253"/>
    </row>
    <row r="6" spans="1:13" s="160" customFormat="1" ht="9.9499999999999993" customHeight="1" x14ac:dyDescent="0.15">
      <c r="A6" s="354"/>
      <c r="B6" s="354"/>
      <c r="C6" s="354"/>
      <c r="D6" s="354"/>
      <c r="E6" s="355"/>
      <c r="F6" s="354"/>
      <c r="G6" s="353"/>
      <c r="H6" s="353"/>
      <c r="I6" s="353"/>
      <c r="J6" s="253"/>
    </row>
    <row r="7" spans="1:13" s="160" customFormat="1" ht="9.9499999999999993" customHeight="1" x14ac:dyDescent="0.15">
      <c r="A7" s="354"/>
      <c r="B7" s="354"/>
      <c r="C7" s="254"/>
      <c r="D7" s="354"/>
      <c r="E7" s="355"/>
      <c r="F7" s="254"/>
      <c r="G7" s="353"/>
      <c r="H7" s="353"/>
      <c r="I7" s="353"/>
      <c r="J7" s="253"/>
    </row>
    <row r="8" spans="1:13" s="160" customFormat="1" ht="3" customHeight="1" x14ac:dyDescent="0.15">
      <c r="A8" s="255"/>
      <c r="B8" s="256"/>
      <c r="C8" s="257"/>
      <c r="D8" s="257"/>
      <c r="E8" s="255"/>
      <c r="F8" s="257"/>
      <c r="G8" s="258"/>
      <c r="H8" s="258"/>
      <c r="I8" s="258"/>
      <c r="J8" s="259"/>
    </row>
    <row r="9" spans="1:13" s="160" customFormat="1" ht="3" customHeight="1" x14ac:dyDescent="0.15">
      <c r="A9" s="260"/>
      <c r="B9" s="261"/>
      <c r="C9" s="259"/>
      <c r="D9" s="259"/>
      <c r="E9" s="262"/>
      <c r="F9" s="259"/>
      <c r="G9" s="263"/>
      <c r="H9" s="263"/>
      <c r="I9" s="263"/>
      <c r="J9" s="259"/>
    </row>
    <row r="10" spans="1:13" s="160" customFormat="1" ht="9.1999999999999993" customHeight="1" x14ac:dyDescent="0.15">
      <c r="A10" s="264" t="s">
        <v>203</v>
      </c>
      <c r="B10" s="265" t="s">
        <v>204</v>
      </c>
      <c r="C10" s="265" t="s">
        <v>205</v>
      </c>
      <c r="D10" s="266" t="s">
        <v>57</v>
      </c>
      <c r="E10" s="267">
        <v>1964</v>
      </c>
      <c r="F10" s="266" t="s">
        <v>206</v>
      </c>
      <c r="G10" s="268">
        <v>3086</v>
      </c>
      <c r="H10" s="268">
        <v>2189</v>
      </c>
      <c r="I10" s="268">
        <v>1289</v>
      </c>
      <c r="J10" s="259"/>
      <c r="M10" s="269"/>
    </row>
    <row r="11" spans="1:13" s="160" customFormat="1" ht="9.1999999999999993" customHeight="1" x14ac:dyDescent="0.15">
      <c r="A11" s="264" t="s">
        <v>207</v>
      </c>
      <c r="B11" s="265" t="s">
        <v>208</v>
      </c>
      <c r="C11" s="265" t="s">
        <v>209</v>
      </c>
      <c r="D11" s="266" t="s">
        <v>58</v>
      </c>
      <c r="E11" s="267">
        <v>1955</v>
      </c>
      <c r="F11" s="266" t="s">
        <v>210</v>
      </c>
      <c r="G11" s="268">
        <v>950</v>
      </c>
      <c r="H11" s="268">
        <v>738</v>
      </c>
      <c r="I11" s="268">
        <v>337</v>
      </c>
      <c r="J11" s="259"/>
      <c r="M11" s="269"/>
    </row>
    <row r="12" spans="1:13" s="160" customFormat="1" ht="9.1999999999999993" customHeight="1" x14ac:dyDescent="0.15">
      <c r="A12" s="264" t="s">
        <v>211</v>
      </c>
      <c r="B12" s="265" t="s">
        <v>212</v>
      </c>
      <c r="C12" s="265" t="s">
        <v>213</v>
      </c>
      <c r="D12" s="266" t="s">
        <v>58</v>
      </c>
      <c r="E12" s="267">
        <v>1952</v>
      </c>
      <c r="F12" s="266" t="s">
        <v>210</v>
      </c>
      <c r="G12" s="268">
        <v>2989</v>
      </c>
      <c r="H12" s="268">
        <v>2648</v>
      </c>
      <c r="I12" s="268">
        <v>1675</v>
      </c>
      <c r="J12" s="259"/>
      <c r="M12" s="269"/>
    </row>
    <row r="13" spans="1:13" s="160" customFormat="1" ht="9.1999999999999993" customHeight="1" x14ac:dyDescent="0.15">
      <c r="A13" s="270" t="s">
        <v>214</v>
      </c>
      <c r="B13" s="271" t="s">
        <v>215</v>
      </c>
      <c r="C13" s="271" t="s">
        <v>216</v>
      </c>
      <c r="D13" s="272" t="s">
        <v>40</v>
      </c>
      <c r="E13" s="273">
        <v>1987</v>
      </c>
      <c r="F13" s="272" t="s">
        <v>217</v>
      </c>
      <c r="G13" s="274">
        <v>1091</v>
      </c>
      <c r="H13" s="274">
        <v>999</v>
      </c>
      <c r="I13" s="274">
        <v>1000</v>
      </c>
      <c r="J13" s="259"/>
      <c r="M13" s="269"/>
    </row>
    <row r="14" spans="1:13" s="160" customFormat="1" ht="9.1999999999999993" customHeight="1" x14ac:dyDescent="0.15">
      <c r="A14" s="264" t="s">
        <v>218</v>
      </c>
      <c r="B14" s="265" t="s">
        <v>219</v>
      </c>
      <c r="C14" s="265" t="s">
        <v>220</v>
      </c>
      <c r="D14" s="266" t="s">
        <v>44</v>
      </c>
      <c r="E14" s="267">
        <v>1986</v>
      </c>
      <c r="F14" s="266" t="s">
        <v>217</v>
      </c>
      <c r="G14" s="268">
        <v>1458</v>
      </c>
      <c r="H14" s="268">
        <v>1445</v>
      </c>
      <c r="I14" s="268">
        <v>1070</v>
      </c>
      <c r="J14" s="259"/>
      <c r="M14" s="269"/>
    </row>
    <row r="15" spans="1:13" s="160" customFormat="1" ht="9.1999999999999993" customHeight="1" x14ac:dyDescent="0.15">
      <c r="A15" s="264" t="s">
        <v>221</v>
      </c>
      <c r="B15" s="265" t="s">
        <v>222</v>
      </c>
      <c r="C15" s="265" t="s">
        <v>223</v>
      </c>
      <c r="D15" s="266" t="s">
        <v>51</v>
      </c>
      <c r="E15" s="267">
        <v>1994</v>
      </c>
      <c r="F15" s="266" t="s">
        <v>224</v>
      </c>
      <c r="G15" s="268">
        <v>1123</v>
      </c>
      <c r="H15" s="268">
        <v>1055</v>
      </c>
      <c r="I15" s="268">
        <v>816</v>
      </c>
      <c r="J15" s="259"/>
      <c r="M15" s="269"/>
    </row>
    <row r="16" spans="1:13" s="160" customFormat="1" ht="9.1999999999999993" customHeight="1" x14ac:dyDescent="0.15">
      <c r="A16" s="264" t="s">
        <v>225</v>
      </c>
      <c r="B16" s="265" t="s">
        <v>226</v>
      </c>
      <c r="C16" s="265" t="s">
        <v>227</v>
      </c>
      <c r="D16" s="266" t="s">
        <v>40</v>
      </c>
      <c r="E16" s="267">
        <v>1978</v>
      </c>
      <c r="F16" s="275" t="s">
        <v>217</v>
      </c>
      <c r="G16" s="268">
        <v>13169</v>
      </c>
      <c r="H16" s="268">
        <v>12614</v>
      </c>
      <c r="I16" s="268">
        <v>13434</v>
      </c>
      <c r="J16" s="259"/>
      <c r="M16" s="269"/>
    </row>
    <row r="17" spans="1:13" s="160" customFormat="1" ht="9.1999999999999993" customHeight="1" x14ac:dyDescent="0.15">
      <c r="A17" s="270" t="s">
        <v>228</v>
      </c>
      <c r="B17" s="271" t="s">
        <v>229</v>
      </c>
      <c r="C17" s="276"/>
      <c r="D17" s="276"/>
      <c r="E17" s="276"/>
      <c r="F17" s="276"/>
      <c r="G17" s="277"/>
      <c r="H17" s="277"/>
      <c r="I17" s="277"/>
      <c r="J17" s="259"/>
      <c r="M17" s="269"/>
    </row>
    <row r="18" spans="1:13" s="160" customFormat="1" ht="9.1999999999999993" customHeight="1" x14ac:dyDescent="0.2">
      <c r="A18" s="275"/>
      <c r="B18" s="265" t="s">
        <v>230</v>
      </c>
      <c r="C18" s="265"/>
      <c r="D18" s="266"/>
      <c r="E18" s="267"/>
      <c r="F18" s="266"/>
      <c r="G18" s="268"/>
      <c r="H18" s="268"/>
      <c r="I18" s="268"/>
      <c r="J18" s="278"/>
      <c r="M18" s="269"/>
    </row>
    <row r="19" spans="1:13" s="160" customFormat="1" ht="9.1999999999999993" customHeight="1" x14ac:dyDescent="0.15">
      <c r="A19" s="275"/>
      <c r="B19" s="265" t="s">
        <v>231</v>
      </c>
      <c r="C19" s="265" t="s">
        <v>232</v>
      </c>
      <c r="D19" s="266" t="s">
        <v>60</v>
      </c>
      <c r="E19" s="267">
        <v>1971</v>
      </c>
      <c r="F19" s="266" t="s">
        <v>224</v>
      </c>
      <c r="G19" s="268">
        <v>3910</v>
      </c>
      <c r="H19" s="268">
        <v>3871</v>
      </c>
      <c r="I19" s="268">
        <v>3209</v>
      </c>
      <c r="J19" s="259"/>
      <c r="M19" s="269"/>
    </row>
    <row r="20" spans="1:13" s="160" customFormat="1" ht="9.1999999999999993" customHeight="1" x14ac:dyDescent="0.15">
      <c r="A20" s="264" t="s">
        <v>233</v>
      </c>
      <c r="B20" s="265" t="s">
        <v>234</v>
      </c>
      <c r="C20" s="265" t="s">
        <v>235</v>
      </c>
      <c r="D20" s="266" t="s">
        <v>57</v>
      </c>
      <c r="E20" s="267">
        <v>1981</v>
      </c>
      <c r="F20" s="266" t="s">
        <v>206</v>
      </c>
      <c r="G20" s="268">
        <v>1860</v>
      </c>
      <c r="H20" s="268">
        <v>1050</v>
      </c>
      <c r="I20" s="268">
        <v>715</v>
      </c>
      <c r="J20" s="259"/>
      <c r="M20" s="269"/>
    </row>
    <row r="21" spans="1:13" s="160" customFormat="1" ht="9.1999999999999993" customHeight="1" x14ac:dyDescent="0.15">
      <c r="A21" s="270" t="s">
        <v>236</v>
      </c>
      <c r="B21" s="271" t="s">
        <v>237</v>
      </c>
      <c r="C21" s="271" t="s">
        <v>237</v>
      </c>
      <c r="D21" s="272" t="s">
        <v>238</v>
      </c>
      <c r="E21" s="276"/>
      <c r="F21" s="276"/>
      <c r="G21" s="277"/>
      <c r="H21" s="277"/>
      <c r="I21" s="277"/>
      <c r="J21" s="259"/>
      <c r="M21" s="269"/>
    </row>
    <row r="22" spans="1:13" s="160" customFormat="1" ht="9.1999999999999993" customHeight="1" x14ac:dyDescent="0.15">
      <c r="A22" s="275"/>
      <c r="B22" s="279"/>
      <c r="C22" s="265"/>
      <c r="D22" s="266" t="s">
        <v>239</v>
      </c>
      <c r="E22" s="267">
        <v>1964</v>
      </c>
      <c r="F22" s="266" t="s">
        <v>240</v>
      </c>
      <c r="G22" s="268">
        <v>9340</v>
      </c>
      <c r="H22" s="268">
        <v>7123</v>
      </c>
      <c r="I22" s="268">
        <v>6235</v>
      </c>
      <c r="J22" s="259"/>
      <c r="M22" s="261"/>
    </row>
    <row r="23" spans="1:13" s="160" customFormat="1" ht="9.1999999999999993" customHeight="1" x14ac:dyDescent="0.15">
      <c r="A23" s="264" t="s">
        <v>241</v>
      </c>
      <c r="B23" s="265" t="s">
        <v>242</v>
      </c>
      <c r="C23" s="265" t="s">
        <v>243</v>
      </c>
      <c r="D23" s="266" t="s">
        <v>244</v>
      </c>
      <c r="E23" s="267">
        <v>1990</v>
      </c>
      <c r="F23" s="266" t="s">
        <v>217</v>
      </c>
      <c r="G23" s="268">
        <v>1390</v>
      </c>
      <c r="H23" s="268">
        <v>1297</v>
      </c>
      <c r="I23" s="268">
        <v>1208</v>
      </c>
      <c r="J23" s="259"/>
      <c r="M23" s="265"/>
    </row>
    <row r="24" spans="1:13" s="160" customFormat="1" ht="9.1999999999999993" customHeight="1" x14ac:dyDescent="0.15">
      <c r="A24" s="264" t="s">
        <v>245</v>
      </c>
      <c r="B24" s="265" t="s">
        <v>246</v>
      </c>
      <c r="C24" s="265" t="s">
        <v>247</v>
      </c>
      <c r="D24" s="266" t="s">
        <v>60</v>
      </c>
      <c r="E24" s="267">
        <v>1953</v>
      </c>
      <c r="F24" s="266" t="s">
        <v>248</v>
      </c>
      <c r="G24" s="268">
        <v>3265</v>
      </c>
      <c r="H24" s="268">
        <v>1885</v>
      </c>
      <c r="I24" s="268">
        <v>749</v>
      </c>
      <c r="J24" s="259"/>
      <c r="M24" s="269"/>
    </row>
    <row r="25" spans="1:13" s="160" customFormat="1" ht="9.1999999999999993" customHeight="1" x14ac:dyDescent="0.15">
      <c r="A25" s="270" t="s">
        <v>249</v>
      </c>
      <c r="B25" s="271" t="s">
        <v>250</v>
      </c>
      <c r="C25" s="271" t="s">
        <v>251</v>
      </c>
      <c r="D25" s="272" t="s">
        <v>38</v>
      </c>
      <c r="E25" s="273">
        <v>1968</v>
      </c>
      <c r="F25" s="272" t="s">
        <v>252</v>
      </c>
      <c r="G25" s="274">
        <v>4040</v>
      </c>
      <c r="H25" s="274">
        <v>2379</v>
      </c>
      <c r="I25" s="274">
        <v>746</v>
      </c>
      <c r="J25" s="259"/>
      <c r="M25" s="269"/>
    </row>
    <row r="26" spans="1:13" s="160" customFormat="1" ht="9.1999999999999993" customHeight="1" x14ac:dyDescent="0.2">
      <c r="A26" s="264" t="s">
        <v>253</v>
      </c>
      <c r="B26" s="265" t="s">
        <v>254</v>
      </c>
      <c r="C26" s="265" t="s">
        <v>255</v>
      </c>
      <c r="D26" s="266" t="s">
        <v>57</v>
      </c>
      <c r="E26" s="267">
        <v>1981</v>
      </c>
      <c r="F26" s="266" t="s">
        <v>206</v>
      </c>
      <c r="G26" s="268">
        <v>2580</v>
      </c>
      <c r="H26" s="268">
        <v>2176</v>
      </c>
      <c r="I26" s="268">
        <v>1798</v>
      </c>
      <c r="J26" s="278"/>
      <c r="M26" s="269"/>
    </row>
    <row r="27" spans="1:13" s="160" customFormat="1" ht="9.1999999999999993" customHeight="1" x14ac:dyDescent="0.15">
      <c r="A27" s="264" t="s">
        <v>256</v>
      </c>
      <c r="B27" s="265" t="s">
        <v>257</v>
      </c>
      <c r="C27" s="265" t="s">
        <v>258</v>
      </c>
      <c r="D27" s="266" t="s">
        <v>41</v>
      </c>
      <c r="E27" s="267">
        <v>1916</v>
      </c>
      <c r="F27" s="266" t="s">
        <v>206</v>
      </c>
      <c r="G27" s="268">
        <v>2894</v>
      </c>
      <c r="H27" s="268">
        <v>1892</v>
      </c>
      <c r="I27" s="268">
        <v>2731</v>
      </c>
      <c r="J27" s="259"/>
      <c r="M27" s="269"/>
    </row>
    <row r="28" spans="1:13" s="160" customFormat="1" ht="9.1999999999999993" customHeight="1" x14ac:dyDescent="0.2">
      <c r="A28" s="264" t="s">
        <v>259</v>
      </c>
      <c r="B28" s="265" t="s">
        <v>260</v>
      </c>
      <c r="C28" s="265" t="s">
        <v>261</v>
      </c>
      <c r="D28" s="266" t="s">
        <v>42</v>
      </c>
      <c r="E28" s="267">
        <v>1946</v>
      </c>
      <c r="F28" s="266" t="s">
        <v>262</v>
      </c>
      <c r="G28" s="268">
        <v>2873</v>
      </c>
      <c r="H28" s="268">
        <v>1765</v>
      </c>
      <c r="I28" s="268">
        <v>2919</v>
      </c>
      <c r="J28" s="278"/>
      <c r="M28" s="269"/>
    </row>
    <row r="29" spans="1:13" s="160" customFormat="1" ht="9.1999999999999993" customHeight="1" x14ac:dyDescent="0.15">
      <c r="A29" s="270" t="s">
        <v>263</v>
      </c>
      <c r="B29" s="271" t="s">
        <v>260</v>
      </c>
      <c r="C29" s="271" t="s">
        <v>264</v>
      </c>
      <c r="D29" s="272" t="s">
        <v>58</v>
      </c>
      <c r="E29" s="273">
        <v>1942</v>
      </c>
      <c r="F29" s="272" t="s">
        <v>224</v>
      </c>
      <c r="G29" s="274">
        <v>703</v>
      </c>
      <c r="H29" s="274">
        <v>717</v>
      </c>
      <c r="I29" s="274">
        <v>673</v>
      </c>
      <c r="J29" s="259"/>
      <c r="M29" s="269"/>
    </row>
    <row r="30" spans="1:13" s="160" customFormat="1" ht="9.1999999999999993" customHeight="1" x14ac:dyDescent="0.15">
      <c r="A30" s="264" t="s">
        <v>265</v>
      </c>
      <c r="B30" s="265" t="s">
        <v>266</v>
      </c>
      <c r="C30" s="265" t="s">
        <v>267</v>
      </c>
      <c r="D30" s="266" t="s">
        <v>50</v>
      </c>
      <c r="E30" s="267">
        <v>2006</v>
      </c>
      <c r="F30" s="266" t="s">
        <v>217</v>
      </c>
      <c r="G30" s="268">
        <v>2552</v>
      </c>
      <c r="H30" s="268">
        <v>1957</v>
      </c>
      <c r="I30" s="268">
        <v>1899</v>
      </c>
      <c r="J30" s="259"/>
      <c r="M30" s="269"/>
    </row>
    <row r="31" spans="1:13" s="160" customFormat="1" ht="9.1999999999999993" customHeight="1" x14ac:dyDescent="0.15">
      <c r="A31" s="275" t="s">
        <v>268</v>
      </c>
      <c r="B31" s="265" t="s">
        <v>269</v>
      </c>
      <c r="C31" s="265" t="s">
        <v>270</v>
      </c>
      <c r="D31" s="266" t="s">
        <v>57</v>
      </c>
      <c r="E31" s="267">
        <v>1995</v>
      </c>
      <c r="F31" s="266" t="s">
        <v>206</v>
      </c>
      <c r="G31" s="268">
        <v>2908</v>
      </c>
      <c r="H31" s="268">
        <v>2245</v>
      </c>
      <c r="I31" s="268">
        <v>1727</v>
      </c>
      <c r="J31" s="259"/>
      <c r="M31" s="269"/>
    </row>
    <row r="32" spans="1:13" s="160" customFormat="1" ht="9.1999999999999993" customHeight="1" x14ac:dyDescent="0.15">
      <c r="A32" s="264" t="s">
        <v>271</v>
      </c>
      <c r="B32" s="265" t="s">
        <v>272</v>
      </c>
      <c r="C32" s="265" t="s">
        <v>273</v>
      </c>
      <c r="D32" s="266" t="s">
        <v>40</v>
      </c>
      <c r="E32" s="267">
        <v>1980</v>
      </c>
      <c r="F32" s="266" t="s">
        <v>217</v>
      </c>
      <c r="G32" s="268">
        <v>1385</v>
      </c>
      <c r="H32" s="268">
        <v>1368</v>
      </c>
      <c r="I32" s="268">
        <v>1374</v>
      </c>
      <c r="J32" s="259"/>
      <c r="M32" s="269"/>
    </row>
    <row r="33" spans="1:13" s="160" customFormat="1" ht="9.1999999999999993" customHeight="1" x14ac:dyDescent="0.15">
      <c r="A33" s="270" t="s">
        <v>274</v>
      </c>
      <c r="B33" s="271" t="s">
        <v>275</v>
      </c>
      <c r="C33" s="271" t="s">
        <v>276</v>
      </c>
      <c r="D33" s="272" t="s">
        <v>60</v>
      </c>
      <c r="E33" s="273">
        <v>1946</v>
      </c>
      <c r="F33" s="272" t="s">
        <v>277</v>
      </c>
      <c r="G33" s="274">
        <v>782</v>
      </c>
      <c r="H33" s="274">
        <v>751</v>
      </c>
      <c r="I33" s="274">
        <v>687</v>
      </c>
      <c r="J33" s="259"/>
      <c r="M33" s="269"/>
    </row>
    <row r="34" spans="1:13" s="160" customFormat="1" ht="9.1999999999999993" customHeight="1" x14ac:dyDescent="0.15">
      <c r="A34" s="264" t="s">
        <v>278</v>
      </c>
      <c r="B34" s="265" t="s">
        <v>279</v>
      </c>
      <c r="C34" s="265" t="s">
        <v>280</v>
      </c>
      <c r="D34" s="266" t="s">
        <v>52</v>
      </c>
      <c r="E34" s="267">
        <v>1988</v>
      </c>
      <c r="F34" s="266" t="s">
        <v>277</v>
      </c>
      <c r="G34" s="268">
        <v>2600</v>
      </c>
      <c r="H34" s="268">
        <v>2313</v>
      </c>
      <c r="I34" s="268">
        <v>2019</v>
      </c>
      <c r="J34" s="259"/>
      <c r="M34" s="269"/>
    </row>
    <row r="35" spans="1:13" s="160" customFormat="1" ht="9.1999999999999993" customHeight="1" x14ac:dyDescent="0.15">
      <c r="A35" s="264" t="s">
        <v>281</v>
      </c>
      <c r="B35" s="265" t="s">
        <v>282</v>
      </c>
      <c r="C35" s="265" t="s">
        <v>283</v>
      </c>
      <c r="D35" s="266" t="s">
        <v>57</v>
      </c>
      <c r="E35" s="267">
        <v>1956</v>
      </c>
      <c r="F35" s="266" t="s">
        <v>206</v>
      </c>
      <c r="G35" s="268">
        <v>2921</v>
      </c>
      <c r="H35" s="268">
        <v>2837</v>
      </c>
      <c r="I35" s="268">
        <v>2581</v>
      </c>
      <c r="J35" s="259"/>
      <c r="M35" s="280"/>
    </row>
    <row r="36" spans="1:13" s="160" customFormat="1" ht="9.1999999999999993" customHeight="1" x14ac:dyDescent="0.15">
      <c r="A36" s="264" t="s">
        <v>284</v>
      </c>
      <c r="B36" s="265" t="s">
        <v>285</v>
      </c>
      <c r="C36" s="265" t="s">
        <v>286</v>
      </c>
      <c r="D36" s="266" t="s">
        <v>40</v>
      </c>
      <c r="E36" s="267">
        <v>1964</v>
      </c>
      <c r="F36" s="266" t="s">
        <v>287</v>
      </c>
      <c r="G36" s="268">
        <v>12373</v>
      </c>
      <c r="H36" s="268">
        <v>9340</v>
      </c>
      <c r="I36" s="268">
        <v>10013</v>
      </c>
      <c r="J36" s="259"/>
      <c r="M36" s="269"/>
    </row>
    <row r="37" spans="1:13" s="160" customFormat="1" ht="9.1999999999999993" customHeight="1" x14ac:dyDescent="0.15">
      <c r="A37" s="270" t="s">
        <v>288</v>
      </c>
      <c r="B37" s="271" t="s">
        <v>289</v>
      </c>
      <c r="C37" s="271" t="s">
        <v>290</v>
      </c>
      <c r="D37" s="272" t="s">
        <v>58</v>
      </c>
      <c r="E37" s="273">
        <v>1964</v>
      </c>
      <c r="F37" s="272" t="s">
        <v>206</v>
      </c>
      <c r="G37" s="274">
        <v>2833</v>
      </c>
      <c r="H37" s="274">
        <v>2597</v>
      </c>
      <c r="I37" s="274">
        <v>2187</v>
      </c>
      <c r="J37" s="259"/>
      <c r="M37" s="269"/>
    </row>
    <row r="38" spans="1:13" s="160" customFormat="1" ht="9.1999999999999993" customHeight="1" x14ac:dyDescent="0.15">
      <c r="A38" s="264" t="s">
        <v>291</v>
      </c>
      <c r="B38" s="265" t="s">
        <v>292</v>
      </c>
      <c r="C38" s="265" t="s">
        <v>293</v>
      </c>
      <c r="D38" s="266" t="s">
        <v>52</v>
      </c>
      <c r="E38" s="267">
        <v>1961</v>
      </c>
      <c r="F38" s="266" t="s">
        <v>277</v>
      </c>
      <c r="G38" s="268">
        <v>964</v>
      </c>
      <c r="H38" s="268">
        <v>411</v>
      </c>
      <c r="I38" s="268">
        <v>710</v>
      </c>
      <c r="J38" s="259"/>
      <c r="M38" s="269"/>
    </row>
    <row r="39" spans="1:13" s="160" customFormat="1" ht="9.1999999999999993" customHeight="1" x14ac:dyDescent="0.15">
      <c r="A39" s="264" t="s">
        <v>294</v>
      </c>
      <c r="B39" s="265" t="s">
        <v>295</v>
      </c>
      <c r="C39" s="265" t="s">
        <v>296</v>
      </c>
      <c r="D39" s="266" t="s">
        <v>52</v>
      </c>
      <c r="E39" s="267">
        <v>1955</v>
      </c>
      <c r="F39" s="266" t="s">
        <v>287</v>
      </c>
      <c r="G39" s="268">
        <v>8119</v>
      </c>
      <c r="H39" s="268">
        <v>6497</v>
      </c>
      <c r="I39" s="268">
        <v>5714</v>
      </c>
      <c r="J39" s="259"/>
      <c r="M39" s="265"/>
    </row>
    <row r="40" spans="1:13" s="160" customFormat="1" ht="9.1999999999999993" customHeight="1" x14ac:dyDescent="0.15">
      <c r="A40" s="264" t="s">
        <v>297</v>
      </c>
      <c r="B40" s="265" t="s">
        <v>298</v>
      </c>
      <c r="C40" s="265" t="s">
        <v>299</v>
      </c>
      <c r="D40" s="266" t="s">
        <v>50</v>
      </c>
      <c r="E40" s="267">
        <v>1993</v>
      </c>
      <c r="F40" s="266" t="s">
        <v>206</v>
      </c>
      <c r="G40" s="268">
        <v>5540</v>
      </c>
      <c r="H40" s="268">
        <v>5099</v>
      </c>
      <c r="I40" s="268">
        <v>4429</v>
      </c>
      <c r="J40" s="259"/>
      <c r="M40" s="280"/>
    </row>
    <row r="41" spans="1:13" s="160" customFormat="1" ht="9.1999999999999993" customHeight="1" x14ac:dyDescent="0.15">
      <c r="A41" s="270" t="s">
        <v>300</v>
      </c>
      <c r="B41" s="271" t="s">
        <v>301</v>
      </c>
      <c r="C41" s="271" t="s">
        <v>301</v>
      </c>
      <c r="D41" s="272" t="s">
        <v>43</v>
      </c>
      <c r="E41" s="273">
        <v>1949</v>
      </c>
      <c r="F41" s="272" t="s">
        <v>262</v>
      </c>
      <c r="G41" s="274">
        <v>800</v>
      </c>
      <c r="H41" s="274">
        <v>740</v>
      </c>
      <c r="I41" s="274">
        <v>719</v>
      </c>
      <c r="J41" s="259"/>
      <c r="M41" s="280"/>
    </row>
    <row r="42" spans="1:13" s="160" customFormat="1" ht="9.1999999999999993" customHeight="1" x14ac:dyDescent="0.15">
      <c r="A42" s="264" t="s">
        <v>302</v>
      </c>
      <c r="B42" s="265" t="s">
        <v>303</v>
      </c>
      <c r="C42" s="265" t="s">
        <v>304</v>
      </c>
      <c r="D42" s="266" t="s">
        <v>38</v>
      </c>
      <c r="E42" s="267">
        <v>1930</v>
      </c>
      <c r="F42" s="266" t="s">
        <v>305</v>
      </c>
      <c r="G42" s="268">
        <v>1313</v>
      </c>
      <c r="H42" s="268">
        <v>686</v>
      </c>
      <c r="I42" s="268">
        <v>821</v>
      </c>
      <c r="J42" s="259"/>
      <c r="M42" s="269"/>
    </row>
    <row r="43" spans="1:13" s="160" customFormat="1" ht="3" customHeight="1" x14ac:dyDescent="0.15">
      <c r="A43" s="255"/>
      <c r="B43" s="281"/>
      <c r="C43" s="257"/>
      <c r="D43" s="257"/>
      <c r="E43" s="255"/>
      <c r="F43" s="257"/>
      <c r="G43" s="282"/>
      <c r="H43" s="282"/>
      <c r="I43" s="282"/>
      <c r="J43" s="259"/>
    </row>
    <row r="44" spans="1:13" s="160" customFormat="1" ht="3" customHeight="1" x14ac:dyDescent="0.15">
      <c r="A44" s="260"/>
      <c r="B44" s="269"/>
      <c r="C44" s="259"/>
      <c r="D44" s="259"/>
      <c r="E44" s="262"/>
      <c r="F44" s="259"/>
      <c r="G44" s="283"/>
      <c r="H44" s="283"/>
      <c r="I44" s="283"/>
      <c r="J44" s="259"/>
    </row>
    <row r="45" spans="1:13" s="160" customFormat="1" ht="9" customHeight="1" x14ac:dyDescent="0.15">
      <c r="A45" s="284" t="s">
        <v>306</v>
      </c>
      <c r="C45" s="261"/>
      <c r="E45" s="262"/>
      <c r="F45" s="261"/>
      <c r="G45" s="261"/>
      <c r="H45" s="261"/>
      <c r="I45" s="261"/>
      <c r="J45" s="261"/>
      <c r="K45" s="261"/>
    </row>
    <row r="46" spans="1:13" s="160" customFormat="1" ht="9" customHeight="1" x14ac:dyDescent="0.15">
      <c r="A46" s="284" t="s">
        <v>307</v>
      </c>
      <c r="C46" s="261"/>
      <c r="E46" s="262"/>
      <c r="F46" s="261"/>
      <c r="G46" s="261"/>
      <c r="H46" s="261"/>
      <c r="I46" s="261"/>
      <c r="J46" s="261"/>
      <c r="K46" s="261"/>
    </row>
    <row r="47" spans="1:13" s="160" customFormat="1" ht="9" customHeight="1" x14ac:dyDescent="0.15">
      <c r="A47" s="284" t="s">
        <v>308</v>
      </c>
      <c r="C47" s="261"/>
      <c r="E47" s="262"/>
      <c r="F47" s="261"/>
      <c r="G47" s="261"/>
      <c r="H47" s="261"/>
      <c r="I47" s="261"/>
      <c r="J47" s="261"/>
      <c r="K47" s="261"/>
    </row>
    <row r="48" spans="1:13" s="160" customFormat="1" ht="9" customHeight="1" x14ac:dyDescent="0.15">
      <c r="A48" s="284" t="s">
        <v>309</v>
      </c>
      <c r="C48" s="261"/>
      <c r="E48" s="262"/>
      <c r="F48" s="261"/>
      <c r="G48" s="261"/>
      <c r="H48" s="261"/>
      <c r="I48" s="261"/>
      <c r="J48" s="261"/>
      <c r="K48" s="261"/>
    </row>
    <row r="49" spans="1:11" s="160" customFormat="1" ht="9" customHeight="1" x14ac:dyDescent="0.15">
      <c r="A49" s="284" t="s">
        <v>310</v>
      </c>
      <c r="C49" s="261"/>
      <c r="E49" s="262"/>
      <c r="F49" s="261"/>
      <c r="G49" s="261"/>
      <c r="H49" s="261"/>
      <c r="I49" s="261"/>
      <c r="J49" s="261"/>
      <c r="K49" s="261"/>
    </row>
    <row r="50" spans="1:11" ht="8.25" hidden="1" customHeight="1" x14ac:dyDescent="0.2">
      <c r="J50" s="286" t="s">
        <v>11</v>
      </c>
    </row>
  </sheetData>
  <sheetProtection sheet="1" objects="1" scenarios="1"/>
  <mergeCells count="8">
    <mergeCell ref="H4:H7"/>
    <mergeCell ref="I4:I7"/>
    <mergeCell ref="A4:B7"/>
    <mergeCell ref="C4:C6"/>
    <mergeCell ref="D4:D7"/>
    <mergeCell ref="E4:E7"/>
    <mergeCell ref="F4:F6"/>
    <mergeCell ref="G4:G7"/>
  </mergeCells>
  <hyperlinks>
    <hyperlink ref="I1" location="Índice!A1" display="Índice!A1"/>
  </hyperlinks>
  <printOptions horizontalCentered="1" verticalCentered="1"/>
  <pageMargins left="0.19685039370078741" right="0.19685039370078741" top="0.39370078740157483" bottom="0.19685039370078741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U851"/>
  <sheetViews>
    <sheetView showGridLines="0" showRowColHeaders="0" zoomScale="130" zoomScaleNormal="130" workbookViewId="0">
      <pane xSplit="1" ySplit="7" topLeftCell="B8" activePane="bottomRight" state="frozen"/>
      <selection pane="topRight"/>
      <selection pane="bottomLeft"/>
      <selection pane="bottomRight"/>
    </sheetView>
  </sheetViews>
  <sheetFormatPr baseColWidth="10" defaultColWidth="0" defaultRowHeight="12.75" customHeight="1" zeroHeight="1" x14ac:dyDescent="0.2"/>
  <cols>
    <col min="1" max="1" width="17" style="44" customWidth="1"/>
    <col min="2" max="2" width="10.7109375" style="44" customWidth="1"/>
    <col min="3" max="3" width="23.42578125" style="44" customWidth="1"/>
    <col min="4" max="4" width="22" style="44" customWidth="1"/>
    <col min="5" max="5" width="17.85546875" style="44" customWidth="1"/>
    <col min="6" max="6" width="0.85546875" style="44" customWidth="1"/>
    <col min="7" max="7" width="10" style="44" hidden="1" customWidth="1"/>
    <col min="8" max="8" width="10.7109375" style="44" hidden="1" customWidth="1"/>
    <col min="9" max="203" width="4.7109375" style="44" hidden="1" customWidth="1"/>
    <col min="204" max="16384" width="8" style="44" hidden="1"/>
  </cols>
  <sheetData>
    <row r="1" spans="1:5" s="39" customFormat="1" ht="12" customHeight="1" x14ac:dyDescent="0.2">
      <c r="A1" s="36" t="s">
        <v>24</v>
      </c>
      <c r="B1" s="37"/>
      <c r="C1" s="37"/>
      <c r="D1" s="37"/>
      <c r="E1" s="38" t="s">
        <v>25</v>
      </c>
    </row>
    <row r="2" spans="1:5" s="39" customFormat="1" ht="12" customHeight="1" x14ac:dyDescent="0.25">
      <c r="A2" s="40" t="s">
        <v>26</v>
      </c>
      <c r="B2" s="37"/>
      <c r="C2" s="37"/>
      <c r="D2" s="37"/>
      <c r="E2" s="37"/>
    </row>
    <row r="3" spans="1:5" s="39" customFormat="1" ht="12" customHeight="1" x14ac:dyDescent="0.25">
      <c r="A3" s="41" t="s">
        <v>27</v>
      </c>
      <c r="B3" s="42"/>
      <c r="C3" s="42"/>
      <c r="D3" s="42"/>
      <c r="E3" s="42"/>
    </row>
    <row r="4" spans="1:5" ht="3" customHeight="1" x14ac:dyDescent="0.25">
      <c r="A4" s="43"/>
      <c r="B4" s="43"/>
      <c r="C4" s="43"/>
      <c r="D4" s="43"/>
      <c r="E4" s="43"/>
    </row>
    <row r="5" spans="1:5" ht="3" customHeight="1" x14ac:dyDescent="0.25">
      <c r="A5" s="45"/>
      <c r="B5" s="45"/>
      <c r="C5" s="45"/>
      <c r="D5" s="45"/>
      <c r="E5" s="45"/>
    </row>
    <row r="6" spans="1:5" s="48" customFormat="1" ht="8.65" customHeight="1" x14ac:dyDescent="0.15">
      <c r="A6" s="46" t="s">
        <v>28</v>
      </c>
      <c r="B6" s="47" t="s">
        <v>29</v>
      </c>
      <c r="C6" s="47" t="s">
        <v>30</v>
      </c>
      <c r="D6" s="47" t="s">
        <v>31</v>
      </c>
      <c r="E6" s="47" t="s">
        <v>32</v>
      </c>
    </row>
    <row r="7" spans="1:5" ht="3" customHeight="1" x14ac:dyDescent="0.2">
      <c r="A7" s="49"/>
      <c r="B7" s="49"/>
      <c r="C7" s="49"/>
      <c r="D7" s="49"/>
      <c r="E7" s="49"/>
    </row>
    <row r="8" spans="1:5" ht="3" customHeight="1" x14ac:dyDescent="0.2">
      <c r="A8" s="50"/>
      <c r="B8" s="50"/>
      <c r="C8" s="50"/>
      <c r="D8" s="50"/>
      <c r="E8" s="50"/>
    </row>
    <row r="9" spans="1:5" ht="9" customHeight="1" x14ac:dyDescent="0.2">
      <c r="A9" s="51">
        <v>1995</v>
      </c>
      <c r="B9" s="50"/>
      <c r="C9" s="50"/>
      <c r="D9" s="50"/>
      <c r="E9" s="50"/>
    </row>
    <row r="10" spans="1:5" s="53" customFormat="1" ht="9" customHeight="1" x14ac:dyDescent="0.25">
      <c r="A10" s="51" t="s">
        <v>33</v>
      </c>
      <c r="B10" s="52">
        <f>SUM(B12:B42)</f>
        <v>3495305</v>
      </c>
      <c r="C10" s="52">
        <f>SUM(C12:C42)</f>
        <v>4674010</v>
      </c>
      <c r="D10" s="52">
        <f>SUM(D12:D42)</f>
        <v>568322</v>
      </c>
      <c r="E10" s="52">
        <f>SUM(E12:E42)</f>
        <v>176401</v>
      </c>
    </row>
    <row r="11" spans="1:5" s="53" customFormat="1" ht="3.95" customHeight="1" x14ac:dyDescent="0.25">
      <c r="A11" s="51"/>
      <c r="B11" s="51"/>
      <c r="C11" s="51"/>
      <c r="D11" s="51"/>
      <c r="E11" s="51"/>
    </row>
    <row r="12" spans="1:5" s="53" customFormat="1" ht="9" customHeight="1" x14ac:dyDescent="0.25">
      <c r="A12" s="54" t="s">
        <v>34</v>
      </c>
      <c r="B12" s="55">
        <v>53974</v>
      </c>
      <c r="C12" s="55">
        <v>96396</v>
      </c>
      <c r="D12" s="55">
        <v>16894</v>
      </c>
      <c r="E12" s="55">
        <v>11474</v>
      </c>
    </row>
    <row r="13" spans="1:5" s="53" customFormat="1" ht="9" customHeight="1" x14ac:dyDescent="0.25">
      <c r="A13" s="54" t="s">
        <v>35</v>
      </c>
      <c r="B13" s="55">
        <v>14575</v>
      </c>
      <c r="C13" s="55">
        <v>4946</v>
      </c>
      <c r="D13" s="55">
        <v>1155</v>
      </c>
      <c r="E13" s="56">
        <v>0</v>
      </c>
    </row>
    <row r="14" spans="1:5" s="53" customFormat="1" ht="9" customHeight="1" x14ac:dyDescent="0.25">
      <c r="A14" s="54" t="s">
        <v>36</v>
      </c>
      <c r="B14" s="55">
        <v>26665</v>
      </c>
      <c r="C14" s="55">
        <v>12410</v>
      </c>
      <c r="D14" s="56">
        <v>0</v>
      </c>
      <c r="E14" s="56">
        <v>0</v>
      </c>
    </row>
    <row r="15" spans="1:5" s="53" customFormat="1" ht="9" customHeight="1" x14ac:dyDescent="0.25">
      <c r="A15" s="57" t="s">
        <v>37</v>
      </c>
      <c r="B15" s="58">
        <v>18342</v>
      </c>
      <c r="C15" s="58">
        <v>50251</v>
      </c>
      <c r="D15" s="59">
        <v>0</v>
      </c>
      <c r="E15" s="59">
        <v>0</v>
      </c>
    </row>
    <row r="16" spans="1:5" s="53" customFormat="1" ht="9" customHeight="1" x14ac:dyDescent="0.25">
      <c r="A16" s="54" t="s">
        <v>38</v>
      </c>
      <c r="B16" s="55">
        <v>95649</v>
      </c>
      <c r="C16" s="55">
        <v>67318</v>
      </c>
      <c r="D16" s="55">
        <v>6409</v>
      </c>
      <c r="E16" s="55">
        <v>129</v>
      </c>
    </row>
    <row r="17" spans="1:5" s="53" customFormat="1" ht="9" customHeight="1" x14ac:dyDescent="0.25">
      <c r="A17" s="54" t="s">
        <v>39</v>
      </c>
      <c r="B17" s="55">
        <v>42311</v>
      </c>
      <c r="C17" s="55">
        <v>103232</v>
      </c>
      <c r="D17" s="55">
        <v>1623</v>
      </c>
      <c r="E17" s="56">
        <v>0</v>
      </c>
    </row>
    <row r="18" spans="1:5" s="53" customFormat="1" ht="9" customHeight="1" x14ac:dyDescent="0.25">
      <c r="A18" s="54" t="s">
        <v>40</v>
      </c>
      <c r="B18" s="55">
        <v>87794</v>
      </c>
      <c r="C18" s="55">
        <v>49291</v>
      </c>
      <c r="D18" s="56">
        <v>0</v>
      </c>
      <c r="E18" s="56">
        <v>0</v>
      </c>
    </row>
    <row r="19" spans="1:5" s="53" customFormat="1" ht="9" customHeight="1" x14ac:dyDescent="0.25">
      <c r="A19" s="57" t="s">
        <v>41</v>
      </c>
      <c r="B19" s="58">
        <v>153020</v>
      </c>
      <c r="C19" s="58">
        <v>51482</v>
      </c>
      <c r="D19" s="58">
        <v>694</v>
      </c>
      <c r="E19" s="58">
        <v>690</v>
      </c>
    </row>
    <row r="20" spans="1:5" s="53" customFormat="1" ht="9" customHeight="1" x14ac:dyDescent="0.25">
      <c r="A20" s="54" t="s">
        <v>42</v>
      </c>
      <c r="B20" s="55">
        <v>49240</v>
      </c>
      <c r="C20" s="55">
        <v>15213</v>
      </c>
      <c r="D20" s="55">
        <v>0</v>
      </c>
      <c r="E20" s="56">
        <v>0</v>
      </c>
    </row>
    <row r="21" spans="1:5" s="53" customFormat="1" ht="9" customHeight="1" x14ac:dyDescent="0.25">
      <c r="A21" s="54" t="s">
        <v>43</v>
      </c>
      <c r="B21" s="55">
        <v>232353</v>
      </c>
      <c r="C21" s="55">
        <v>437117</v>
      </c>
      <c r="D21" s="55">
        <v>110024</v>
      </c>
      <c r="E21" s="55">
        <v>6147</v>
      </c>
    </row>
    <row r="22" spans="1:5" s="53" customFormat="1" ht="9" customHeight="1" x14ac:dyDescent="0.25">
      <c r="A22" s="54" t="s">
        <v>44</v>
      </c>
      <c r="B22" s="55">
        <v>90639</v>
      </c>
      <c r="C22" s="55">
        <v>174174</v>
      </c>
      <c r="D22" s="55">
        <v>13738</v>
      </c>
      <c r="E22" s="55">
        <v>0</v>
      </c>
    </row>
    <row r="23" spans="1:5" s="53" customFormat="1" ht="9" customHeight="1" x14ac:dyDescent="0.25">
      <c r="A23" s="57" t="s">
        <v>45</v>
      </c>
      <c r="B23" s="58">
        <v>71910</v>
      </c>
      <c r="C23" s="58">
        <v>117385</v>
      </c>
      <c r="D23" s="58">
        <v>7237</v>
      </c>
      <c r="E23" s="58">
        <v>22141</v>
      </c>
    </row>
    <row r="24" spans="1:5" s="53" customFormat="1" ht="9" customHeight="1" x14ac:dyDescent="0.25">
      <c r="A24" s="54" t="s">
        <v>46</v>
      </c>
      <c r="B24" s="55">
        <v>411096</v>
      </c>
      <c r="C24" s="55">
        <v>686666</v>
      </c>
      <c r="D24" s="55">
        <v>55165</v>
      </c>
      <c r="E24" s="55">
        <v>318</v>
      </c>
    </row>
    <row r="25" spans="1:5" s="53" customFormat="1" ht="9" customHeight="1" x14ac:dyDescent="0.25">
      <c r="A25" s="54" t="s">
        <v>47</v>
      </c>
      <c r="B25" s="55">
        <v>337761</v>
      </c>
      <c r="C25" s="55">
        <v>720790</v>
      </c>
      <c r="D25" s="55">
        <v>8211</v>
      </c>
      <c r="E25" s="55">
        <v>77942</v>
      </c>
    </row>
    <row r="26" spans="1:5" s="53" customFormat="1" ht="9" customHeight="1" x14ac:dyDescent="0.25">
      <c r="A26" s="54" t="s">
        <v>48</v>
      </c>
      <c r="B26" s="55">
        <v>185066</v>
      </c>
      <c r="C26" s="55">
        <v>206765</v>
      </c>
      <c r="D26" s="55">
        <v>14644</v>
      </c>
      <c r="E26" s="55">
        <v>182</v>
      </c>
    </row>
    <row r="27" spans="1:5" s="53" customFormat="1" ht="9" customHeight="1" x14ac:dyDescent="0.25">
      <c r="A27" s="57" t="s">
        <v>49</v>
      </c>
      <c r="B27" s="58">
        <v>44082</v>
      </c>
      <c r="C27" s="58">
        <v>116470</v>
      </c>
      <c r="D27" s="58">
        <v>1112</v>
      </c>
      <c r="E27" s="58">
        <v>0</v>
      </c>
    </row>
    <row r="28" spans="1:5" s="53" customFormat="1" ht="9" customHeight="1" x14ac:dyDescent="0.25">
      <c r="A28" s="54" t="s">
        <v>50</v>
      </c>
      <c r="B28" s="55">
        <v>48967</v>
      </c>
      <c r="C28" s="55">
        <v>52023</v>
      </c>
      <c r="D28" s="55">
        <v>294</v>
      </c>
      <c r="E28" s="56">
        <v>0</v>
      </c>
    </row>
    <row r="29" spans="1:5" s="53" customFormat="1" ht="9" customHeight="1" x14ac:dyDescent="0.25">
      <c r="A29" s="54" t="s">
        <v>51</v>
      </c>
      <c r="B29" s="55">
        <v>149681</v>
      </c>
      <c r="C29" s="55">
        <v>152594</v>
      </c>
      <c r="D29" s="55">
        <v>203886</v>
      </c>
      <c r="E29" s="55">
        <v>84</v>
      </c>
    </row>
    <row r="30" spans="1:5" s="53" customFormat="1" ht="9" customHeight="1" x14ac:dyDescent="0.25">
      <c r="A30" s="54" t="s">
        <v>52</v>
      </c>
      <c r="B30" s="55">
        <v>63532</v>
      </c>
      <c r="C30" s="55">
        <v>93901</v>
      </c>
      <c r="D30" s="55">
        <v>30382</v>
      </c>
      <c r="E30" s="55">
        <v>12267</v>
      </c>
    </row>
    <row r="31" spans="1:5" s="53" customFormat="1" ht="9" customHeight="1" x14ac:dyDescent="0.25">
      <c r="A31" s="57" t="s">
        <v>53</v>
      </c>
      <c r="B31" s="58">
        <v>92086</v>
      </c>
      <c r="C31" s="58">
        <v>325726</v>
      </c>
      <c r="D31" s="58">
        <v>13586</v>
      </c>
      <c r="E31" s="58">
        <v>28511</v>
      </c>
    </row>
    <row r="32" spans="1:5" s="53" customFormat="1" ht="9" customHeight="1" x14ac:dyDescent="0.25">
      <c r="A32" s="54" t="s">
        <v>54</v>
      </c>
      <c r="B32" s="55">
        <v>57472</v>
      </c>
      <c r="C32" s="55">
        <v>138735</v>
      </c>
      <c r="D32" s="55">
        <v>16171</v>
      </c>
      <c r="E32" s="55">
        <v>2771</v>
      </c>
    </row>
    <row r="33" spans="1:5" s="53" customFormat="1" ht="9" customHeight="1" x14ac:dyDescent="0.25">
      <c r="A33" s="54" t="s">
        <v>55</v>
      </c>
      <c r="B33" s="55">
        <v>22929</v>
      </c>
      <c r="C33" s="55">
        <v>63587</v>
      </c>
      <c r="D33" s="56">
        <v>0</v>
      </c>
      <c r="E33" s="55">
        <v>2700</v>
      </c>
    </row>
    <row r="34" spans="1:5" s="53" customFormat="1" ht="9" customHeight="1" x14ac:dyDescent="0.25">
      <c r="A34" s="54" t="s">
        <v>56</v>
      </c>
      <c r="B34" s="55">
        <v>93350</v>
      </c>
      <c r="C34" s="55">
        <v>110945</v>
      </c>
      <c r="D34" s="55">
        <v>9189</v>
      </c>
      <c r="E34" s="55">
        <v>4360</v>
      </c>
    </row>
    <row r="35" spans="1:5" s="53" customFormat="1" ht="9" customHeight="1" x14ac:dyDescent="0.25">
      <c r="A35" s="57" t="s">
        <v>57</v>
      </c>
      <c r="B35" s="58">
        <v>121869</v>
      </c>
      <c r="C35" s="58">
        <v>74717</v>
      </c>
      <c r="D35" s="58">
        <v>37922</v>
      </c>
      <c r="E35" s="58">
        <v>0</v>
      </c>
    </row>
    <row r="36" spans="1:5" s="53" customFormat="1" ht="9" customHeight="1" x14ac:dyDescent="0.25">
      <c r="A36" s="54" t="s">
        <v>58</v>
      </c>
      <c r="B36" s="55">
        <v>117004</v>
      </c>
      <c r="C36" s="55">
        <v>35972</v>
      </c>
      <c r="D36" s="55">
        <v>2430</v>
      </c>
      <c r="E36" s="56">
        <v>0</v>
      </c>
    </row>
    <row r="37" spans="1:5" s="53" customFormat="1" ht="9" customHeight="1" x14ac:dyDescent="0.25">
      <c r="A37" s="54" t="s">
        <v>59</v>
      </c>
      <c r="B37" s="55">
        <v>300062</v>
      </c>
      <c r="C37" s="55">
        <v>25628</v>
      </c>
      <c r="D37" s="56">
        <v>0</v>
      </c>
      <c r="E37" s="55">
        <v>0</v>
      </c>
    </row>
    <row r="38" spans="1:5" s="53" customFormat="1" ht="9" customHeight="1" x14ac:dyDescent="0.25">
      <c r="A38" s="54" t="s">
        <v>60</v>
      </c>
      <c r="B38" s="55">
        <v>125574</v>
      </c>
      <c r="C38" s="55">
        <v>66837</v>
      </c>
      <c r="D38" s="55">
        <v>2548</v>
      </c>
      <c r="E38" s="55">
        <v>77</v>
      </c>
    </row>
    <row r="39" spans="1:5" s="53" customFormat="1" ht="9" customHeight="1" x14ac:dyDescent="0.25">
      <c r="A39" s="57" t="s">
        <v>61</v>
      </c>
      <c r="B39" s="58">
        <v>15279</v>
      </c>
      <c r="C39" s="58">
        <v>37440</v>
      </c>
      <c r="D39" s="58">
        <v>953</v>
      </c>
      <c r="E39" s="58">
        <v>1326</v>
      </c>
    </row>
    <row r="40" spans="1:5" s="53" customFormat="1" ht="9" customHeight="1" x14ac:dyDescent="0.25">
      <c r="A40" s="54" t="s">
        <v>62</v>
      </c>
      <c r="B40" s="55">
        <v>244004</v>
      </c>
      <c r="C40" s="55">
        <v>308460</v>
      </c>
      <c r="D40" s="55">
        <v>578</v>
      </c>
      <c r="E40" s="55">
        <v>1231</v>
      </c>
    </row>
    <row r="41" spans="1:5" s="53" customFormat="1" ht="9" customHeight="1" x14ac:dyDescent="0.25">
      <c r="A41" s="54" t="s">
        <v>63</v>
      </c>
      <c r="B41" s="55">
        <v>65715</v>
      </c>
      <c r="C41" s="55">
        <v>208608</v>
      </c>
      <c r="D41" s="56">
        <v>0</v>
      </c>
      <c r="E41" s="56">
        <v>0</v>
      </c>
    </row>
    <row r="42" spans="1:5" s="53" customFormat="1" ht="9" customHeight="1" x14ac:dyDescent="0.25">
      <c r="A42" s="54" t="s">
        <v>64</v>
      </c>
      <c r="B42" s="55">
        <v>63304</v>
      </c>
      <c r="C42" s="55">
        <v>68931</v>
      </c>
      <c r="D42" s="55">
        <v>13477</v>
      </c>
      <c r="E42" s="55">
        <v>4051</v>
      </c>
    </row>
    <row r="43" spans="1:5" s="53" customFormat="1" ht="9" customHeight="1" x14ac:dyDescent="0.25">
      <c r="A43" s="54"/>
      <c r="B43" s="55"/>
      <c r="C43" s="55"/>
      <c r="D43" s="55"/>
      <c r="E43" s="55"/>
    </row>
    <row r="44" spans="1:5" ht="9" customHeight="1" x14ac:dyDescent="0.2">
      <c r="A44" s="51">
        <v>1996</v>
      </c>
      <c r="B44" s="50"/>
      <c r="C44" s="50"/>
      <c r="D44" s="50"/>
      <c r="E44" s="50"/>
    </row>
    <row r="45" spans="1:5" s="53" customFormat="1" ht="9" customHeight="1" x14ac:dyDescent="0.25">
      <c r="A45" s="51" t="s">
        <v>33</v>
      </c>
      <c r="B45" s="52">
        <f>SUM(B47:B77)</f>
        <v>3367876</v>
      </c>
      <c r="C45" s="52">
        <f>SUM(C47:C77)</f>
        <v>4162559</v>
      </c>
      <c r="D45" s="52">
        <f>SUM(D47:D77)</f>
        <v>522164</v>
      </c>
      <c r="E45" s="52">
        <f>SUM(E47:E77)</f>
        <v>145520</v>
      </c>
    </row>
    <row r="46" spans="1:5" s="53" customFormat="1" ht="3.95" customHeight="1" x14ac:dyDescent="0.25">
      <c r="A46" s="51"/>
      <c r="B46" s="51"/>
      <c r="C46" s="51"/>
      <c r="D46" s="51"/>
      <c r="E46" s="51"/>
    </row>
    <row r="47" spans="1:5" s="53" customFormat="1" ht="9" customHeight="1" x14ac:dyDescent="0.25">
      <c r="A47" s="54" t="s">
        <v>34</v>
      </c>
      <c r="B47" s="55">
        <v>47132</v>
      </c>
      <c r="C47" s="55">
        <v>96880</v>
      </c>
      <c r="D47" s="55">
        <v>26966</v>
      </c>
      <c r="E47" s="55">
        <v>11142</v>
      </c>
    </row>
    <row r="48" spans="1:5" s="53" customFormat="1" ht="9" customHeight="1" x14ac:dyDescent="0.25">
      <c r="A48" s="54" t="s">
        <v>35</v>
      </c>
      <c r="B48" s="55">
        <v>14789</v>
      </c>
      <c r="C48" s="55">
        <v>5280</v>
      </c>
      <c r="D48" s="55">
        <v>937</v>
      </c>
      <c r="E48" s="56">
        <v>0</v>
      </c>
    </row>
    <row r="49" spans="1:5" s="53" customFormat="1" ht="9" customHeight="1" x14ac:dyDescent="0.25">
      <c r="A49" s="54" t="s">
        <v>36</v>
      </c>
      <c r="B49" s="55">
        <v>27431</v>
      </c>
      <c r="C49" s="55">
        <v>8224</v>
      </c>
      <c r="D49" s="56">
        <v>0</v>
      </c>
      <c r="E49" s="56">
        <v>0</v>
      </c>
    </row>
    <row r="50" spans="1:5" s="53" customFormat="1" ht="9" customHeight="1" x14ac:dyDescent="0.25">
      <c r="A50" s="57" t="s">
        <v>37</v>
      </c>
      <c r="B50" s="58">
        <v>16179</v>
      </c>
      <c r="C50" s="58">
        <v>51316</v>
      </c>
      <c r="D50" s="59">
        <v>0</v>
      </c>
      <c r="E50" s="59">
        <v>0</v>
      </c>
    </row>
    <row r="51" spans="1:5" s="53" customFormat="1" ht="9" customHeight="1" x14ac:dyDescent="0.25">
      <c r="A51" s="54" t="s">
        <v>38</v>
      </c>
      <c r="B51" s="55">
        <v>85469</v>
      </c>
      <c r="C51" s="55">
        <v>61320</v>
      </c>
      <c r="D51" s="55">
        <v>2328</v>
      </c>
      <c r="E51" s="56">
        <v>0</v>
      </c>
    </row>
    <row r="52" spans="1:5" s="53" customFormat="1" ht="9" customHeight="1" x14ac:dyDescent="0.25">
      <c r="A52" s="54" t="s">
        <v>39</v>
      </c>
      <c r="B52" s="55">
        <v>38782</v>
      </c>
      <c r="C52" s="55">
        <v>95121</v>
      </c>
      <c r="D52" s="55">
        <v>1538</v>
      </c>
      <c r="E52" s="56">
        <v>0</v>
      </c>
    </row>
    <row r="53" spans="1:5" s="53" customFormat="1" ht="9" customHeight="1" x14ac:dyDescent="0.25">
      <c r="A53" s="54" t="s">
        <v>40</v>
      </c>
      <c r="B53" s="55">
        <v>89085</v>
      </c>
      <c r="C53" s="55">
        <v>45210</v>
      </c>
      <c r="D53" s="56">
        <v>0</v>
      </c>
      <c r="E53" s="56">
        <v>0</v>
      </c>
    </row>
    <row r="54" spans="1:5" s="53" customFormat="1" ht="9" customHeight="1" x14ac:dyDescent="0.25">
      <c r="A54" s="57" t="s">
        <v>41</v>
      </c>
      <c r="B54" s="58">
        <v>143770</v>
      </c>
      <c r="C54" s="58">
        <v>34883</v>
      </c>
      <c r="D54" s="58">
        <v>627</v>
      </c>
      <c r="E54" s="59">
        <v>360</v>
      </c>
    </row>
    <row r="55" spans="1:5" s="53" customFormat="1" ht="9" customHeight="1" x14ac:dyDescent="0.25">
      <c r="A55" s="54" t="s">
        <v>42</v>
      </c>
      <c r="B55" s="55">
        <v>53065</v>
      </c>
      <c r="C55" s="55">
        <v>15101</v>
      </c>
      <c r="D55" s="55">
        <v>136</v>
      </c>
      <c r="E55" s="56">
        <v>0</v>
      </c>
    </row>
    <row r="56" spans="1:5" s="53" customFormat="1" ht="9" customHeight="1" x14ac:dyDescent="0.25">
      <c r="A56" s="54" t="s">
        <v>43</v>
      </c>
      <c r="B56" s="55">
        <v>150876</v>
      </c>
      <c r="C56" s="55">
        <v>272064</v>
      </c>
      <c r="D56" s="55">
        <v>51945</v>
      </c>
      <c r="E56" s="56">
        <v>5147</v>
      </c>
    </row>
    <row r="57" spans="1:5" s="53" customFormat="1" ht="9" customHeight="1" x14ac:dyDescent="0.25">
      <c r="A57" s="54" t="s">
        <v>44</v>
      </c>
      <c r="B57" s="55">
        <v>83749</v>
      </c>
      <c r="C57" s="55">
        <v>138485</v>
      </c>
      <c r="D57" s="55">
        <v>11060</v>
      </c>
      <c r="E57" s="56">
        <v>0</v>
      </c>
    </row>
    <row r="58" spans="1:5" s="53" customFormat="1" ht="9" customHeight="1" x14ac:dyDescent="0.25">
      <c r="A58" s="57" t="s">
        <v>45</v>
      </c>
      <c r="B58" s="58">
        <v>69643</v>
      </c>
      <c r="C58" s="58">
        <v>107875</v>
      </c>
      <c r="D58" s="58">
        <v>4802</v>
      </c>
      <c r="E58" s="59">
        <v>22372</v>
      </c>
    </row>
    <row r="59" spans="1:5" s="53" customFormat="1" ht="9" customHeight="1" x14ac:dyDescent="0.25">
      <c r="A59" s="54" t="s">
        <v>46</v>
      </c>
      <c r="B59" s="55">
        <v>449535</v>
      </c>
      <c r="C59" s="55">
        <v>623422</v>
      </c>
      <c r="D59" s="55">
        <v>39713</v>
      </c>
      <c r="E59" s="56">
        <v>2568</v>
      </c>
    </row>
    <row r="60" spans="1:5" s="53" customFormat="1" ht="9" customHeight="1" x14ac:dyDescent="0.25">
      <c r="A60" s="54" t="s">
        <v>47</v>
      </c>
      <c r="B60" s="55">
        <v>308845</v>
      </c>
      <c r="C60" s="55">
        <v>563591</v>
      </c>
      <c r="D60" s="55">
        <v>9570</v>
      </c>
      <c r="E60" s="56">
        <v>53506</v>
      </c>
    </row>
    <row r="61" spans="1:5" s="53" customFormat="1" ht="9" customHeight="1" x14ac:dyDescent="0.25">
      <c r="A61" s="54" t="s">
        <v>48</v>
      </c>
      <c r="B61" s="55">
        <v>213123</v>
      </c>
      <c r="C61" s="55">
        <v>249696</v>
      </c>
      <c r="D61" s="55">
        <v>19657</v>
      </c>
      <c r="E61" s="56">
        <v>371</v>
      </c>
    </row>
    <row r="62" spans="1:5" s="53" customFormat="1" ht="9" customHeight="1" x14ac:dyDescent="0.25">
      <c r="A62" s="57" t="s">
        <v>49</v>
      </c>
      <c r="B62" s="58">
        <v>44217</v>
      </c>
      <c r="C62" s="58">
        <v>100973</v>
      </c>
      <c r="D62" s="58">
        <v>740</v>
      </c>
      <c r="E62" s="59">
        <v>0</v>
      </c>
    </row>
    <row r="63" spans="1:5" s="53" customFormat="1" ht="9" customHeight="1" x14ac:dyDescent="0.25">
      <c r="A63" s="54" t="s">
        <v>50</v>
      </c>
      <c r="B63" s="55">
        <v>45514</v>
      </c>
      <c r="C63" s="55">
        <v>47238</v>
      </c>
      <c r="D63" s="55">
        <v>216</v>
      </c>
      <c r="E63" s="56">
        <v>0</v>
      </c>
    </row>
    <row r="64" spans="1:5" s="53" customFormat="1" ht="9" customHeight="1" x14ac:dyDescent="0.25">
      <c r="A64" s="54" t="s">
        <v>51</v>
      </c>
      <c r="B64" s="55">
        <v>134884</v>
      </c>
      <c r="C64" s="55">
        <v>132480</v>
      </c>
      <c r="D64" s="55">
        <v>209262</v>
      </c>
      <c r="E64" s="56">
        <v>0</v>
      </c>
    </row>
    <row r="65" spans="1:5" s="53" customFormat="1" ht="9" customHeight="1" x14ac:dyDescent="0.25">
      <c r="A65" s="54" t="s">
        <v>52</v>
      </c>
      <c r="B65" s="55">
        <v>68400</v>
      </c>
      <c r="C65" s="55">
        <v>97635</v>
      </c>
      <c r="D65" s="55">
        <v>24510</v>
      </c>
      <c r="E65" s="56">
        <v>10232</v>
      </c>
    </row>
    <row r="66" spans="1:5" s="53" customFormat="1" ht="9" customHeight="1" x14ac:dyDescent="0.25">
      <c r="A66" s="57" t="s">
        <v>53</v>
      </c>
      <c r="B66" s="58">
        <v>84871</v>
      </c>
      <c r="C66" s="58">
        <v>304548</v>
      </c>
      <c r="D66" s="58">
        <v>11135</v>
      </c>
      <c r="E66" s="59">
        <v>23842</v>
      </c>
    </row>
    <row r="67" spans="1:5" s="53" customFormat="1" ht="9" customHeight="1" x14ac:dyDescent="0.25">
      <c r="A67" s="54" t="s">
        <v>54</v>
      </c>
      <c r="B67" s="55">
        <v>59401</v>
      </c>
      <c r="C67" s="55">
        <v>134118</v>
      </c>
      <c r="D67" s="55">
        <v>11315</v>
      </c>
      <c r="E67" s="56">
        <v>2233</v>
      </c>
    </row>
    <row r="68" spans="1:5" s="53" customFormat="1" ht="9" customHeight="1" x14ac:dyDescent="0.25">
      <c r="A68" s="54" t="s">
        <v>55</v>
      </c>
      <c r="B68" s="55">
        <v>18691</v>
      </c>
      <c r="C68" s="55">
        <v>62238</v>
      </c>
      <c r="D68" s="56">
        <v>0</v>
      </c>
      <c r="E68" s="56">
        <v>2806</v>
      </c>
    </row>
    <row r="69" spans="1:5" s="53" customFormat="1" ht="9" customHeight="1" x14ac:dyDescent="0.25">
      <c r="A69" s="54" t="s">
        <v>56</v>
      </c>
      <c r="B69" s="55">
        <v>94653</v>
      </c>
      <c r="C69" s="55">
        <v>102339</v>
      </c>
      <c r="D69" s="55">
        <v>22097</v>
      </c>
      <c r="E69" s="56">
        <v>3034</v>
      </c>
    </row>
    <row r="70" spans="1:5" s="53" customFormat="1" ht="9" customHeight="1" x14ac:dyDescent="0.25">
      <c r="A70" s="57" t="s">
        <v>57</v>
      </c>
      <c r="B70" s="58">
        <v>129698</v>
      </c>
      <c r="C70" s="58">
        <v>79766</v>
      </c>
      <c r="D70" s="58">
        <v>51264</v>
      </c>
      <c r="E70" s="59">
        <v>0</v>
      </c>
    </row>
    <row r="71" spans="1:5" s="53" customFormat="1" ht="9" customHeight="1" x14ac:dyDescent="0.25">
      <c r="A71" s="54" t="s">
        <v>58</v>
      </c>
      <c r="B71" s="55">
        <v>139047</v>
      </c>
      <c r="C71" s="55">
        <v>32302</v>
      </c>
      <c r="D71" s="55">
        <v>1558</v>
      </c>
      <c r="E71" s="56">
        <v>0</v>
      </c>
    </row>
    <row r="72" spans="1:5" s="53" customFormat="1" ht="9" customHeight="1" x14ac:dyDescent="0.25">
      <c r="A72" s="54" t="s">
        <v>59</v>
      </c>
      <c r="B72" s="55">
        <v>248111</v>
      </c>
      <c r="C72" s="55">
        <v>29979</v>
      </c>
      <c r="D72" s="56">
        <v>0</v>
      </c>
      <c r="E72" s="56">
        <v>0</v>
      </c>
    </row>
    <row r="73" spans="1:5" s="53" customFormat="1" ht="9" customHeight="1" x14ac:dyDescent="0.25">
      <c r="A73" s="54" t="s">
        <v>60</v>
      </c>
      <c r="B73" s="55">
        <v>143182</v>
      </c>
      <c r="C73" s="55">
        <v>69213</v>
      </c>
      <c r="D73" s="55">
        <v>4181</v>
      </c>
      <c r="E73" s="56">
        <v>115</v>
      </c>
    </row>
    <row r="74" spans="1:5" s="53" customFormat="1" ht="9" customHeight="1" x14ac:dyDescent="0.25">
      <c r="A74" s="57" t="s">
        <v>61</v>
      </c>
      <c r="B74" s="58">
        <v>13815</v>
      </c>
      <c r="C74" s="58">
        <v>35499</v>
      </c>
      <c r="D74" s="58">
        <v>988</v>
      </c>
      <c r="E74" s="59">
        <v>1334</v>
      </c>
    </row>
    <row r="75" spans="1:5" s="53" customFormat="1" ht="9" customHeight="1" x14ac:dyDescent="0.25">
      <c r="A75" s="54" t="s">
        <v>62</v>
      </c>
      <c r="B75" s="55">
        <v>224423</v>
      </c>
      <c r="C75" s="55">
        <v>273354</v>
      </c>
      <c r="D75" s="55">
        <v>785</v>
      </c>
      <c r="E75" s="56">
        <v>972</v>
      </c>
    </row>
    <row r="76" spans="1:5" s="53" customFormat="1" ht="9" customHeight="1" x14ac:dyDescent="0.25">
      <c r="A76" s="54" t="s">
        <v>63</v>
      </c>
      <c r="B76" s="55">
        <v>56890</v>
      </c>
      <c r="C76" s="55">
        <v>221452</v>
      </c>
      <c r="D76" s="56">
        <v>0</v>
      </c>
      <c r="E76" s="56">
        <v>0</v>
      </c>
    </row>
    <row r="77" spans="1:5" s="53" customFormat="1" ht="9" customHeight="1" x14ac:dyDescent="0.25">
      <c r="A77" s="54" t="s">
        <v>64</v>
      </c>
      <c r="B77" s="55">
        <v>70606</v>
      </c>
      <c r="C77" s="55">
        <v>70957</v>
      </c>
      <c r="D77" s="55">
        <v>14834</v>
      </c>
      <c r="E77" s="56">
        <v>5486</v>
      </c>
    </row>
    <row r="78" spans="1:5" s="53" customFormat="1" ht="9" customHeight="1" x14ac:dyDescent="0.25">
      <c r="A78" s="54"/>
      <c r="B78" s="55"/>
      <c r="C78" s="55"/>
      <c r="D78" s="55"/>
      <c r="E78" s="55"/>
    </row>
    <row r="79" spans="1:5" ht="9" customHeight="1" x14ac:dyDescent="0.2">
      <c r="A79" s="51">
        <v>1997</v>
      </c>
      <c r="B79" s="50"/>
      <c r="C79" s="50"/>
      <c r="D79" s="50"/>
      <c r="E79" s="50"/>
    </row>
    <row r="80" spans="1:5" s="53" customFormat="1" ht="9" customHeight="1" x14ac:dyDescent="0.25">
      <c r="A80" s="51" t="s">
        <v>33</v>
      </c>
      <c r="B80" s="52">
        <f>SUM(B82:B112)</f>
        <v>2971414</v>
      </c>
      <c r="C80" s="52">
        <f>SUM(C82:C112)</f>
        <v>4084401</v>
      </c>
      <c r="D80" s="52">
        <f>SUM(D82:D112)</f>
        <v>493629</v>
      </c>
      <c r="E80" s="52">
        <f>SUM(E82:E112)</f>
        <v>147261</v>
      </c>
    </row>
    <row r="81" spans="1:5" s="53" customFormat="1" ht="3.95" customHeight="1" x14ac:dyDescent="0.25">
      <c r="A81" s="51"/>
      <c r="B81" s="51"/>
      <c r="C81" s="51"/>
      <c r="D81" s="51"/>
      <c r="E81" s="51"/>
    </row>
    <row r="82" spans="1:5" s="53" customFormat="1" ht="9" customHeight="1" x14ac:dyDescent="0.25">
      <c r="A82" s="54" t="s">
        <v>34</v>
      </c>
      <c r="B82" s="55">
        <v>44595</v>
      </c>
      <c r="C82" s="55">
        <v>97213</v>
      </c>
      <c r="D82" s="55">
        <v>26070</v>
      </c>
      <c r="E82" s="55">
        <v>8797</v>
      </c>
    </row>
    <row r="83" spans="1:5" s="53" customFormat="1" ht="9" customHeight="1" x14ac:dyDescent="0.25">
      <c r="A83" s="54" t="s">
        <v>35</v>
      </c>
      <c r="B83" s="55">
        <v>12334</v>
      </c>
      <c r="C83" s="55">
        <v>5491</v>
      </c>
      <c r="D83" s="55">
        <v>185</v>
      </c>
      <c r="E83" s="56">
        <v>0</v>
      </c>
    </row>
    <row r="84" spans="1:5" s="53" customFormat="1" ht="9" customHeight="1" x14ac:dyDescent="0.25">
      <c r="A84" s="54" t="s">
        <v>36</v>
      </c>
      <c r="B84" s="55">
        <v>24776</v>
      </c>
      <c r="C84" s="55">
        <v>8170</v>
      </c>
      <c r="D84" s="56">
        <v>0</v>
      </c>
      <c r="E84" s="56">
        <v>0</v>
      </c>
    </row>
    <row r="85" spans="1:5" s="53" customFormat="1" ht="9" customHeight="1" x14ac:dyDescent="0.25">
      <c r="A85" s="57" t="s">
        <v>37</v>
      </c>
      <c r="B85" s="58">
        <v>15891</v>
      </c>
      <c r="C85" s="58">
        <v>54511</v>
      </c>
      <c r="D85" s="59">
        <v>0</v>
      </c>
      <c r="E85" s="59">
        <v>0</v>
      </c>
    </row>
    <row r="86" spans="1:5" s="53" customFormat="1" ht="9" customHeight="1" x14ac:dyDescent="0.25">
      <c r="A86" s="54" t="s">
        <v>38</v>
      </c>
      <c r="B86" s="55">
        <v>119395</v>
      </c>
      <c r="C86" s="55">
        <v>64063</v>
      </c>
      <c r="D86" s="55">
        <v>570</v>
      </c>
      <c r="E86" s="55">
        <v>66</v>
      </c>
    </row>
    <row r="87" spans="1:5" s="53" customFormat="1" ht="9" customHeight="1" x14ac:dyDescent="0.25">
      <c r="A87" s="54" t="s">
        <v>39</v>
      </c>
      <c r="B87" s="55">
        <v>40169</v>
      </c>
      <c r="C87" s="55">
        <v>91730</v>
      </c>
      <c r="D87" s="55">
        <v>1455</v>
      </c>
      <c r="E87" s="56">
        <v>0</v>
      </c>
    </row>
    <row r="88" spans="1:5" s="53" customFormat="1" ht="9" customHeight="1" x14ac:dyDescent="0.25">
      <c r="A88" s="54" t="s">
        <v>40</v>
      </c>
      <c r="B88" s="55">
        <v>91994</v>
      </c>
      <c r="C88" s="55">
        <v>36585</v>
      </c>
      <c r="D88" s="55">
        <v>110</v>
      </c>
      <c r="E88" s="55">
        <v>444</v>
      </c>
    </row>
    <row r="89" spans="1:5" s="53" customFormat="1" ht="9" customHeight="1" x14ac:dyDescent="0.25">
      <c r="A89" s="57" t="s">
        <v>41</v>
      </c>
      <c r="B89" s="58">
        <v>107782</v>
      </c>
      <c r="C89" s="58">
        <v>33895</v>
      </c>
      <c r="D89" s="58">
        <v>421</v>
      </c>
      <c r="E89" s="58">
        <v>335</v>
      </c>
    </row>
    <row r="90" spans="1:5" s="53" customFormat="1" ht="9" customHeight="1" x14ac:dyDescent="0.25">
      <c r="A90" s="54" t="s">
        <v>42</v>
      </c>
      <c r="B90" s="55">
        <v>45920</v>
      </c>
      <c r="C90" s="55">
        <v>15707</v>
      </c>
      <c r="D90" s="55">
        <v>0</v>
      </c>
      <c r="E90" s="56">
        <v>0</v>
      </c>
    </row>
    <row r="91" spans="1:5" s="53" customFormat="1" ht="9" customHeight="1" x14ac:dyDescent="0.25">
      <c r="A91" s="54" t="s">
        <v>43</v>
      </c>
      <c r="B91" s="55">
        <v>147360</v>
      </c>
      <c r="C91" s="55">
        <v>247239</v>
      </c>
      <c r="D91" s="55">
        <v>44341</v>
      </c>
      <c r="E91" s="55">
        <v>5597</v>
      </c>
    </row>
    <row r="92" spans="1:5" s="53" customFormat="1" ht="9" customHeight="1" x14ac:dyDescent="0.25">
      <c r="A92" s="54" t="s">
        <v>44</v>
      </c>
      <c r="B92" s="55">
        <v>79697</v>
      </c>
      <c r="C92" s="55">
        <v>141765</v>
      </c>
      <c r="D92" s="55">
        <v>7467</v>
      </c>
      <c r="E92" s="55">
        <v>241</v>
      </c>
    </row>
    <row r="93" spans="1:5" s="53" customFormat="1" ht="9" customHeight="1" x14ac:dyDescent="0.25">
      <c r="A93" s="57" t="s">
        <v>45</v>
      </c>
      <c r="B93" s="58">
        <v>69729</v>
      </c>
      <c r="C93" s="58">
        <v>99960</v>
      </c>
      <c r="D93" s="58">
        <v>2112</v>
      </c>
      <c r="E93" s="58">
        <v>13800</v>
      </c>
    </row>
    <row r="94" spans="1:5" s="53" customFormat="1" ht="9" customHeight="1" x14ac:dyDescent="0.25">
      <c r="A94" s="54" t="s">
        <v>46</v>
      </c>
      <c r="B94" s="55">
        <v>424790</v>
      </c>
      <c r="C94" s="55">
        <v>606440</v>
      </c>
      <c r="D94" s="55">
        <v>34114</v>
      </c>
      <c r="E94" s="55">
        <v>2062</v>
      </c>
    </row>
    <row r="95" spans="1:5" s="53" customFormat="1" ht="9" customHeight="1" x14ac:dyDescent="0.25">
      <c r="A95" s="54" t="s">
        <v>47</v>
      </c>
      <c r="B95" s="55">
        <v>339746</v>
      </c>
      <c r="C95" s="55">
        <v>665478</v>
      </c>
      <c r="D95" s="55">
        <v>43013</v>
      </c>
      <c r="E95" s="55">
        <v>66133</v>
      </c>
    </row>
    <row r="96" spans="1:5" s="53" customFormat="1" ht="9" customHeight="1" x14ac:dyDescent="0.25">
      <c r="A96" s="54" t="s">
        <v>48</v>
      </c>
      <c r="B96" s="55">
        <v>221359</v>
      </c>
      <c r="C96" s="55">
        <v>261043</v>
      </c>
      <c r="D96" s="55">
        <v>21362</v>
      </c>
      <c r="E96" s="55">
        <v>473</v>
      </c>
    </row>
    <row r="97" spans="1:5" s="53" customFormat="1" ht="9" customHeight="1" x14ac:dyDescent="0.25">
      <c r="A97" s="57" t="s">
        <v>49</v>
      </c>
      <c r="B97" s="58">
        <v>41627</v>
      </c>
      <c r="C97" s="58">
        <v>105801</v>
      </c>
      <c r="D97" s="58">
        <v>610</v>
      </c>
      <c r="E97" s="58">
        <v>0</v>
      </c>
    </row>
    <row r="98" spans="1:5" s="53" customFormat="1" ht="9" customHeight="1" x14ac:dyDescent="0.25">
      <c r="A98" s="54" t="s">
        <v>50</v>
      </c>
      <c r="B98" s="55">
        <v>43433</v>
      </c>
      <c r="C98" s="55">
        <v>40036</v>
      </c>
      <c r="D98" s="55">
        <v>442</v>
      </c>
      <c r="E98" s="56">
        <v>0</v>
      </c>
    </row>
    <row r="99" spans="1:5" s="53" customFormat="1" ht="9" customHeight="1" x14ac:dyDescent="0.25">
      <c r="A99" s="54" t="s">
        <v>51</v>
      </c>
      <c r="B99" s="55">
        <v>107917</v>
      </c>
      <c r="C99" s="55">
        <v>108764</v>
      </c>
      <c r="D99" s="55">
        <v>187435</v>
      </c>
      <c r="E99" s="55">
        <v>0</v>
      </c>
    </row>
    <row r="100" spans="1:5" s="53" customFormat="1" ht="9" customHeight="1" x14ac:dyDescent="0.25">
      <c r="A100" s="54" t="s">
        <v>52</v>
      </c>
      <c r="B100" s="55">
        <v>58072</v>
      </c>
      <c r="C100" s="55">
        <v>97024</v>
      </c>
      <c r="D100" s="55">
        <v>34174</v>
      </c>
      <c r="E100" s="55">
        <v>6692</v>
      </c>
    </row>
    <row r="101" spans="1:5" s="53" customFormat="1" ht="9" customHeight="1" x14ac:dyDescent="0.25">
      <c r="A101" s="57" t="s">
        <v>53</v>
      </c>
      <c r="B101" s="58">
        <v>78127</v>
      </c>
      <c r="C101" s="58">
        <v>283519</v>
      </c>
      <c r="D101" s="58">
        <v>8839</v>
      </c>
      <c r="E101" s="58">
        <v>23254</v>
      </c>
    </row>
    <row r="102" spans="1:5" s="53" customFormat="1" ht="9" customHeight="1" x14ac:dyDescent="0.25">
      <c r="A102" s="54" t="s">
        <v>54</v>
      </c>
      <c r="B102" s="55">
        <v>57975</v>
      </c>
      <c r="C102" s="55">
        <v>123870</v>
      </c>
      <c r="D102" s="55">
        <v>9671</v>
      </c>
      <c r="E102" s="55">
        <v>2087</v>
      </c>
    </row>
    <row r="103" spans="1:5" s="53" customFormat="1" ht="9" customHeight="1" x14ac:dyDescent="0.25">
      <c r="A103" s="54" t="s">
        <v>55</v>
      </c>
      <c r="B103" s="55">
        <v>17390</v>
      </c>
      <c r="C103" s="55">
        <v>59803</v>
      </c>
      <c r="D103" s="56">
        <v>0</v>
      </c>
      <c r="E103" s="55">
        <v>2782</v>
      </c>
    </row>
    <row r="104" spans="1:5" s="53" customFormat="1" ht="9" customHeight="1" x14ac:dyDescent="0.25">
      <c r="A104" s="54" t="s">
        <v>56</v>
      </c>
      <c r="B104" s="55">
        <v>84809</v>
      </c>
      <c r="C104" s="55">
        <v>104990</v>
      </c>
      <c r="D104" s="55">
        <v>16555</v>
      </c>
      <c r="E104" s="55">
        <v>3497</v>
      </c>
    </row>
    <row r="105" spans="1:5" s="53" customFormat="1" ht="9" customHeight="1" x14ac:dyDescent="0.25">
      <c r="A105" s="57" t="s">
        <v>57</v>
      </c>
      <c r="B105" s="58">
        <v>121663</v>
      </c>
      <c r="C105" s="58">
        <v>73110</v>
      </c>
      <c r="D105" s="58">
        <v>37877</v>
      </c>
      <c r="E105" s="58">
        <v>1474</v>
      </c>
    </row>
    <row r="106" spans="1:5" s="53" customFormat="1" ht="9" customHeight="1" x14ac:dyDescent="0.25">
      <c r="A106" s="54" t="s">
        <v>58</v>
      </c>
      <c r="B106" s="55">
        <v>78994</v>
      </c>
      <c r="C106" s="55">
        <v>26583</v>
      </c>
      <c r="D106" s="55">
        <v>1164</v>
      </c>
      <c r="E106" s="56">
        <v>0</v>
      </c>
    </row>
    <row r="107" spans="1:5" s="53" customFormat="1" ht="9" customHeight="1" x14ac:dyDescent="0.25">
      <c r="A107" s="54" t="s">
        <v>59</v>
      </c>
      <c r="B107" s="55">
        <v>70015</v>
      </c>
      <c r="C107" s="55">
        <v>29984</v>
      </c>
      <c r="D107" s="56">
        <v>0</v>
      </c>
      <c r="E107" s="55">
        <v>2807</v>
      </c>
    </row>
    <row r="108" spans="1:5" s="53" customFormat="1" ht="9" customHeight="1" x14ac:dyDescent="0.25">
      <c r="A108" s="54" t="s">
        <v>60</v>
      </c>
      <c r="B108" s="55">
        <v>119947</v>
      </c>
      <c r="C108" s="55">
        <v>55985</v>
      </c>
      <c r="D108" s="55">
        <v>2847</v>
      </c>
      <c r="E108" s="55">
        <v>150</v>
      </c>
    </row>
    <row r="109" spans="1:5" s="53" customFormat="1" ht="9" customHeight="1" x14ac:dyDescent="0.25">
      <c r="A109" s="57" t="s">
        <v>61</v>
      </c>
      <c r="B109" s="58">
        <v>11814</v>
      </c>
      <c r="C109" s="58">
        <v>31596</v>
      </c>
      <c r="D109" s="58">
        <v>340</v>
      </c>
      <c r="E109" s="58">
        <v>892</v>
      </c>
    </row>
    <row r="110" spans="1:5" s="53" customFormat="1" ht="9" customHeight="1" x14ac:dyDescent="0.25">
      <c r="A110" s="54" t="s">
        <v>62</v>
      </c>
      <c r="B110" s="55">
        <v>181171</v>
      </c>
      <c r="C110" s="55">
        <v>217953</v>
      </c>
      <c r="D110" s="55">
        <v>680</v>
      </c>
      <c r="E110" s="55">
        <v>530</v>
      </c>
    </row>
    <row r="111" spans="1:5" s="53" customFormat="1" ht="9" customHeight="1" x14ac:dyDescent="0.25">
      <c r="A111" s="54" t="s">
        <v>63</v>
      </c>
      <c r="B111" s="55">
        <v>48793</v>
      </c>
      <c r="C111" s="55">
        <v>229135</v>
      </c>
      <c r="D111" s="56">
        <v>0</v>
      </c>
      <c r="E111" s="56">
        <v>0</v>
      </c>
    </row>
    <row r="112" spans="1:5" s="53" customFormat="1" ht="9" customHeight="1" x14ac:dyDescent="0.25">
      <c r="A112" s="54" t="s">
        <v>64</v>
      </c>
      <c r="B112" s="55">
        <v>64130</v>
      </c>
      <c r="C112" s="55">
        <v>66958</v>
      </c>
      <c r="D112" s="55">
        <v>11775</v>
      </c>
      <c r="E112" s="55">
        <v>5148</v>
      </c>
    </row>
    <row r="113" spans="1:5" s="53" customFormat="1" ht="9" customHeight="1" x14ac:dyDescent="0.25">
      <c r="A113" s="54"/>
      <c r="B113" s="55"/>
      <c r="C113" s="55"/>
      <c r="D113" s="55"/>
      <c r="E113" s="55"/>
    </row>
    <row r="114" spans="1:5" ht="9" customHeight="1" x14ac:dyDescent="0.2">
      <c r="A114" s="51">
        <v>1998</v>
      </c>
      <c r="B114" s="50"/>
      <c r="C114" s="50"/>
      <c r="D114" s="50"/>
      <c r="E114" s="50"/>
    </row>
    <row r="115" spans="1:5" s="53" customFormat="1" ht="9" customHeight="1" x14ac:dyDescent="0.25">
      <c r="A115" s="51" t="s">
        <v>33</v>
      </c>
      <c r="B115" s="52">
        <f>SUM(B117:B147)</f>
        <v>2949238</v>
      </c>
      <c r="C115" s="52">
        <f>SUM(C117:C147)</f>
        <v>4557089</v>
      </c>
      <c r="D115" s="52">
        <f>SUM(D117:D147)</f>
        <v>446420</v>
      </c>
      <c r="E115" s="52">
        <f>SUM(E117:E147)</f>
        <v>144795</v>
      </c>
    </row>
    <row r="116" spans="1:5" s="53" customFormat="1" ht="3.95" customHeight="1" x14ac:dyDescent="0.25">
      <c r="A116" s="51"/>
      <c r="B116" s="51"/>
      <c r="C116" s="51"/>
      <c r="D116" s="51"/>
      <c r="E116" s="51"/>
    </row>
    <row r="117" spans="1:5" s="53" customFormat="1" ht="9" customHeight="1" x14ac:dyDescent="0.25">
      <c r="A117" s="54" t="s">
        <v>34</v>
      </c>
      <c r="B117" s="55">
        <v>45448</v>
      </c>
      <c r="C117" s="55">
        <v>92211</v>
      </c>
      <c r="D117" s="55">
        <v>20593</v>
      </c>
      <c r="E117" s="55">
        <v>10402</v>
      </c>
    </row>
    <row r="118" spans="1:5" s="53" customFormat="1" ht="9" customHeight="1" x14ac:dyDescent="0.25">
      <c r="A118" s="54" t="s">
        <v>35</v>
      </c>
      <c r="B118" s="55">
        <v>9973</v>
      </c>
      <c r="C118" s="55">
        <v>5346</v>
      </c>
      <c r="D118" s="56">
        <v>31</v>
      </c>
      <c r="E118" s="56">
        <v>0</v>
      </c>
    </row>
    <row r="119" spans="1:5" s="53" customFormat="1" ht="9" customHeight="1" x14ac:dyDescent="0.25">
      <c r="A119" s="54" t="s">
        <v>36</v>
      </c>
      <c r="B119" s="55">
        <v>21794</v>
      </c>
      <c r="C119" s="55">
        <v>7713</v>
      </c>
      <c r="D119" s="56">
        <v>0</v>
      </c>
      <c r="E119" s="56">
        <v>0</v>
      </c>
    </row>
    <row r="120" spans="1:5" s="53" customFormat="1" ht="9" customHeight="1" x14ac:dyDescent="0.25">
      <c r="A120" s="57" t="s">
        <v>37</v>
      </c>
      <c r="B120" s="58">
        <v>16725</v>
      </c>
      <c r="C120" s="58">
        <v>66994</v>
      </c>
      <c r="D120" s="59">
        <v>0</v>
      </c>
      <c r="E120" s="59">
        <v>0</v>
      </c>
    </row>
    <row r="121" spans="1:5" s="53" customFormat="1" ht="9" customHeight="1" x14ac:dyDescent="0.25">
      <c r="A121" s="54" t="s">
        <v>38</v>
      </c>
      <c r="B121" s="55">
        <v>122029</v>
      </c>
      <c r="C121" s="55">
        <v>67143</v>
      </c>
      <c r="D121" s="55">
        <v>441</v>
      </c>
      <c r="E121" s="55">
        <v>129</v>
      </c>
    </row>
    <row r="122" spans="1:5" s="53" customFormat="1" ht="9" customHeight="1" x14ac:dyDescent="0.25">
      <c r="A122" s="54" t="s">
        <v>39</v>
      </c>
      <c r="B122" s="55">
        <v>35935</v>
      </c>
      <c r="C122" s="55">
        <v>107197</v>
      </c>
      <c r="D122" s="56">
        <v>802</v>
      </c>
      <c r="E122" s="56">
        <v>0</v>
      </c>
    </row>
    <row r="123" spans="1:5" s="53" customFormat="1" ht="9" customHeight="1" x14ac:dyDescent="0.25">
      <c r="A123" s="54" t="s">
        <v>40</v>
      </c>
      <c r="B123" s="55">
        <v>90871</v>
      </c>
      <c r="C123" s="55">
        <v>32201</v>
      </c>
      <c r="D123" s="56">
        <v>0</v>
      </c>
      <c r="E123" s="56">
        <v>0</v>
      </c>
    </row>
    <row r="124" spans="1:5" s="53" customFormat="1" ht="9" customHeight="1" x14ac:dyDescent="0.25">
      <c r="A124" s="57" t="s">
        <v>41</v>
      </c>
      <c r="B124" s="58">
        <v>110153</v>
      </c>
      <c r="C124" s="58">
        <v>45183</v>
      </c>
      <c r="D124" s="58">
        <v>426</v>
      </c>
      <c r="E124" s="58">
        <v>438</v>
      </c>
    </row>
    <row r="125" spans="1:5" s="53" customFormat="1" ht="9" customHeight="1" x14ac:dyDescent="0.25">
      <c r="A125" s="54" t="s">
        <v>42</v>
      </c>
      <c r="B125" s="55">
        <v>45735</v>
      </c>
      <c r="C125" s="55">
        <v>14649</v>
      </c>
      <c r="D125" s="56">
        <v>23</v>
      </c>
      <c r="E125" s="56">
        <v>0</v>
      </c>
    </row>
    <row r="126" spans="1:5" s="53" customFormat="1" ht="9" customHeight="1" x14ac:dyDescent="0.25">
      <c r="A126" s="54" t="s">
        <v>43</v>
      </c>
      <c r="B126" s="55">
        <v>160209</v>
      </c>
      <c r="C126" s="55">
        <v>315116</v>
      </c>
      <c r="D126" s="55">
        <v>43458</v>
      </c>
      <c r="E126" s="55">
        <v>8056</v>
      </c>
    </row>
    <row r="127" spans="1:5" s="53" customFormat="1" ht="9" customHeight="1" x14ac:dyDescent="0.25">
      <c r="A127" s="54" t="s">
        <v>44</v>
      </c>
      <c r="B127" s="55">
        <v>71369</v>
      </c>
      <c r="C127" s="55">
        <v>110815</v>
      </c>
      <c r="D127" s="55">
        <v>4081</v>
      </c>
      <c r="E127" s="55">
        <v>341</v>
      </c>
    </row>
    <row r="128" spans="1:5" s="53" customFormat="1" ht="9" customHeight="1" x14ac:dyDescent="0.25">
      <c r="A128" s="57" t="s">
        <v>45</v>
      </c>
      <c r="B128" s="58">
        <v>64762</v>
      </c>
      <c r="C128" s="58">
        <v>122656</v>
      </c>
      <c r="D128" s="58">
        <v>1490</v>
      </c>
      <c r="E128" s="58">
        <v>9079</v>
      </c>
    </row>
    <row r="129" spans="1:5" s="53" customFormat="1" ht="9" customHeight="1" x14ac:dyDescent="0.25">
      <c r="A129" s="54" t="s">
        <v>46</v>
      </c>
      <c r="B129" s="55">
        <v>449202</v>
      </c>
      <c r="C129" s="55">
        <v>774370</v>
      </c>
      <c r="D129" s="55">
        <v>39137</v>
      </c>
      <c r="E129" s="55">
        <v>4181</v>
      </c>
    </row>
    <row r="130" spans="1:5" s="53" customFormat="1" ht="9" customHeight="1" x14ac:dyDescent="0.25">
      <c r="A130" s="54" t="s">
        <v>47</v>
      </c>
      <c r="B130" s="55">
        <v>346117</v>
      </c>
      <c r="C130" s="55">
        <v>730489</v>
      </c>
      <c r="D130" s="55">
        <v>30818</v>
      </c>
      <c r="E130" s="55">
        <v>60855</v>
      </c>
    </row>
    <row r="131" spans="1:5" s="53" customFormat="1" ht="9" customHeight="1" x14ac:dyDescent="0.25">
      <c r="A131" s="54" t="s">
        <v>48</v>
      </c>
      <c r="B131" s="55">
        <v>225960</v>
      </c>
      <c r="C131" s="55">
        <v>280017</v>
      </c>
      <c r="D131" s="55">
        <v>21100</v>
      </c>
      <c r="E131" s="55">
        <v>1979</v>
      </c>
    </row>
    <row r="132" spans="1:5" s="53" customFormat="1" ht="9" customHeight="1" x14ac:dyDescent="0.25">
      <c r="A132" s="57" t="s">
        <v>49</v>
      </c>
      <c r="B132" s="58">
        <v>46886</v>
      </c>
      <c r="C132" s="58">
        <v>130089</v>
      </c>
      <c r="D132" s="58">
        <v>2411</v>
      </c>
      <c r="E132" s="58">
        <v>488</v>
      </c>
    </row>
    <row r="133" spans="1:5" s="53" customFormat="1" ht="9" customHeight="1" x14ac:dyDescent="0.25">
      <c r="A133" s="54" t="s">
        <v>50</v>
      </c>
      <c r="B133" s="55">
        <v>40273</v>
      </c>
      <c r="C133" s="55">
        <v>46880</v>
      </c>
      <c r="D133" s="56">
        <v>367</v>
      </c>
      <c r="E133" s="56">
        <v>0</v>
      </c>
    </row>
    <row r="134" spans="1:5" s="53" customFormat="1" ht="9" customHeight="1" x14ac:dyDescent="0.25">
      <c r="A134" s="54" t="s">
        <v>51</v>
      </c>
      <c r="B134" s="55">
        <v>96911</v>
      </c>
      <c r="C134" s="55">
        <v>95089</v>
      </c>
      <c r="D134" s="55">
        <v>178553</v>
      </c>
      <c r="E134" s="55">
        <v>54</v>
      </c>
    </row>
    <row r="135" spans="1:5" s="53" customFormat="1" ht="9" customHeight="1" x14ac:dyDescent="0.25">
      <c r="A135" s="54" t="s">
        <v>52</v>
      </c>
      <c r="B135" s="55">
        <v>57830</v>
      </c>
      <c r="C135" s="55">
        <v>98977</v>
      </c>
      <c r="D135" s="55">
        <v>28338</v>
      </c>
      <c r="E135" s="55">
        <v>11793</v>
      </c>
    </row>
    <row r="136" spans="1:5" s="53" customFormat="1" ht="9" customHeight="1" x14ac:dyDescent="0.25">
      <c r="A136" s="57" t="s">
        <v>53</v>
      </c>
      <c r="B136" s="58">
        <v>73546</v>
      </c>
      <c r="C136" s="58">
        <v>311069</v>
      </c>
      <c r="D136" s="58">
        <v>12479</v>
      </c>
      <c r="E136" s="58">
        <v>10706</v>
      </c>
    </row>
    <row r="137" spans="1:5" s="53" customFormat="1" ht="9" customHeight="1" x14ac:dyDescent="0.25">
      <c r="A137" s="54" t="s">
        <v>54</v>
      </c>
      <c r="B137" s="55">
        <v>57634</v>
      </c>
      <c r="C137" s="55">
        <v>141860</v>
      </c>
      <c r="D137" s="55">
        <v>10354</v>
      </c>
      <c r="E137" s="55">
        <v>2339</v>
      </c>
    </row>
    <row r="138" spans="1:5" s="53" customFormat="1" ht="9" customHeight="1" x14ac:dyDescent="0.25">
      <c r="A138" s="54" t="s">
        <v>55</v>
      </c>
      <c r="B138" s="55">
        <v>16113</v>
      </c>
      <c r="C138" s="55">
        <v>57819</v>
      </c>
      <c r="D138" s="55">
        <v>0</v>
      </c>
      <c r="E138" s="55">
        <v>2586</v>
      </c>
    </row>
    <row r="139" spans="1:5" s="53" customFormat="1" ht="9" customHeight="1" x14ac:dyDescent="0.25">
      <c r="A139" s="54" t="s">
        <v>56</v>
      </c>
      <c r="B139" s="55">
        <v>85663</v>
      </c>
      <c r="C139" s="55">
        <v>123890</v>
      </c>
      <c r="D139" s="55">
        <v>19080</v>
      </c>
      <c r="E139" s="55">
        <v>3660</v>
      </c>
    </row>
    <row r="140" spans="1:5" s="53" customFormat="1" ht="9" customHeight="1" x14ac:dyDescent="0.25">
      <c r="A140" s="57" t="s">
        <v>57</v>
      </c>
      <c r="B140" s="58">
        <v>107257</v>
      </c>
      <c r="C140" s="58">
        <v>69493</v>
      </c>
      <c r="D140" s="58">
        <v>14779</v>
      </c>
      <c r="E140" s="58">
        <v>8331</v>
      </c>
    </row>
    <row r="141" spans="1:5" s="53" customFormat="1" ht="9" customHeight="1" x14ac:dyDescent="0.25">
      <c r="A141" s="54" t="s">
        <v>58</v>
      </c>
      <c r="B141" s="55">
        <v>65767</v>
      </c>
      <c r="C141" s="55">
        <v>30113</v>
      </c>
      <c r="D141" s="56">
        <v>2015</v>
      </c>
      <c r="E141" s="56">
        <v>0</v>
      </c>
    </row>
    <row r="142" spans="1:5" s="53" customFormat="1" ht="9" customHeight="1" x14ac:dyDescent="0.25">
      <c r="A142" s="54" t="s">
        <v>59</v>
      </c>
      <c r="B142" s="55">
        <v>88030</v>
      </c>
      <c r="C142" s="55">
        <v>32280</v>
      </c>
      <c r="D142" s="55">
        <v>0</v>
      </c>
      <c r="E142" s="55">
        <v>2965</v>
      </c>
    </row>
    <row r="143" spans="1:5" s="53" customFormat="1" ht="9" customHeight="1" x14ac:dyDescent="0.25">
      <c r="A143" s="54" t="s">
        <v>60</v>
      </c>
      <c r="B143" s="55">
        <v>115438</v>
      </c>
      <c r="C143" s="55">
        <v>61253</v>
      </c>
      <c r="D143" s="55">
        <v>3043</v>
      </c>
      <c r="E143" s="55">
        <v>88</v>
      </c>
    </row>
    <row r="144" spans="1:5" s="53" customFormat="1" ht="9" customHeight="1" x14ac:dyDescent="0.25">
      <c r="A144" s="57" t="s">
        <v>61</v>
      </c>
      <c r="B144" s="58">
        <v>10838</v>
      </c>
      <c r="C144" s="58">
        <v>34145</v>
      </c>
      <c r="D144" s="58">
        <v>320</v>
      </c>
      <c r="E144" s="58">
        <v>901</v>
      </c>
    </row>
    <row r="145" spans="1:5" s="53" customFormat="1" ht="9" customHeight="1" x14ac:dyDescent="0.25">
      <c r="A145" s="54" t="s">
        <v>62</v>
      </c>
      <c r="B145" s="55">
        <v>166010</v>
      </c>
      <c r="C145" s="55">
        <v>236685</v>
      </c>
      <c r="D145" s="55">
        <v>240</v>
      </c>
      <c r="E145" s="55">
        <v>562</v>
      </c>
    </row>
    <row r="146" spans="1:5" s="53" customFormat="1" ht="9" customHeight="1" x14ac:dyDescent="0.25">
      <c r="A146" s="54" t="s">
        <v>63</v>
      </c>
      <c r="B146" s="55">
        <v>38752</v>
      </c>
      <c r="C146" s="55">
        <v>246493</v>
      </c>
      <c r="D146" s="56">
        <v>0</v>
      </c>
      <c r="E146" s="56">
        <v>0</v>
      </c>
    </row>
    <row r="147" spans="1:5" s="53" customFormat="1" ht="9" customHeight="1" x14ac:dyDescent="0.25">
      <c r="A147" s="54" t="s">
        <v>64</v>
      </c>
      <c r="B147" s="55">
        <v>66008</v>
      </c>
      <c r="C147" s="55">
        <v>68854</v>
      </c>
      <c r="D147" s="55">
        <v>12041</v>
      </c>
      <c r="E147" s="55">
        <v>4862</v>
      </c>
    </row>
    <row r="148" spans="1:5" s="53" customFormat="1" ht="9" customHeight="1" x14ac:dyDescent="0.25">
      <c r="A148" s="54"/>
      <c r="B148" s="55"/>
      <c r="C148" s="55"/>
      <c r="D148" s="55"/>
      <c r="E148" s="55"/>
    </row>
    <row r="149" spans="1:5" ht="9" customHeight="1" x14ac:dyDescent="0.2">
      <c r="A149" s="51">
        <v>1999</v>
      </c>
      <c r="B149" s="50"/>
      <c r="C149" s="50"/>
      <c r="D149" s="50"/>
      <c r="E149" s="50"/>
    </row>
    <row r="150" spans="1:5" s="53" customFormat="1" ht="9" customHeight="1" x14ac:dyDescent="0.25">
      <c r="A150" s="51" t="s">
        <v>33</v>
      </c>
      <c r="B150" s="52">
        <f>SUM(B152:B182)</f>
        <v>2974040</v>
      </c>
      <c r="C150" s="52">
        <f>SUM(C152:C182)</f>
        <v>4951619</v>
      </c>
      <c r="D150" s="52">
        <f>SUM(D152:D182)</f>
        <v>418988</v>
      </c>
      <c r="E150" s="52">
        <f>SUM(E152:E182)</f>
        <v>161724</v>
      </c>
    </row>
    <row r="151" spans="1:5" s="53" customFormat="1" ht="3.95" customHeight="1" x14ac:dyDescent="0.25">
      <c r="A151" s="51"/>
      <c r="B151" s="51"/>
      <c r="C151" s="51"/>
      <c r="D151" s="51"/>
      <c r="E151" s="51"/>
    </row>
    <row r="152" spans="1:5" s="53" customFormat="1" ht="9" customHeight="1" x14ac:dyDescent="0.25">
      <c r="A152" s="54" t="s">
        <v>34</v>
      </c>
      <c r="B152" s="55">
        <v>44922</v>
      </c>
      <c r="C152" s="55">
        <v>136509</v>
      </c>
      <c r="D152" s="55">
        <v>22316</v>
      </c>
      <c r="E152" s="55">
        <v>8981</v>
      </c>
    </row>
    <row r="153" spans="1:5" s="53" customFormat="1" ht="9" customHeight="1" x14ac:dyDescent="0.25">
      <c r="A153" s="54" t="s">
        <v>35</v>
      </c>
      <c r="B153" s="55">
        <v>9276</v>
      </c>
      <c r="C153" s="55">
        <v>5999</v>
      </c>
      <c r="D153" s="55">
        <v>20</v>
      </c>
      <c r="E153" s="56">
        <v>0</v>
      </c>
    </row>
    <row r="154" spans="1:5" s="53" customFormat="1" ht="9" customHeight="1" x14ac:dyDescent="0.25">
      <c r="A154" s="54" t="s">
        <v>36</v>
      </c>
      <c r="B154" s="55">
        <v>24329</v>
      </c>
      <c r="C154" s="55">
        <v>9148</v>
      </c>
      <c r="D154" s="56">
        <v>0</v>
      </c>
      <c r="E154" s="56">
        <v>0</v>
      </c>
    </row>
    <row r="155" spans="1:5" s="53" customFormat="1" ht="9" customHeight="1" x14ac:dyDescent="0.25">
      <c r="A155" s="57" t="s">
        <v>37</v>
      </c>
      <c r="B155" s="58">
        <v>17952</v>
      </c>
      <c r="C155" s="58">
        <v>75400</v>
      </c>
      <c r="D155" s="59">
        <v>0</v>
      </c>
      <c r="E155" s="59">
        <v>0</v>
      </c>
    </row>
    <row r="156" spans="1:5" s="53" customFormat="1" ht="9" customHeight="1" x14ac:dyDescent="0.25">
      <c r="A156" s="54" t="s">
        <v>38</v>
      </c>
      <c r="B156" s="55">
        <v>124340</v>
      </c>
      <c r="C156" s="55">
        <v>75398</v>
      </c>
      <c r="D156" s="55">
        <v>747</v>
      </c>
      <c r="E156" s="55">
        <v>131</v>
      </c>
    </row>
    <row r="157" spans="1:5" s="53" customFormat="1" ht="9" customHeight="1" x14ac:dyDescent="0.25">
      <c r="A157" s="54" t="s">
        <v>39</v>
      </c>
      <c r="B157" s="55">
        <v>34922</v>
      </c>
      <c r="C157" s="55">
        <v>113565</v>
      </c>
      <c r="D157" s="55">
        <v>1124</v>
      </c>
      <c r="E157" s="56">
        <v>0</v>
      </c>
    </row>
    <row r="158" spans="1:5" s="53" customFormat="1" ht="9" customHeight="1" x14ac:dyDescent="0.25">
      <c r="A158" s="54" t="s">
        <v>40</v>
      </c>
      <c r="B158" s="55">
        <v>83967</v>
      </c>
      <c r="C158" s="55">
        <v>27509</v>
      </c>
      <c r="D158" s="56">
        <v>0</v>
      </c>
      <c r="E158" s="56">
        <v>0</v>
      </c>
    </row>
    <row r="159" spans="1:5" s="53" customFormat="1" ht="9" customHeight="1" x14ac:dyDescent="0.25">
      <c r="A159" s="57" t="s">
        <v>41</v>
      </c>
      <c r="B159" s="58">
        <v>120305</v>
      </c>
      <c r="C159" s="58">
        <v>61918</v>
      </c>
      <c r="D159" s="58">
        <v>787</v>
      </c>
      <c r="E159" s="58">
        <v>610</v>
      </c>
    </row>
    <row r="160" spans="1:5" s="53" customFormat="1" ht="9" customHeight="1" x14ac:dyDescent="0.25">
      <c r="A160" s="54" t="s">
        <v>42</v>
      </c>
      <c r="B160" s="55">
        <v>48483</v>
      </c>
      <c r="C160" s="55">
        <v>18598</v>
      </c>
      <c r="D160" s="55">
        <v>7</v>
      </c>
      <c r="E160" s="56">
        <v>0</v>
      </c>
    </row>
    <row r="161" spans="1:5" s="53" customFormat="1" ht="9" customHeight="1" x14ac:dyDescent="0.25">
      <c r="A161" s="54" t="s">
        <v>43</v>
      </c>
      <c r="B161" s="55">
        <v>167217</v>
      </c>
      <c r="C161" s="55">
        <v>365415</v>
      </c>
      <c r="D161" s="55">
        <v>46890</v>
      </c>
      <c r="E161" s="55">
        <v>8572</v>
      </c>
    </row>
    <row r="162" spans="1:5" s="53" customFormat="1" ht="9" customHeight="1" x14ac:dyDescent="0.25">
      <c r="A162" s="54" t="s">
        <v>44</v>
      </c>
      <c r="B162" s="55">
        <v>73206</v>
      </c>
      <c r="C162" s="55">
        <v>134270</v>
      </c>
      <c r="D162" s="55">
        <v>1778</v>
      </c>
      <c r="E162" s="55">
        <v>864</v>
      </c>
    </row>
    <row r="163" spans="1:5" s="53" customFormat="1" ht="9" customHeight="1" x14ac:dyDescent="0.25">
      <c r="A163" s="57" t="s">
        <v>45</v>
      </c>
      <c r="B163" s="58">
        <v>63505</v>
      </c>
      <c r="C163" s="58">
        <v>125605</v>
      </c>
      <c r="D163" s="58">
        <v>1398</v>
      </c>
      <c r="E163" s="58">
        <v>9678</v>
      </c>
    </row>
    <row r="164" spans="1:5" s="53" customFormat="1" ht="9" customHeight="1" x14ac:dyDescent="0.25">
      <c r="A164" s="54" t="s">
        <v>46</v>
      </c>
      <c r="B164" s="55">
        <v>468163</v>
      </c>
      <c r="C164" s="55">
        <v>873208</v>
      </c>
      <c r="D164" s="55">
        <v>40311</v>
      </c>
      <c r="E164" s="55">
        <v>4974</v>
      </c>
    </row>
    <row r="165" spans="1:5" s="53" customFormat="1" ht="9" customHeight="1" x14ac:dyDescent="0.25">
      <c r="A165" s="54" t="s">
        <v>47</v>
      </c>
      <c r="B165" s="55">
        <v>319300</v>
      </c>
      <c r="C165" s="55">
        <v>726912</v>
      </c>
      <c r="D165" s="55">
        <v>41974</v>
      </c>
      <c r="E165" s="55">
        <v>79494</v>
      </c>
    </row>
    <row r="166" spans="1:5" s="53" customFormat="1" ht="9" customHeight="1" x14ac:dyDescent="0.25">
      <c r="A166" s="54" t="s">
        <v>48</v>
      </c>
      <c r="B166" s="55">
        <v>244614</v>
      </c>
      <c r="C166" s="55">
        <v>342186</v>
      </c>
      <c r="D166" s="55">
        <v>21665</v>
      </c>
      <c r="E166" s="55">
        <v>1078</v>
      </c>
    </row>
    <row r="167" spans="1:5" s="53" customFormat="1" ht="9" customHeight="1" x14ac:dyDescent="0.25">
      <c r="A167" s="57" t="s">
        <v>49</v>
      </c>
      <c r="B167" s="58">
        <v>42716</v>
      </c>
      <c r="C167" s="58">
        <v>129548</v>
      </c>
      <c r="D167" s="58">
        <v>3202</v>
      </c>
      <c r="E167" s="58">
        <v>991</v>
      </c>
    </row>
    <row r="168" spans="1:5" s="53" customFormat="1" ht="9" customHeight="1" x14ac:dyDescent="0.25">
      <c r="A168" s="54" t="s">
        <v>50</v>
      </c>
      <c r="B168" s="55">
        <v>43583</v>
      </c>
      <c r="C168" s="55">
        <v>50115</v>
      </c>
      <c r="D168" s="55">
        <v>199</v>
      </c>
      <c r="E168" s="56">
        <v>0</v>
      </c>
    </row>
    <row r="169" spans="1:5" s="53" customFormat="1" ht="9" customHeight="1" x14ac:dyDescent="0.25">
      <c r="A169" s="54" t="s">
        <v>51</v>
      </c>
      <c r="B169" s="55">
        <v>93602</v>
      </c>
      <c r="C169" s="55">
        <v>83518</v>
      </c>
      <c r="D169" s="55">
        <v>149302</v>
      </c>
      <c r="E169" s="55">
        <v>208</v>
      </c>
    </row>
    <row r="170" spans="1:5" s="53" customFormat="1" ht="9" customHeight="1" x14ac:dyDescent="0.25">
      <c r="A170" s="54" t="s">
        <v>52</v>
      </c>
      <c r="B170" s="55">
        <v>62655</v>
      </c>
      <c r="C170" s="55">
        <v>83801</v>
      </c>
      <c r="D170" s="55">
        <v>18546</v>
      </c>
      <c r="E170" s="55">
        <v>4779</v>
      </c>
    </row>
    <row r="171" spans="1:5" s="53" customFormat="1" ht="9" customHeight="1" x14ac:dyDescent="0.25">
      <c r="A171" s="57" t="s">
        <v>53</v>
      </c>
      <c r="B171" s="58">
        <v>74144</v>
      </c>
      <c r="C171" s="58">
        <v>340310</v>
      </c>
      <c r="D171" s="58">
        <v>11960</v>
      </c>
      <c r="E171" s="58">
        <v>10341</v>
      </c>
    </row>
    <row r="172" spans="1:5" s="53" customFormat="1" ht="9" customHeight="1" x14ac:dyDescent="0.25">
      <c r="A172" s="54" t="s">
        <v>54</v>
      </c>
      <c r="B172" s="55">
        <v>56909</v>
      </c>
      <c r="C172" s="55">
        <v>165025</v>
      </c>
      <c r="D172" s="55">
        <v>10176</v>
      </c>
      <c r="E172" s="55">
        <v>3223</v>
      </c>
    </row>
    <row r="173" spans="1:5" s="53" customFormat="1" ht="9" customHeight="1" x14ac:dyDescent="0.25">
      <c r="A173" s="54" t="s">
        <v>55</v>
      </c>
      <c r="B173" s="55">
        <v>17381</v>
      </c>
      <c r="C173" s="55">
        <v>92513</v>
      </c>
      <c r="D173" s="56">
        <v>0</v>
      </c>
      <c r="E173" s="55">
        <v>2539</v>
      </c>
    </row>
    <row r="174" spans="1:5" s="53" customFormat="1" ht="9" customHeight="1" x14ac:dyDescent="0.25">
      <c r="A174" s="54" t="s">
        <v>56</v>
      </c>
      <c r="B174" s="55">
        <v>84946</v>
      </c>
      <c r="C174" s="55">
        <v>132633</v>
      </c>
      <c r="D174" s="55">
        <v>16532</v>
      </c>
      <c r="E174" s="55">
        <v>3545</v>
      </c>
    </row>
    <row r="175" spans="1:5" s="53" customFormat="1" ht="9" customHeight="1" x14ac:dyDescent="0.25">
      <c r="A175" s="57" t="s">
        <v>57</v>
      </c>
      <c r="B175" s="58">
        <v>104390</v>
      </c>
      <c r="C175" s="58">
        <v>76924</v>
      </c>
      <c r="D175" s="58">
        <v>13881</v>
      </c>
      <c r="E175" s="58">
        <v>12088</v>
      </c>
    </row>
    <row r="176" spans="1:5" s="53" customFormat="1" ht="9" customHeight="1" x14ac:dyDescent="0.25">
      <c r="A176" s="54" t="s">
        <v>58</v>
      </c>
      <c r="B176" s="55">
        <v>64927</v>
      </c>
      <c r="C176" s="55">
        <v>34671</v>
      </c>
      <c r="D176" s="55">
        <v>2020</v>
      </c>
      <c r="E176" s="56">
        <v>0</v>
      </c>
    </row>
    <row r="177" spans="1:8" s="53" customFormat="1" ht="9" customHeight="1" x14ac:dyDescent="0.25">
      <c r="A177" s="54" t="s">
        <v>59</v>
      </c>
      <c r="B177" s="55">
        <v>84630</v>
      </c>
      <c r="C177" s="55">
        <v>34588</v>
      </c>
      <c r="D177" s="56">
        <v>0</v>
      </c>
      <c r="E177" s="55">
        <v>2266</v>
      </c>
    </row>
    <row r="178" spans="1:8" s="53" customFormat="1" ht="9" customHeight="1" x14ac:dyDescent="0.25">
      <c r="A178" s="54" t="s">
        <v>60</v>
      </c>
      <c r="B178" s="55">
        <v>114686</v>
      </c>
      <c r="C178" s="55">
        <v>69291</v>
      </c>
      <c r="D178" s="55">
        <v>2563</v>
      </c>
      <c r="E178" s="55">
        <v>118</v>
      </c>
    </row>
    <row r="179" spans="1:8" s="53" customFormat="1" ht="9" customHeight="1" x14ac:dyDescent="0.25">
      <c r="A179" s="57" t="s">
        <v>61</v>
      </c>
      <c r="B179" s="58">
        <v>9490</v>
      </c>
      <c r="C179" s="58">
        <v>34671</v>
      </c>
      <c r="D179" s="58">
        <v>382</v>
      </c>
      <c r="E179" s="58">
        <v>1100</v>
      </c>
    </row>
    <row r="180" spans="1:8" s="53" customFormat="1" ht="9" customHeight="1" x14ac:dyDescent="0.25">
      <c r="A180" s="54" t="s">
        <v>62</v>
      </c>
      <c r="B180" s="55">
        <v>165263</v>
      </c>
      <c r="C180" s="55">
        <v>238596</v>
      </c>
      <c r="D180" s="55">
        <v>131</v>
      </c>
      <c r="E180" s="55">
        <v>672</v>
      </c>
    </row>
    <row r="181" spans="1:8" s="53" customFormat="1" ht="9" customHeight="1" x14ac:dyDescent="0.25">
      <c r="A181" s="54" t="s">
        <v>63</v>
      </c>
      <c r="B181" s="55">
        <v>43376</v>
      </c>
      <c r="C181" s="55">
        <v>219020</v>
      </c>
      <c r="D181" s="56">
        <v>0</v>
      </c>
      <c r="E181" s="56">
        <v>0</v>
      </c>
    </row>
    <row r="182" spans="1:8" s="53" customFormat="1" ht="9" customHeight="1" x14ac:dyDescent="0.25">
      <c r="A182" s="54" t="s">
        <v>64</v>
      </c>
      <c r="B182" s="55">
        <v>66841</v>
      </c>
      <c r="C182" s="55">
        <v>74755</v>
      </c>
      <c r="D182" s="55">
        <v>11077</v>
      </c>
      <c r="E182" s="55">
        <v>5472</v>
      </c>
    </row>
    <row r="183" spans="1:8" s="53" customFormat="1" ht="9" customHeight="1" x14ac:dyDescent="0.25">
      <c r="A183" s="54"/>
      <c r="B183" s="55"/>
      <c r="C183" s="55"/>
      <c r="D183" s="55"/>
    </row>
    <row r="184" spans="1:8" ht="9" customHeight="1" x14ac:dyDescent="0.2">
      <c r="A184" s="51">
        <v>2000</v>
      </c>
      <c r="B184" s="50"/>
      <c r="C184" s="50"/>
      <c r="D184" s="50"/>
      <c r="E184" s="50"/>
    </row>
    <row r="185" spans="1:8" s="53" customFormat="1" ht="9" customHeight="1" x14ac:dyDescent="0.25">
      <c r="A185" s="51" t="s">
        <v>33</v>
      </c>
      <c r="B185" s="52">
        <f>SUM(B187:B217)</f>
        <v>3018923</v>
      </c>
      <c r="C185" s="52">
        <f>SUM(C187:C217)</f>
        <v>4887316</v>
      </c>
      <c r="D185" s="52">
        <f>SUM(D187:D217)</f>
        <v>410417</v>
      </c>
      <c r="E185" s="52">
        <f>SUM(E187:E217)</f>
        <v>169025</v>
      </c>
      <c r="H185" s="55"/>
    </row>
    <row r="186" spans="1:8" s="53" customFormat="1" ht="3.95" customHeight="1" x14ac:dyDescent="0.25">
      <c r="A186" s="51"/>
      <c r="B186" s="51"/>
      <c r="C186" s="51"/>
      <c r="D186" s="51"/>
      <c r="E186" s="51"/>
      <c r="H186" s="55"/>
    </row>
    <row r="187" spans="1:8" s="53" customFormat="1" ht="9" customHeight="1" x14ac:dyDescent="0.25">
      <c r="A187" s="54" t="s">
        <v>34</v>
      </c>
      <c r="B187" s="55">
        <v>51871</v>
      </c>
      <c r="C187" s="55">
        <v>132708</v>
      </c>
      <c r="D187" s="55">
        <v>19402</v>
      </c>
      <c r="E187" s="55">
        <v>8374</v>
      </c>
      <c r="H187" s="55"/>
    </row>
    <row r="188" spans="1:8" s="53" customFormat="1" ht="9" customHeight="1" x14ac:dyDescent="0.25">
      <c r="A188" s="54" t="s">
        <v>35</v>
      </c>
      <c r="B188" s="55">
        <v>11492</v>
      </c>
      <c r="C188" s="55">
        <v>7015</v>
      </c>
      <c r="D188" s="55">
        <v>130</v>
      </c>
      <c r="E188" s="56">
        <v>0</v>
      </c>
      <c r="H188" s="55"/>
    </row>
    <row r="189" spans="1:8" s="53" customFormat="1" ht="9" customHeight="1" x14ac:dyDescent="0.25">
      <c r="A189" s="54" t="s">
        <v>36</v>
      </c>
      <c r="B189" s="55">
        <v>22440</v>
      </c>
      <c r="C189" s="55">
        <v>9174</v>
      </c>
      <c r="D189" s="56">
        <v>0</v>
      </c>
      <c r="E189" s="56">
        <v>0</v>
      </c>
      <c r="H189" s="55"/>
    </row>
    <row r="190" spans="1:8" s="53" customFormat="1" ht="9" customHeight="1" x14ac:dyDescent="0.25">
      <c r="A190" s="57" t="s">
        <v>37</v>
      </c>
      <c r="B190" s="58">
        <v>16776</v>
      </c>
      <c r="C190" s="58">
        <v>55506</v>
      </c>
      <c r="D190" s="59">
        <v>0</v>
      </c>
      <c r="E190" s="59">
        <v>0</v>
      </c>
      <c r="H190" s="55"/>
    </row>
    <row r="191" spans="1:8" s="53" customFormat="1" ht="9" customHeight="1" x14ac:dyDescent="0.25">
      <c r="A191" s="54" t="s">
        <v>38</v>
      </c>
      <c r="B191" s="55">
        <v>146041</v>
      </c>
      <c r="C191" s="55">
        <v>81677</v>
      </c>
      <c r="D191" s="55">
        <v>887</v>
      </c>
      <c r="E191" s="55">
        <v>232</v>
      </c>
      <c r="H191" s="55"/>
    </row>
    <row r="192" spans="1:8" s="53" customFormat="1" ht="9" customHeight="1" x14ac:dyDescent="0.25">
      <c r="A192" s="54" t="s">
        <v>39</v>
      </c>
      <c r="B192" s="55">
        <v>33886</v>
      </c>
      <c r="C192" s="55">
        <v>107622</v>
      </c>
      <c r="D192" s="55">
        <v>1149</v>
      </c>
      <c r="E192" s="56">
        <v>0</v>
      </c>
      <c r="H192" s="55"/>
    </row>
    <row r="193" spans="1:8" s="53" customFormat="1" ht="9" customHeight="1" x14ac:dyDescent="0.25">
      <c r="A193" s="54" t="s">
        <v>40</v>
      </c>
      <c r="B193" s="55">
        <v>86314</v>
      </c>
      <c r="C193" s="55">
        <v>23873</v>
      </c>
      <c r="D193" s="56">
        <v>0</v>
      </c>
      <c r="E193" s="56">
        <v>0</v>
      </c>
      <c r="H193" s="55"/>
    </row>
    <row r="194" spans="1:8" s="53" customFormat="1" ht="9" customHeight="1" x14ac:dyDescent="0.25">
      <c r="A194" s="57" t="s">
        <v>41</v>
      </c>
      <c r="B194" s="58">
        <v>115728</v>
      </c>
      <c r="C194" s="58">
        <v>48505</v>
      </c>
      <c r="D194" s="58">
        <v>1630</v>
      </c>
      <c r="E194" s="58">
        <v>907</v>
      </c>
      <c r="H194" s="55"/>
    </row>
    <row r="195" spans="1:8" s="53" customFormat="1" ht="9" customHeight="1" x14ac:dyDescent="0.25">
      <c r="A195" s="54" t="s">
        <v>42</v>
      </c>
      <c r="B195" s="55">
        <v>47246</v>
      </c>
      <c r="C195" s="55">
        <v>15580</v>
      </c>
      <c r="D195" s="55">
        <v>5</v>
      </c>
      <c r="E195" s="56">
        <v>0</v>
      </c>
      <c r="H195" s="55"/>
    </row>
    <row r="196" spans="1:8" s="53" customFormat="1" ht="9" customHeight="1" x14ac:dyDescent="0.25">
      <c r="A196" s="54" t="s">
        <v>43</v>
      </c>
      <c r="B196" s="55">
        <v>175841</v>
      </c>
      <c r="C196" s="55">
        <v>371234</v>
      </c>
      <c r="D196" s="55">
        <v>45943</v>
      </c>
      <c r="E196" s="55">
        <v>9135</v>
      </c>
      <c r="H196" s="55"/>
    </row>
    <row r="197" spans="1:8" s="53" customFormat="1" ht="9" customHeight="1" x14ac:dyDescent="0.25">
      <c r="A197" s="54" t="s">
        <v>44</v>
      </c>
      <c r="B197" s="55">
        <v>65339</v>
      </c>
      <c r="C197" s="55">
        <v>138728</v>
      </c>
      <c r="D197" s="55">
        <v>3253</v>
      </c>
      <c r="E197" s="55">
        <v>0</v>
      </c>
      <c r="H197" s="55"/>
    </row>
    <row r="198" spans="1:8" s="53" customFormat="1" ht="9" customHeight="1" x14ac:dyDescent="0.25">
      <c r="A198" s="57" t="s">
        <v>45</v>
      </c>
      <c r="B198" s="58">
        <v>65382</v>
      </c>
      <c r="C198" s="58">
        <v>143891</v>
      </c>
      <c r="D198" s="58">
        <v>1184</v>
      </c>
      <c r="E198" s="58">
        <v>6640</v>
      </c>
      <c r="H198" s="55"/>
    </row>
    <row r="199" spans="1:8" s="53" customFormat="1" ht="9" customHeight="1" x14ac:dyDescent="0.25">
      <c r="A199" s="54" t="s">
        <v>46</v>
      </c>
      <c r="B199" s="55">
        <v>474079</v>
      </c>
      <c r="C199" s="55">
        <v>823266</v>
      </c>
      <c r="D199" s="55">
        <v>38863</v>
      </c>
      <c r="E199" s="55">
        <v>6240</v>
      </c>
      <c r="H199" s="55"/>
    </row>
    <row r="200" spans="1:8" s="53" customFormat="1" ht="9" customHeight="1" x14ac:dyDescent="0.25">
      <c r="A200" s="54" t="s">
        <v>47</v>
      </c>
      <c r="B200" s="55">
        <v>325568</v>
      </c>
      <c r="C200" s="55">
        <v>692741</v>
      </c>
      <c r="D200" s="55">
        <v>29228</v>
      </c>
      <c r="E200" s="55">
        <v>81275</v>
      </c>
      <c r="H200" s="55"/>
    </row>
    <row r="201" spans="1:8" s="53" customFormat="1" ht="9" customHeight="1" x14ac:dyDescent="0.25">
      <c r="A201" s="54" t="s">
        <v>48</v>
      </c>
      <c r="B201" s="55">
        <v>248928</v>
      </c>
      <c r="C201" s="55">
        <v>332400</v>
      </c>
      <c r="D201" s="55">
        <v>24980</v>
      </c>
      <c r="E201" s="55">
        <v>1013</v>
      </c>
      <c r="H201" s="55"/>
    </row>
    <row r="202" spans="1:8" s="53" customFormat="1" ht="9" customHeight="1" x14ac:dyDescent="0.25">
      <c r="A202" s="57" t="s">
        <v>49</v>
      </c>
      <c r="B202" s="58">
        <v>43862</v>
      </c>
      <c r="C202" s="58">
        <v>141621</v>
      </c>
      <c r="D202" s="58">
        <v>2977</v>
      </c>
      <c r="E202" s="58">
        <v>1007</v>
      </c>
      <c r="H202" s="55"/>
    </row>
    <row r="203" spans="1:8" s="53" customFormat="1" ht="9" customHeight="1" x14ac:dyDescent="0.25">
      <c r="A203" s="54" t="s">
        <v>50</v>
      </c>
      <c r="B203" s="55">
        <v>46766</v>
      </c>
      <c r="C203" s="55">
        <v>55024</v>
      </c>
      <c r="D203" s="55">
        <v>199</v>
      </c>
      <c r="E203" s="56">
        <v>0</v>
      </c>
      <c r="H203" s="55"/>
    </row>
    <row r="204" spans="1:8" s="53" customFormat="1" ht="9" customHeight="1" x14ac:dyDescent="0.25">
      <c r="A204" s="54" t="s">
        <v>51</v>
      </c>
      <c r="B204" s="55">
        <v>98431</v>
      </c>
      <c r="C204" s="55">
        <v>71425</v>
      </c>
      <c r="D204" s="55">
        <v>156751</v>
      </c>
      <c r="E204" s="55">
        <v>26</v>
      </c>
      <c r="H204" s="55"/>
    </row>
    <row r="205" spans="1:8" s="53" customFormat="1" ht="9" customHeight="1" x14ac:dyDescent="0.25">
      <c r="A205" s="54" t="s">
        <v>52</v>
      </c>
      <c r="B205" s="55">
        <v>69780</v>
      </c>
      <c r="C205" s="55">
        <v>100984</v>
      </c>
      <c r="D205" s="55">
        <v>18512</v>
      </c>
      <c r="E205" s="55">
        <v>5254</v>
      </c>
      <c r="H205" s="55"/>
    </row>
    <row r="206" spans="1:8" s="53" customFormat="1" ht="9" customHeight="1" x14ac:dyDescent="0.25">
      <c r="A206" s="57" t="s">
        <v>53</v>
      </c>
      <c r="B206" s="58">
        <v>78738</v>
      </c>
      <c r="C206" s="58">
        <v>334888</v>
      </c>
      <c r="D206" s="58">
        <v>12738</v>
      </c>
      <c r="E206" s="58">
        <v>10944</v>
      </c>
      <c r="H206" s="55"/>
    </row>
    <row r="207" spans="1:8" s="53" customFormat="1" ht="9" customHeight="1" x14ac:dyDescent="0.25">
      <c r="A207" s="54" t="s">
        <v>54</v>
      </c>
      <c r="B207" s="55">
        <v>63764</v>
      </c>
      <c r="C207" s="55">
        <v>171536</v>
      </c>
      <c r="D207" s="55">
        <v>9267</v>
      </c>
      <c r="E207" s="55">
        <v>2890</v>
      </c>
      <c r="H207" s="55"/>
    </row>
    <row r="208" spans="1:8" s="53" customFormat="1" ht="9" customHeight="1" x14ac:dyDescent="0.25">
      <c r="A208" s="54" t="s">
        <v>55</v>
      </c>
      <c r="B208" s="55">
        <v>18355</v>
      </c>
      <c r="C208" s="55">
        <v>107811</v>
      </c>
      <c r="D208" s="56">
        <v>0</v>
      </c>
      <c r="E208" s="55">
        <v>2209</v>
      </c>
      <c r="H208" s="55"/>
    </row>
    <row r="209" spans="1:8" s="53" customFormat="1" ht="9" customHeight="1" x14ac:dyDescent="0.25">
      <c r="A209" s="54" t="s">
        <v>56</v>
      </c>
      <c r="B209" s="55">
        <v>90681</v>
      </c>
      <c r="C209" s="55">
        <v>131889</v>
      </c>
      <c r="D209" s="55">
        <v>19050</v>
      </c>
      <c r="E209" s="55">
        <v>3914</v>
      </c>
      <c r="H209" s="55"/>
    </row>
    <row r="210" spans="1:8" s="53" customFormat="1" ht="9" customHeight="1" x14ac:dyDescent="0.25">
      <c r="A210" s="57" t="s">
        <v>57</v>
      </c>
      <c r="B210" s="58">
        <v>103463</v>
      </c>
      <c r="C210" s="58">
        <v>78684</v>
      </c>
      <c r="D210" s="58">
        <v>7639</v>
      </c>
      <c r="E210" s="58">
        <v>21996</v>
      </c>
      <c r="H210" s="55"/>
    </row>
    <row r="211" spans="1:8" s="53" customFormat="1" ht="9" customHeight="1" x14ac:dyDescent="0.25">
      <c r="A211" s="54" t="s">
        <v>58</v>
      </c>
      <c r="B211" s="55">
        <v>63639</v>
      </c>
      <c r="C211" s="55">
        <v>32202</v>
      </c>
      <c r="D211" s="55">
        <v>1363</v>
      </c>
      <c r="E211" s="56">
        <v>0</v>
      </c>
      <c r="H211" s="55"/>
    </row>
    <row r="212" spans="1:8" s="53" customFormat="1" ht="9" customHeight="1" x14ac:dyDescent="0.25">
      <c r="A212" s="54" t="s">
        <v>59</v>
      </c>
      <c r="B212" s="55">
        <v>73337</v>
      </c>
      <c r="C212" s="55">
        <v>29463</v>
      </c>
      <c r="D212" s="56">
        <v>0</v>
      </c>
      <c r="E212" s="55">
        <v>51</v>
      </c>
      <c r="H212" s="55"/>
    </row>
    <row r="213" spans="1:8" s="53" customFormat="1" ht="9" customHeight="1" x14ac:dyDescent="0.25">
      <c r="A213" s="54" t="s">
        <v>60</v>
      </c>
      <c r="B213" s="55">
        <v>110956</v>
      </c>
      <c r="C213" s="55">
        <v>64485</v>
      </c>
      <c r="D213" s="55">
        <v>1696</v>
      </c>
      <c r="E213" s="55">
        <v>247</v>
      </c>
      <c r="H213" s="55"/>
    </row>
    <row r="214" spans="1:8" s="53" customFormat="1" ht="9" customHeight="1" x14ac:dyDescent="0.25">
      <c r="A214" s="57" t="s">
        <v>61</v>
      </c>
      <c r="B214" s="58">
        <v>10970</v>
      </c>
      <c r="C214" s="58">
        <v>42342</v>
      </c>
      <c r="D214" s="58">
        <v>264</v>
      </c>
      <c r="E214" s="58">
        <v>1237</v>
      </c>
      <c r="H214" s="55"/>
    </row>
    <row r="215" spans="1:8" s="53" customFormat="1" ht="9" customHeight="1" x14ac:dyDescent="0.25">
      <c r="A215" s="54" t="s">
        <v>62</v>
      </c>
      <c r="B215" s="55">
        <v>151035</v>
      </c>
      <c r="C215" s="55">
        <v>229254</v>
      </c>
      <c r="D215" s="55">
        <v>213</v>
      </c>
      <c r="E215" s="55">
        <v>499</v>
      </c>
      <c r="H215" s="55"/>
    </row>
    <row r="216" spans="1:8" s="53" customFormat="1" ht="9" customHeight="1" x14ac:dyDescent="0.25">
      <c r="A216" s="54" t="s">
        <v>63</v>
      </c>
      <c r="B216" s="55">
        <v>42913</v>
      </c>
      <c r="C216" s="55">
        <v>235208</v>
      </c>
      <c r="D216" s="56">
        <v>0</v>
      </c>
      <c r="E216" s="56">
        <v>0</v>
      </c>
      <c r="H216" s="55"/>
    </row>
    <row r="217" spans="1:8" s="53" customFormat="1" ht="9" customHeight="1" x14ac:dyDescent="0.25">
      <c r="A217" s="54" t="s">
        <v>64</v>
      </c>
      <c r="B217" s="55">
        <v>65302</v>
      </c>
      <c r="C217" s="55">
        <v>76580</v>
      </c>
      <c r="D217" s="55">
        <v>13094</v>
      </c>
      <c r="E217" s="55">
        <v>4935</v>
      </c>
      <c r="H217" s="55"/>
    </row>
    <row r="218" spans="1:8" s="53" customFormat="1" ht="9" customHeight="1" x14ac:dyDescent="0.25">
      <c r="A218" s="54"/>
      <c r="B218" s="55"/>
      <c r="C218" s="55"/>
      <c r="D218" s="55"/>
      <c r="E218" s="55"/>
    </row>
    <row r="219" spans="1:8" ht="9" customHeight="1" x14ac:dyDescent="0.2">
      <c r="A219" s="51">
        <v>2001</v>
      </c>
      <c r="B219" s="50"/>
      <c r="C219" s="50"/>
      <c r="D219" s="50"/>
      <c r="E219" s="50"/>
    </row>
    <row r="220" spans="1:8" s="53" customFormat="1" ht="9" customHeight="1" x14ac:dyDescent="0.25">
      <c r="A220" s="51" t="s">
        <v>33</v>
      </c>
      <c r="B220" s="52">
        <f>SUM(B222:B252)</f>
        <v>3086651</v>
      </c>
      <c r="C220" s="52">
        <f>SUM(C222:C252)</f>
        <v>5110724</v>
      </c>
      <c r="D220" s="52">
        <f>SUM(D222:D252)</f>
        <v>393672</v>
      </c>
      <c r="E220" s="52">
        <f>SUM(E222:E252)</f>
        <v>160064</v>
      </c>
      <c r="H220" s="55"/>
    </row>
    <row r="221" spans="1:8" s="53" customFormat="1" ht="3.95" customHeight="1" x14ac:dyDescent="0.25">
      <c r="A221" s="51"/>
      <c r="B221" s="51"/>
      <c r="C221" s="51"/>
      <c r="D221" s="51"/>
      <c r="E221" s="51"/>
      <c r="H221" s="55"/>
    </row>
    <row r="222" spans="1:8" s="53" customFormat="1" ht="9" customHeight="1" x14ac:dyDescent="0.25">
      <c r="A222" s="54" t="s">
        <v>34</v>
      </c>
      <c r="B222" s="55">
        <v>51588</v>
      </c>
      <c r="C222" s="55">
        <v>146779</v>
      </c>
      <c r="D222" s="55">
        <v>16446</v>
      </c>
      <c r="E222" s="55">
        <v>7547</v>
      </c>
      <c r="H222" s="55"/>
    </row>
    <row r="223" spans="1:8" s="53" customFormat="1" ht="9" customHeight="1" x14ac:dyDescent="0.25">
      <c r="A223" s="54" t="s">
        <v>35</v>
      </c>
      <c r="B223" s="55">
        <v>10878</v>
      </c>
      <c r="C223" s="55">
        <v>6153</v>
      </c>
      <c r="D223" s="55">
        <v>139</v>
      </c>
      <c r="E223" s="56">
        <v>0</v>
      </c>
      <c r="H223" s="55"/>
    </row>
    <row r="224" spans="1:8" s="53" customFormat="1" ht="9" customHeight="1" x14ac:dyDescent="0.25">
      <c r="A224" s="54" t="s">
        <v>36</v>
      </c>
      <c r="B224" s="55">
        <v>23458</v>
      </c>
      <c r="C224" s="55">
        <v>7792</v>
      </c>
      <c r="D224" s="56">
        <v>0</v>
      </c>
      <c r="E224" s="56">
        <v>0</v>
      </c>
      <c r="H224" s="55"/>
    </row>
    <row r="225" spans="1:8" s="53" customFormat="1" ht="9" customHeight="1" x14ac:dyDescent="0.25">
      <c r="A225" s="57" t="s">
        <v>37</v>
      </c>
      <c r="B225" s="58">
        <v>20280</v>
      </c>
      <c r="C225" s="58">
        <v>83401</v>
      </c>
      <c r="D225" s="59">
        <v>0</v>
      </c>
      <c r="E225" s="59">
        <v>0</v>
      </c>
      <c r="H225" s="55"/>
    </row>
    <row r="226" spans="1:8" s="53" customFormat="1" ht="9" customHeight="1" x14ac:dyDescent="0.25">
      <c r="A226" s="54" t="s">
        <v>38</v>
      </c>
      <c r="B226" s="55">
        <v>141375</v>
      </c>
      <c r="C226" s="55">
        <v>84436</v>
      </c>
      <c r="D226" s="55">
        <v>1295</v>
      </c>
      <c r="E226" s="55">
        <v>62</v>
      </c>
      <c r="H226" s="55"/>
    </row>
    <row r="227" spans="1:8" s="53" customFormat="1" ht="9" customHeight="1" x14ac:dyDescent="0.25">
      <c r="A227" s="54" t="s">
        <v>39</v>
      </c>
      <c r="B227" s="55">
        <v>35872</v>
      </c>
      <c r="C227" s="55">
        <v>116077</v>
      </c>
      <c r="D227" s="55">
        <v>1130</v>
      </c>
      <c r="E227" s="56">
        <v>0</v>
      </c>
      <c r="H227" s="55"/>
    </row>
    <row r="228" spans="1:8" s="53" customFormat="1" ht="9" customHeight="1" x14ac:dyDescent="0.25">
      <c r="A228" s="54" t="s">
        <v>40</v>
      </c>
      <c r="B228" s="55">
        <v>80715</v>
      </c>
      <c r="C228" s="55">
        <v>22638</v>
      </c>
      <c r="D228" s="56">
        <v>0</v>
      </c>
      <c r="E228" s="56">
        <v>0</v>
      </c>
      <c r="H228" s="55"/>
    </row>
    <row r="229" spans="1:8" s="53" customFormat="1" ht="9" customHeight="1" x14ac:dyDescent="0.25">
      <c r="A229" s="57" t="s">
        <v>41</v>
      </c>
      <c r="B229" s="58">
        <v>111964</v>
      </c>
      <c r="C229" s="58">
        <v>36751</v>
      </c>
      <c r="D229" s="58">
        <v>972</v>
      </c>
      <c r="E229" s="58">
        <v>1163</v>
      </c>
      <c r="H229" s="55"/>
    </row>
    <row r="230" spans="1:8" s="53" customFormat="1" ht="9" customHeight="1" x14ac:dyDescent="0.25">
      <c r="A230" s="54" t="s">
        <v>42</v>
      </c>
      <c r="B230" s="55">
        <v>48263</v>
      </c>
      <c r="C230" s="55">
        <v>14783</v>
      </c>
      <c r="D230" s="55">
        <v>1</v>
      </c>
      <c r="E230" s="56">
        <v>0</v>
      </c>
      <c r="H230" s="55"/>
    </row>
    <row r="231" spans="1:8" s="53" customFormat="1" ht="9" customHeight="1" x14ac:dyDescent="0.25">
      <c r="A231" s="54" t="s">
        <v>43</v>
      </c>
      <c r="B231" s="55">
        <v>188517</v>
      </c>
      <c r="C231" s="55">
        <v>348903</v>
      </c>
      <c r="D231" s="55">
        <v>46123</v>
      </c>
      <c r="E231" s="55">
        <v>9157</v>
      </c>
      <c r="H231" s="55"/>
    </row>
    <row r="232" spans="1:8" s="53" customFormat="1" ht="9" customHeight="1" x14ac:dyDescent="0.25">
      <c r="A232" s="54" t="s">
        <v>44</v>
      </c>
      <c r="B232" s="55">
        <v>68329</v>
      </c>
      <c r="C232" s="55">
        <v>134408</v>
      </c>
      <c r="D232" s="55">
        <v>3063</v>
      </c>
      <c r="E232" s="55">
        <v>0</v>
      </c>
      <c r="H232" s="55"/>
    </row>
    <row r="233" spans="1:8" s="53" customFormat="1" ht="9" customHeight="1" x14ac:dyDescent="0.25">
      <c r="A233" s="57" t="s">
        <v>45</v>
      </c>
      <c r="B233" s="58">
        <v>71319</v>
      </c>
      <c r="C233" s="58">
        <v>140139</v>
      </c>
      <c r="D233" s="58">
        <v>1174</v>
      </c>
      <c r="E233" s="58">
        <v>7193</v>
      </c>
      <c r="H233" s="55"/>
    </row>
    <row r="234" spans="1:8" s="53" customFormat="1" ht="9" customHeight="1" x14ac:dyDescent="0.25">
      <c r="A234" s="54" t="s">
        <v>46</v>
      </c>
      <c r="B234" s="55">
        <v>484375</v>
      </c>
      <c r="C234" s="55">
        <v>866671</v>
      </c>
      <c r="D234" s="55">
        <v>37726</v>
      </c>
      <c r="E234" s="55">
        <v>10032</v>
      </c>
      <c r="H234" s="55"/>
    </row>
    <row r="235" spans="1:8" s="53" customFormat="1" ht="9" customHeight="1" x14ac:dyDescent="0.25">
      <c r="A235" s="54" t="s">
        <v>47</v>
      </c>
      <c r="B235" s="55">
        <v>359640</v>
      </c>
      <c r="C235" s="55">
        <v>859897</v>
      </c>
      <c r="D235" s="55">
        <v>29663</v>
      </c>
      <c r="E235" s="55">
        <v>69782</v>
      </c>
      <c r="H235" s="55"/>
    </row>
    <row r="236" spans="1:8" s="53" customFormat="1" ht="9" customHeight="1" x14ac:dyDescent="0.25">
      <c r="A236" s="54" t="s">
        <v>48</v>
      </c>
      <c r="B236" s="55">
        <v>243829</v>
      </c>
      <c r="C236" s="55">
        <v>316554</v>
      </c>
      <c r="D236" s="55">
        <v>23214</v>
      </c>
      <c r="E236" s="55">
        <v>699</v>
      </c>
      <c r="H236" s="55"/>
    </row>
    <row r="237" spans="1:8" s="53" customFormat="1" ht="9" customHeight="1" x14ac:dyDescent="0.25">
      <c r="A237" s="57" t="s">
        <v>49</v>
      </c>
      <c r="B237" s="58">
        <v>44197</v>
      </c>
      <c r="C237" s="58">
        <v>144180</v>
      </c>
      <c r="D237" s="58">
        <v>3108</v>
      </c>
      <c r="E237" s="58">
        <v>535</v>
      </c>
      <c r="H237" s="55"/>
    </row>
    <row r="238" spans="1:8" s="53" customFormat="1" ht="9" customHeight="1" x14ac:dyDescent="0.25">
      <c r="A238" s="54" t="s">
        <v>50</v>
      </c>
      <c r="B238" s="55">
        <v>46424</v>
      </c>
      <c r="C238" s="55">
        <v>54958</v>
      </c>
      <c r="D238" s="55">
        <v>190</v>
      </c>
      <c r="E238" s="56">
        <v>0</v>
      </c>
      <c r="H238" s="55"/>
    </row>
    <row r="239" spans="1:8" s="53" customFormat="1" ht="9" customHeight="1" x14ac:dyDescent="0.25">
      <c r="A239" s="54" t="s">
        <v>51</v>
      </c>
      <c r="B239" s="55">
        <v>97441</v>
      </c>
      <c r="C239" s="55">
        <v>62795</v>
      </c>
      <c r="D239" s="55">
        <v>137625</v>
      </c>
      <c r="E239" s="55">
        <v>228</v>
      </c>
      <c r="H239" s="55"/>
    </row>
    <row r="240" spans="1:8" s="53" customFormat="1" ht="9" customHeight="1" x14ac:dyDescent="0.25">
      <c r="A240" s="54" t="s">
        <v>52</v>
      </c>
      <c r="B240" s="55">
        <v>70020</v>
      </c>
      <c r="C240" s="55">
        <v>92721</v>
      </c>
      <c r="D240" s="55">
        <v>18989</v>
      </c>
      <c r="E240" s="55">
        <v>7005</v>
      </c>
      <c r="H240" s="55"/>
    </row>
    <row r="241" spans="1:8" s="53" customFormat="1" ht="9" customHeight="1" x14ac:dyDescent="0.25">
      <c r="A241" s="57" t="s">
        <v>53</v>
      </c>
      <c r="B241" s="58">
        <v>78345</v>
      </c>
      <c r="C241" s="58">
        <v>319442</v>
      </c>
      <c r="D241" s="58">
        <v>11226</v>
      </c>
      <c r="E241" s="58">
        <v>8807</v>
      </c>
      <c r="H241" s="55"/>
    </row>
    <row r="242" spans="1:8" s="53" customFormat="1" ht="9" customHeight="1" x14ac:dyDescent="0.25">
      <c r="A242" s="54" t="s">
        <v>54</v>
      </c>
      <c r="B242" s="55">
        <v>70327</v>
      </c>
      <c r="C242" s="55">
        <v>170048</v>
      </c>
      <c r="D242" s="55">
        <v>9605</v>
      </c>
      <c r="E242" s="55">
        <v>3529</v>
      </c>
      <c r="H242" s="55"/>
    </row>
    <row r="243" spans="1:8" s="53" customFormat="1" ht="9" customHeight="1" x14ac:dyDescent="0.25">
      <c r="A243" s="54" t="s">
        <v>55</v>
      </c>
      <c r="B243" s="55">
        <v>20669</v>
      </c>
      <c r="C243" s="55">
        <v>114489</v>
      </c>
      <c r="D243" s="56">
        <v>0</v>
      </c>
      <c r="E243" s="55">
        <v>2325</v>
      </c>
      <c r="H243" s="55"/>
    </row>
    <row r="244" spans="1:8" s="53" customFormat="1" ht="9" customHeight="1" x14ac:dyDescent="0.25">
      <c r="A244" s="54" t="s">
        <v>56</v>
      </c>
      <c r="B244" s="55">
        <v>94388</v>
      </c>
      <c r="C244" s="55">
        <v>116094</v>
      </c>
      <c r="D244" s="55">
        <v>32029</v>
      </c>
      <c r="E244" s="55">
        <v>2853</v>
      </c>
      <c r="H244" s="55"/>
    </row>
    <row r="245" spans="1:8" s="53" customFormat="1" ht="9" customHeight="1" x14ac:dyDescent="0.25">
      <c r="A245" s="57" t="s">
        <v>57</v>
      </c>
      <c r="B245" s="58">
        <v>94316</v>
      </c>
      <c r="C245" s="58">
        <v>74897</v>
      </c>
      <c r="D245" s="58">
        <v>6939</v>
      </c>
      <c r="E245" s="58">
        <v>21860</v>
      </c>
      <c r="H245" s="55"/>
    </row>
    <row r="246" spans="1:8" s="53" customFormat="1" ht="9" customHeight="1" x14ac:dyDescent="0.25">
      <c r="A246" s="54" t="s">
        <v>58</v>
      </c>
      <c r="B246" s="55">
        <v>58262</v>
      </c>
      <c r="C246" s="55">
        <v>28052</v>
      </c>
      <c r="D246" s="55">
        <v>1424</v>
      </c>
      <c r="E246" s="56">
        <v>0</v>
      </c>
      <c r="H246" s="55"/>
    </row>
    <row r="247" spans="1:8" s="53" customFormat="1" ht="9" customHeight="1" x14ac:dyDescent="0.25">
      <c r="A247" s="54" t="s">
        <v>59</v>
      </c>
      <c r="B247" s="55">
        <v>74946</v>
      </c>
      <c r="C247" s="55">
        <v>15772</v>
      </c>
      <c r="D247" s="56">
        <v>0</v>
      </c>
      <c r="E247" s="55">
        <v>570</v>
      </c>
      <c r="H247" s="55"/>
    </row>
    <row r="248" spans="1:8" s="53" customFormat="1" ht="9" customHeight="1" x14ac:dyDescent="0.25">
      <c r="A248" s="54" t="s">
        <v>60</v>
      </c>
      <c r="B248" s="55">
        <v>106373</v>
      </c>
      <c r="C248" s="55">
        <v>68182</v>
      </c>
      <c r="D248" s="55">
        <v>2589</v>
      </c>
      <c r="E248" s="55">
        <v>96</v>
      </c>
      <c r="H248" s="55"/>
    </row>
    <row r="249" spans="1:8" s="53" customFormat="1" ht="9" customHeight="1" x14ac:dyDescent="0.25">
      <c r="A249" s="57" t="s">
        <v>61</v>
      </c>
      <c r="B249" s="58">
        <v>11271</v>
      </c>
      <c r="C249" s="58">
        <v>41524</v>
      </c>
      <c r="D249" s="58">
        <v>556</v>
      </c>
      <c r="E249" s="58">
        <v>1326</v>
      </c>
      <c r="H249" s="55"/>
    </row>
    <row r="250" spans="1:8" s="53" customFormat="1" ht="9" customHeight="1" x14ac:dyDescent="0.25">
      <c r="A250" s="54" t="s">
        <v>62</v>
      </c>
      <c r="B250" s="55">
        <v>173984</v>
      </c>
      <c r="C250" s="55">
        <v>244665</v>
      </c>
      <c r="D250" s="55">
        <v>47</v>
      </c>
      <c r="E250" s="55">
        <v>537</v>
      </c>
      <c r="H250" s="55"/>
    </row>
    <row r="251" spans="1:8" s="53" customFormat="1" ht="9" customHeight="1" x14ac:dyDescent="0.25">
      <c r="A251" s="54" t="s">
        <v>63</v>
      </c>
      <c r="B251" s="55">
        <v>42395</v>
      </c>
      <c r="C251" s="55">
        <v>301330</v>
      </c>
      <c r="D251" s="56">
        <v>0</v>
      </c>
      <c r="E251" s="56">
        <v>0</v>
      </c>
      <c r="H251" s="55"/>
    </row>
    <row r="252" spans="1:8" s="53" customFormat="1" ht="9" customHeight="1" x14ac:dyDescent="0.25">
      <c r="A252" s="54" t="s">
        <v>64</v>
      </c>
      <c r="B252" s="55">
        <v>62891</v>
      </c>
      <c r="C252" s="55">
        <v>76193</v>
      </c>
      <c r="D252" s="55">
        <v>8399</v>
      </c>
      <c r="E252" s="55">
        <v>4758</v>
      </c>
      <c r="H252" s="55"/>
    </row>
    <row r="253" spans="1:8" s="53" customFormat="1" ht="9" customHeight="1" x14ac:dyDescent="0.25">
      <c r="A253" s="54"/>
      <c r="B253" s="55"/>
      <c r="C253" s="55"/>
      <c r="D253" s="55"/>
      <c r="E253" s="55"/>
    </row>
    <row r="254" spans="1:8" ht="9" customHeight="1" x14ac:dyDescent="0.2">
      <c r="A254" s="51">
        <v>2002</v>
      </c>
      <c r="B254" s="50"/>
      <c r="C254" s="50"/>
      <c r="D254" s="50"/>
      <c r="E254" s="50"/>
    </row>
    <row r="255" spans="1:8" s="53" customFormat="1" ht="9" customHeight="1" x14ac:dyDescent="0.25">
      <c r="A255" s="51" t="s">
        <v>33</v>
      </c>
      <c r="B255" s="52">
        <f>SUM(B257:B287)</f>
        <v>2942270</v>
      </c>
      <c r="C255" s="52">
        <f>SUM(C257:C287)</f>
        <v>5118075</v>
      </c>
      <c r="D255" s="52">
        <f>SUM(D257:D287)</f>
        <v>378329</v>
      </c>
      <c r="E255" s="52">
        <f>SUM(E257:E287)</f>
        <v>165981</v>
      </c>
      <c r="H255" s="55"/>
    </row>
    <row r="256" spans="1:8" s="53" customFormat="1" ht="3.95" customHeight="1" x14ac:dyDescent="0.25">
      <c r="A256" s="51"/>
      <c r="B256" s="51"/>
      <c r="C256" s="51"/>
      <c r="D256" s="51"/>
      <c r="E256" s="51"/>
      <c r="H256" s="55"/>
    </row>
    <row r="257" spans="1:8" s="53" customFormat="1" ht="9" customHeight="1" x14ac:dyDescent="0.25">
      <c r="A257" s="54" t="s">
        <v>34</v>
      </c>
      <c r="B257" s="55">
        <v>44115</v>
      </c>
      <c r="C257" s="55">
        <v>155507</v>
      </c>
      <c r="D257" s="55">
        <v>14504</v>
      </c>
      <c r="E257" s="55">
        <v>9437</v>
      </c>
      <c r="H257" s="55"/>
    </row>
    <row r="258" spans="1:8" s="53" customFormat="1" ht="9" customHeight="1" x14ac:dyDescent="0.25">
      <c r="A258" s="54" t="s">
        <v>35</v>
      </c>
      <c r="B258" s="55">
        <v>9012</v>
      </c>
      <c r="C258" s="55">
        <v>5403</v>
      </c>
      <c r="D258" s="55">
        <v>110</v>
      </c>
      <c r="E258" s="56">
        <v>0</v>
      </c>
      <c r="H258" s="55"/>
    </row>
    <row r="259" spans="1:8" s="53" customFormat="1" ht="9" customHeight="1" x14ac:dyDescent="0.25">
      <c r="A259" s="54" t="s">
        <v>36</v>
      </c>
      <c r="B259" s="55">
        <v>18327</v>
      </c>
      <c r="C259" s="55">
        <v>6500</v>
      </c>
      <c r="D259" s="56">
        <v>0</v>
      </c>
      <c r="E259" s="56">
        <v>0</v>
      </c>
      <c r="H259" s="55"/>
    </row>
    <row r="260" spans="1:8" s="53" customFormat="1" ht="9" customHeight="1" x14ac:dyDescent="0.25">
      <c r="A260" s="57" t="s">
        <v>37</v>
      </c>
      <c r="B260" s="58">
        <v>20227</v>
      </c>
      <c r="C260" s="58">
        <v>83153</v>
      </c>
      <c r="D260" s="59">
        <v>0</v>
      </c>
      <c r="E260" s="59">
        <v>18</v>
      </c>
      <c r="H260" s="55"/>
    </row>
    <row r="261" spans="1:8" s="53" customFormat="1" ht="9" customHeight="1" x14ac:dyDescent="0.25">
      <c r="A261" s="54" t="s">
        <v>38</v>
      </c>
      <c r="B261" s="55">
        <v>136911</v>
      </c>
      <c r="C261" s="55">
        <v>73699</v>
      </c>
      <c r="D261" s="55">
        <v>1025</v>
      </c>
      <c r="E261" s="55">
        <v>350</v>
      </c>
      <c r="H261" s="55"/>
    </row>
    <row r="262" spans="1:8" s="53" customFormat="1" ht="9" customHeight="1" x14ac:dyDescent="0.25">
      <c r="A262" s="54" t="s">
        <v>39</v>
      </c>
      <c r="B262" s="55">
        <v>32791</v>
      </c>
      <c r="C262" s="55">
        <v>117301</v>
      </c>
      <c r="D262" s="55">
        <v>964</v>
      </c>
      <c r="E262" s="56">
        <v>0</v>
      </c>
      <c r="H262" s="55"/>
    </row>
    <row r="263" spans="1:8" s="53" customFormat="1" ht="9" customHeight="1" x14ac:dyDescent="0.25">
      <c r="A263" s="54" t="s">
        <v>40</v>
      </c>
      <c r="B263" s="55">
        <v>86813</v>
      </c>
      <c r="C263" s="55">
        <v>21390</v>
      </c>
      <c r="D263" s="56">
        <v>0</v>
      </c>
      <c r="E263" s="56">
        <v>0</v>
      </c>
      <c r="H263" s="55"/>
    </row>
    <row r="264" spans="1:8" s="53" customFormat="1" ht="9" customHeight="1" x14ac:dyDescent="0.25">
      <c r="A264" s="57" t="s">
        <v>41</v>
      </c>
      <c r="B264" s="58">
        <v>105750</v>
      </c>
      <c r="C264" s="58">
        <v>33561</v>
      </c>
      <c r="D264" s="58">
        <v>1094</v>
      </c>
      <c r="E264" s="58">
        <v>1069</v>
      </c>
      <c r="H264" s="55"/>
    </row>
    <row r="265" spans="1:8" s="53" customFormat="1" ht="9" customHeight="1" x14ac:dyDescent="0.25">
      <c r="A265" s="54" t="s">
        <v>42</v>
      </c>
      <c r="B265" s="55">
        <v>49424</v>
      </c>
      <c r="C265" s="55">
        <v>13140</v>
      </c>
      <c r="D265" s="55">
        <v>3</v>
      </c>
      <c r="E265" s="56">
        <v>5</v>
      </c>
      <c r="H265" s="55"/>
    </row>
    <row r="266" spans="1:8" s="53" customFormat="1" ht="9" customHeight="1" x14ac:dyDescent="0.25">
      <c r="A266" s="54" t="s">
        <v>43</v>
      </c>
      <c r="B266" s="55">
        <v>175666</v>
      </c>
      <c r="C266" s="55">
        <v>336460</v>
      </c>
      <c r="D266" s="55">
        <v>44723</v>
      </c>
      <c r="E266" s="55">
        <v>9439</v>
      </c>
      <c r="H266" s="55"/>
    </row>
    <row r="267" spans="1:8" s="53" customFormat="1" ht="9" customHeight="1" x14ac:dyDescent="0.25">
      <c r="A267" s="54" t="s">
        <v>44</v>
      </c>
      <c r="B267" s="55">
        <v>70737</v>
      </c>
      <c r="C267" s="55">
        <v>127413</v>
      </c>
      <c r="D267" s="55">
        <v>1770</v>
      </c>
      <c r="E267" s="56">
        <v>0</v>
      </c>
      <c r="H267" s="55"/>
    </row>
    <row r="268" spans="1:8" s="53" customFormat="1" ht="9" customHeight="1" x14ac:dyDescent="0.25">
      <c r="A268" s="57" t="s">
        <v>45</v>
      </c>
      <c r="B268" s="58">
        <v>70149</v>
      </c>
      <c r="C268" s="58">
        <v>136939</v>
      </c>
      <c r="D268" s="58">
        <v>1127</v>
      </c>
      <c r="E268" s="58">
        <v>6202</v>
      </c>
      <c r="H268" s="55"/>
    </row>
    <row r="269" spans="1:8" s="53" customFormat="1" ht="9" customHeight="1" x14ac:dyDescent="0.25">
      <c r="A269" s="54" t="s">
        <v>46</v>
      </c>
      <c r="B269" s="55">
        <v>461337</v>
      </c>
      <c r="C269" s="55">
        <v>875200</v>
      </c>
      <c r="D269" s="55">
        <v>39959</v>
      </c>
      <c r="E269" s="55">
        <v>13909</v>
      </c>
      <c r="H269" s="55"/>
    </row>
    <row r="270" spans="1:8" s="53" customFormat="1" ht="9" customHeight="1" x14ac:dyDescent="0.25">
      <c r="A270" s="54" t="s">
        <v>47</v>
      </c>
      <c r="B270" s="55">
        <v>327913</v>
      </c>
      <c r="C270" s="55">
        <v>870658</v>
      </c>
      <c r="D270" s="55">
        <v>32701</v>
      </c>
      <c r="E270" s="55">
        <v>69795</v>
      </c>
      <c r="H270" s="55"/>
    </row>
    <row r="271" spans="1:8" s="53" customFormat="1" ht="9" customHeight="1" x14ac:dyDescent="0.25">
      <c r="A271" s="54" t="s">
        <v>48</v>
      </c>
      <c r="B271" s="55">
        <v>250703</v>
      </c>
      <c r="C271" s="55">
        <v>338176</v>
      </c>
      <c r="D271" s="55">
        <v>20945</v>
      </c>
      <c r="E271" s="55">
        <v>863</v>
      </c>
      <c r="H271" s="55"/>
    </row>
    <row r="272" spans="1:8" s="53" customFormat="1" ht="9" customHeight="1" x14ac:dyDescent="0.25">
      <c r="A272" s="57" t="s">
        <v>49</v>
      </c>
      <c r="B272" s="58">
        <v>45120</v>
      </c>
      <c r="C272" s="58">
        <v>133857</v>
      </c>
      <c r="D272" s="58">
        <v>2894</v>
      </c>
      <c r="E272" s="58">
        <v>541</v>
      </c>
      <c r="H272" s="55"/>
    </row>
    <row r="273" spans="1:8" s="53" customFormat="1" ht="9" customHeight="1" x14ac:dyDescent="0.25">
      <c r="A273" s="54" t="s">
        <v>50</v>
      </c>
      <c r="B273" s="55">
        <v>46064</v>
      </c>
      <c r="C273" s="55">
        <v>66683</v>
      </c>
      <c r="D273" s="55">
        <v>59</v>
      </c>
      <c r="E273" s="56">
        <v>0</v>
      </c>
      <c r="H273" s="55"/>
    </row>
    <row r="274" spans="1:8" s="53" customFormat="1" ht="9" customHeight="1" x14ac:dyDescent="0.25">
      <c r="A274" s="54" t="s">
        <v>51</v>
      </c>
      <c r="B274" s="55">
        <v>84565</v>
      </c>
      <c r="C274" s="55">
        <v>57838</v>
      </c>
      <c r="D274" s="55">
        <v>125476</v>
      </c>
      <c r="E274" s="55">
        <v>485</v>
      </c>
      <c r="H274" s="55"/>
    </row>
    <row r="275" spans="1:8" s="53" customFormat="1" ht="9" customHeight="1" x14ac:dyDescent="0.25">
      <c r="A275" s="54" t="s">
        <v>52</v>
      </c>
      <c r="B275" s="55">
        <v>59438</v>
      </c>
      <c r="C275" s="55">
        <v>89546</v>
      </c>
      <c r="D275" s="55">
        <v>13796</v>
      </c>
      <c r="E275" s="55">
        <v>7071</v>
      </c>
      <c r="H275" s="55"/>
    </row>
    <row r="276" spans="1:8" s="53" customFormat="1" ht="9" customHeight="1" x14ac:dyDescent="0.25">
      <c r="A276" s="57" t="s">
        <v>53</v>
      </c>
      <c r="B276" s="58">
        <v>80583</v>
      </c>
      <c r="C276" s="58">
        <v>313803</v>
      </c>
      <c r="D276" s="58">
        <v>9521</v>
      </c>
      <c r="E276" s="58">
        <v>7649</v>
      </c>
      <c r="H276" s="55"/>
    </row>
    <row r="277" spans="1:8" s="53" customFormat="1" ht="9" customHeight="1" x14ac:dyDescent="0.25">
      <c r="A277" s="54" t="s">
        <v>54</v>
      </c>
      <c r="B277" s="55">
        <v>68053</v>
      </c>
      <c r="C277" s="55">
        <v>166721</v>
      </c>
      <c r="D277" s="55">
        <v>9595</v>
      </c>
      <c r="E277" s="55">
        <v>3238</v>
      </c>
      <c r="H277" s="55"/>
    </row>
    <row r="278" spans="1:8" s="53" customFormat="1" ht="9" customHeight="1" x14ac:dyDescent="0.25">
      <c r="A278" s="54" t="s">
        <v>55</v>
      </c>
      <c r="B278" s="55">
        <v>18794</v>
      </c>
      <c r="C278" s="55">
        <v>116872</v>
      </c>
      <c r="D278" s="56">
        <v>0</v>
      </c>
      <c r="E278" s="55">
        <v>2235</v>
      </c>
      <c r="H278" s="55"/>
    </row>
    <row r="279" spans="1:8" s="53" customFormat="1" ht="9" customHeight="1" x14ac:dyDescent="0.25">
      <c r="A279" s="54" t="s">
        <v>56</v>
      </c>
      <c r="B279" s="55">
        <v>89157</v>
      </c>
      <c r="C279" s="55">
        <v>104282</v>
      </c>
      <c r="D279" s="55">
        <v>39847</v>
      </c>
      <c r="E279" s="55">
        <v>3011</v>
      </c>
      <c r="H279" s="55"/>
    </row>
    <row r="280" spans="1:8" s="53" customFormat="1" ht="9" customHeight="1" x14ac:dyDescent="0.25">
      <c r="A280" s="57" t="s">
        <v>57</v>
      </c>
      <c r="B280" s="58">
        <v>91434</v>
      </c>
      <c r="C280" s="58">
        <v>77106</v>
      </c>
      <c r="D280" s="58">
        <v>7383</v>
      </c>
      <c r="E280" s="58">
        <v>23589</v>
      </c>
      <c r="H280" s="55"/>
    </row>
    <row r="281" spans="1:8" s="53" customFormat="1" ht="9" customHeight="1" x14ac:dyDescent="0.25">
      <c r="A281" s="54" t="s">
        <v>58</v>
      </c>
      <c r="B281" s="55">
        <v>52166</v>
      </c>
      <c r="C281" s="55">
        <v>27738</v>
      </c>
      <c r="D281" s="55">
        <v>1505</v>
      </c>
      <c r="E281" s="56">
        <v>0</v>
      </c>
      <c r="H281" s="55"/>
    </row>
    <row r="282" spans="1:8" s="53" customFormat="1" ht="9" customHeight="1" x14ac:dyDescent="0.25">
      <c r="A282" s="54" t="s">
        <v>59</v>
      </c>
      <c r="B282" s="55">
        <v>71522</v>
      </c>
      <c r="C282" s="55">
        <v>17746</v>
      </c>
      <c r="D282" s="56">
        <v>0</v>
      </c>
      <c r="E282" s="55">
        <v>609</v>
      </c>
      <c r="H282" s="55"/>
    </row>
    <row r="283" spans="1:8" s="53" customFormat="1" ht="9" customHeight="1" x14ac:dyDescent="0.25">
      <c r="A283" s="54" t="s">
        <v>60</v>
      </c>
      <c r="B283" s="55">
        <v>99972</v>
      </c>
      <c r="C283" s="55">
        <v>64505</v>
      </c>
      <c r="D283" s="55">
        <v>2643</v>
      </c>
      <c r="E283" s="55">
        <v>178</v>
      </c>
      <c r="H283" s="55"/>
    </row>
    <row r="284" spans="1:8" s="53" customFormat="1" ht="9" customHeight="1" x14ac:dyDescent="0.25">
      <c r="A284" s="57" t="s">
        <v>61</v>
      </c>
      <c r="B284" s="58">
        <v>10686</v>
      </c>
      <c r="C284" s="58">
        <v>45416</v>
      </c>
      <c r="D284" s="58">
        <v>148</v>
      </c>
      <c r="E284" s="58">
        <v>1429</v>
      </c>
      <c r="H284" s="55"/>
    </row>
    <row r="285" spans="1:8" s="53" customFormat="1" ht="9" customHeight="1" x14ac:dyDescent="0.25">
      <c r="A285" s="54" t="s">
        <v>62</v>
      </c>
      <c r="B285" s="55">
        <v>161061</v>
      </c>
      <c r="C285" s="55">
        <v>237039</v>
      </c>
      <c r="D285" s="55">
        <v>36</v>
      </c>
      <c r="E285" s="55">
        <v>197</v>
      </c>
      <c r="H285" s="55"/>
    </row>
    <row r="286" spans="1:8" s="53" customFormat="1" ht="9" customHeight="1" x14ac:dyDescent="0.25">
      <c r="A286" s="54" t="s">
        <v>63</v>
      </c>
      <c r="B286" s="55">
        <v>41156</v>
      </c>
      <c r="C286" s="55">
        <v>332213</v>
      </c>
      <c r="D286" s="56">
        <v>0</v>
      </c>
      <c r="E286" s="56">
        <v>0</v>
      </c>
      <c r="H286" s="55"/>
    </row>
    <row r="287" spans="1:8" s="53" customFormat="1" ht="9" customHeight="1" x14ac:dyDescent="0.25">
      <c r="A287" s="54" t="s">
        <v>64</v>
      </c>
      <c r="B287" s="55">
        <v>62624</v>
      </c>
      <c r="C287" s="55">
        <v>72210</v>
      </c>
      <c r="D287" s="55">
        <v>6501</v>
      </c>
      <c r="E287" s="55">
        <v>4662</v>
      </c>
      <c r="H287" s="55"/>
    </row>
    <row r="288" spans="1:8" s="53" customFormat="1" ht="9" customHeight="1" x14ac:dyDescent="0.25">
      <c r="A288" s="54"/>
      <c r="B288" s="55"/>
      <c r="C288" s="55"/>
      <c r="D288" s="55"/>
      <c r="E288" s="55"/>
    </row>
    <row r="289" spans="1:8" ht="9" customHeight="1" x14ac:dyDescent="0.2">
      <c r="A289" s="51">
        <v>2003</v>
      </c>
      <c r="B289" s="50"/>
      <c r="C289" s="50"/>
      <c r="D289" s="50"/>
      <c r="E289" s="50"/>
    </row>
    <row r="290" spans="1:8" s="53" customFormat="1" ht="9" customHeight="1" x14ac:dyDescent="0.25">
      <c r="A290" s="51" t="s">
        <v>33</v>
      </c>
      <c r="B290" s="52">
        <f>SUM(B292:B322)</f>
        <v>3084837</v>
      </c>
      <c r="C290" s="52">
        <f>SUM(C292:C322)</f>
        <v>5082637</v>
      </c>
      <c r="D290" s="52">
        <f>SUM(D292:D322)</f>
        <v>304817</v>
      </c>
      <c r="E290" s="52">
        <f>SUM(E292:E322)</f>
        <v>187325</v>
      </c>
      <c r="H290" s="55"/>
    </row>
    <row r="291" spans="1:8" s="53" customFormat="1" ht="3.95" customHeight="1" x14ac:dyDescent="0.25">
      <c r="A291" s="51"/>
      <c r="B291" s="51"/>
      <c r="C291" s="51"/>
      <c r="D291" s="51"/>
      <c r="E291" s="51"/>
      <c r="H291" s="55"/>
    </row>
    <row r="292" spans="1:8" s="53" customFormat="1" ht="9" customHeight="1" x14ac:dyDescent="0.25">
      <c r="A292" s="54" t="s">
        <v>34</v>
      </c>
      <c r="B292" s="55">
        <v>48290</v>
      </c>
      <c r="C292" s="55">
        <v>158390</v>
      </c>
      <c r="D292" s="55">
        <v>15522</v>
      </c>
      <c r="E292" s="55">
        <v>9503</v>
      </c>
      <c r="H292" s="55"/>
    </row>
    <row r="293" spans="1:8" s="53" customFormat="1" ht="9" customHeight="1" x14ac:dyDescent="0.25">
      <c r="A293" s="54" t="s">
        <v>35</v>
      </c>
      <c r="B293" s="55">
        <v>8380</v>
      </c>
      <c r="C293" s="55">
        <v>6541</v>
      </c>
      <c r="D293" s="55">
        <v>63</v>
      </c>
      <c r="E293" s="56">
        <v>66</v>
      </c>
      <c r="H293" s="55"/>
    </row>
    <row r="294" spans="1:8" s="53" customFormat="1" ht="9" customHeight="1" x14ac:dyDescent="0.25">
      <c r="A294" s="54" t="s">
        <v>36</v>
      </c>
      <c r="B294" s="55">
        <v>19089</v>
      </c>
      <c r="C294" s="55">
        <v>6041</v>
      </c>
      <c r="D294" s="56">
        <v>102</v>
      </c>
      <c r="E294" s="56">
        <v>50</v>
      </c>
      <c r="H294" s="55"/>
    </row>
    <row r="295" spans="1:8" s="53" customFormat="1" ht="9" customHeight="1" x14ac:dyDescent="0.25">
      <c r="A295" s="57" t="s">
        <v>37</v>
      </c>
      <c r="B295" s="58">
        <v>20404</v>
      </c>
      <c r="C295" s="58">
        <v>78966</v>
      </c>
      <c r="D295" s="59">
        <v>0</v>
      </c>
      <c r="E295" s="59">
        <v>204</v>
      </c>
      <c r="H295" s="55"/>
    </row>
    <row r="296" spans="1:8" s="53" customFormat="1" ht="9" customHeight="1" x14ac:dyDescent="0.25">
      <c r="A296" s="54" t="s">
        <v>38</v>
      </c>
      <c r="B296" s="55">
        <v>134989</v>
      </c>
      <c r="C296" s="55">
        <v>66239</v>
      </c>
      <c r="D296" s="55">
        <v>754</v>
      </c>
      <c r="E296" s="55">
        <v>161</v>
      </c>
      <c r="H296" s="55"/>
    </row>
    <row r="297" spans="1:8" s="53" customFormat="1" ht="9" customHeight="1" x14ac:dyDescent="0.25">
      <c r="A297" s="54" t="s">
        <v>39</v>
      </c>
      <c r="B297" s="55">
        <v>37728</v>
      </c>
      <c r="C297" s="55">
        <v>122018</v>
      </c>
      <c r="D297" s="55">
        <v>1138</v>
      </c>
      <c r="E297" s="56">
        <v>248</v>
      </c>
      <c r="H297" s="55"/>
    </row>
    <row r="298" spans="1:8" s="53" customFormat="1" ht="9" customHeight="1" x14ac:dyDescent="0.25">
      <c r="A298" s="54" t="s">
        <v>40</v>
      </c>
      <c r="B298" s="55">
        <v>95567</v>
      </c>
      <c r="C298" s="55">
        <v>20057</v>
      </c>
      <c r="D298" s="56">
        <v>0</v>
      </c>
      <c r="E298" s="56">
        <v>0</v>
      </c>
      <c r="H298" s="55"/>
    </row>
    <row r="299" spans="1:8" s="53" customFormat="1" ht="9" customHeight="1" x14ac:dyDescent="0.25">
      <c r="A299" s="57" t="s">
        <v>41</v>
      </c>
      <c r="B299" s="58">
        <v>110193</v>
      </c>
      <c r="C299" s="58">
        <v>36396</v>
      </c>
      <c r="D299" s="58">
        <v>1140</v>
      </c>
      <c r="E299" s="58">
        <v>937</v>
      </c>
      <c r="H299" s="55"/>
    </row>
    <row r="300" spans="1:8" s="53" customFormat="1" ht="9" customHeight="1" x14ac:dyDescent="0.25">
      <c r="A300" s="54" t="s">
        <v>42</v>
      </c>
      <c r="B300" s="55">
        <v>52074</v>
      </c>
      <c r="C300" s="55">
        <v>12553</v>
      </c>
      <c r="D300" s="55">
        <v>0</v>
      </c>
      <c r="E300" s="56">
        <v>42</v>
      </c>
      <c r="H300" s="55"/>
    </row>
    <row r="301" spans="1:8" s="53" customFormat="1" ht="9" customHeight="1" x14ac:dyDescent="0.25">
      <c r="A301" s="54" t="s">
        <v>43</v>
      </c>
      <c r="B301" s="55">
        <v>185689</v>
      </c>
      <c r="C301" s="55">
        <v>345254</v>
      </c>
      <c r="D301" s="55">
        <v>37208</v>
      </c>
      <c r="E301" s="55">
        <v>12120</v>
      </c>
      <c r="H301" s="55"/>
    </row>
    <row r="302" spans="1:8" s="53" customFormat="1" ht="9" customHeight="1" x14ac:dyDescent="0.25">
      <c r="A302" s="54" t="s">
        <v>44</v>
      </c>
      <c r="B302" s="55">
        <v>76917</v>
      </c>
      <c r="C302" s="55">
        <v>155930</v>
      </c>
      <c r="D302" s="55">
        <v>1465</v>
      </c>
      <c r="E302" s="55">
        <v>109</v>
      </c>
      <c r="H302" s="55"/>
    </row>
    <row r="303" spans="1:8" s="53" customFormat="1" ht="9" customHeight="1" x14ac:dyDescent="0.25">
      <c r="A303" s="57" t="s">
        <v>45</v>
      </c>
      <c r="B303" s="58">
        <v>86045</v>
      </c>
      <c r="C303" s="58">
        <v>156256</v>
      </c>
      <c r="D303" s="58">
        <v>1301</v>
      </c>
      <c r="E303" s="58">
        <v>7875</v>
      </c>
      <c r="H303" s="55"/>
    </row>
    <row r="304" spans="1:8" s="53" customFormat="1" ht="9" customHeight="1" x14ac:dyDescent="0.25">
      <c r="A304" s="54" t="s">
        <v>46</v>
      </c>
      <c r="B304" s="55">
        <v>503139</v>
      </c>
      <c r="C304" s="55">
        <v>877026</v>
      </c>
      <c r="D304" s="55">
        <v>40917</v>
      </c>
      <c r="E304" s="55">
        <v>13540</v>
      </c>
      <c r="H304" s="55"/>
    </row>
    <row r="305" spans="1:8" s="53" customFormat="1" ht="9" customHeight="1" x14ac:dyDescent="0.25">
      <c r="A305" s="54" t="s">
        <v>47</v>
      </c>
      <c r="B305" s="55">
        <v>334856</v>
      </c>
      <c r="C305" s="55">
        <v>820477</v>
      </c>
      <c r="D305" s="55">
        <v>27474</v>
      </c>
      <c r="E305" s="55">
        <v>68608</v>
      </c>
      <c r="H305" s="55"/>
    </row>
    <row r="306" spans="1:8" s="53" customFormat="1" ht="9" customHeight="1" x14ac:dyDescent="0.25">
      <c r="A306" s="54" t="s">
        <v>48</v>
      </c>
      <c r="B306" s="55">
        <v>261192</v>
      </c>
      <c r="C306" s="55">
        <v>328810</v>
      </c>
      <c r="D306" s="55">
        <v>19008</v>
      </c>
      <c r="E306" s="55">
        <v>6316</v>
      </c>
      <c r="H306" s="55"/>
    </row>
    <row r="307" spans="1:8" s="53" customFormat="1" ht="9" customHeight="1" x14ac:dyDescent="0.25">
      <c r="A307" s="57" t="s">
        <v>49</v>
      </c>
      <c r="B307" s="58">
        <v>48551</v>
      </c>
      <c r="C307" s="58">
        <v>139793</v>
      </c>
      <c r="D307" s="58">
        <v>3871</v>
      </c>
      <c r="E307" s="58">
        <v>666</v>
      </c>
      <c r="H307" s="55"/>
    </row>
    <row r="308" spans="1:8" s="53" customFormat="1" ht="9" customHeight="1" x14ac:dyDescent="0.25">
      <c r="A308" s="54" t="s">
        <v>50</v>
      </c>
      <c r="B308" s="55">
        <v>51538</v>
      </c>
      <c r="C308" s="55">
        <v>69466</v>
      </c>
      <c r="D308" s="55">
        <v>64</v>
      </c>
      <c r="E308" s="56">
        <v>0</v>
      </c>
      <c r="H308" s="55"/>
    </row>
    <row r="309" spans="1:8" s="53" customFormat="1" ht="9" customHeight="1" x14ac:dyDescent="0.25">
      <c r="A309" s="54" t="s">
        <v>51</v>
      </c>
      <c r="B309" s="55">
        <v>74088</v>
      </c>
      <c r="C309" s="55">
        <v>51505</v>
      </c>
      <c r="D309" s="55">
        <v>87845</v>
      </c>
      <c r="E309" s="55">
        <v>86</v>
      </c>
      <c r="H309" s="55"/>
    </row>
    <row r="310" spans="1:8" s="53" customFormat="1" ht="9" customHeight="1" x14ac:dyDescent="0.25">
      <c r="A310" s="54" t="s">
        <v>52</v>
      </c>
      <c r="B310" s="55">
        <v>58982</v>
      </c>
      <c r="C310" s="55">
        <v>75230</v>
      </c>
      <c r="D310" s="55">
        <v>16233</v>
      </c>
      <c r="E310" s="55">
        <v>10513</v>
      </c>
      <c r="H310" s="55"/>
    </row>
    <row r="311" spans="1:8" s="53" customFormat="1" ht="9" customHeight="1" x14ac:dyDescent="0.25">
      <c r="A311" s="57" t="s">
        <v>53</v>
      </c>
      <c r="B311" s="58">
        <v>84498</v>
      </c>
      <c r="C311" s="58">
        <v>314225</v>
      </c>
      <c r="D311" s="58">
        <v>4398</v>
      </c>
      <c r="E311" s="58">
        <v>7066</v>
      </c>
      <c r="H311" s="55"/>
    </row>
    <row r="312" spans="1:8" s="53" customFormat="1" ht="9" customHeight="1" x14ac:dyDescent="0.25">
      <c r="A312" s="54" t="s">
        <v>54</v>
      </c>
      <c r="B312" s="55">
        <v>69529</v>
      </c>
      <c r="C312" s="55">
        <v>177723</v>
      </c>
      <c r="D312" s="55">
        <v>10716</v>
      </c>
      <c r="E312" s="55">
        <v>2935</v>
      </c>
      <c r="H312" s="55"/>
    </row>
    <row r="313" spans="1:8" s="53" customFormat="1" ht="9" customHeight="1" x14ac:dyDescent="0.25">
      <c r="A313" s="54" t="s">
        <v>55</v>
      </c>
      <c r="B313" s="55">
        <v>17619</v>
      </c>
      <c r="C313" s="55">
        <v>111131</v>
      </c>
      <c r="D313" s="56">
        <v>0</v>
      </c>
      <c r="E313" s="55">
        <v>2436</v>
      </c>
      <c r="H313" s="55"/>
    </row>
    <row r="314" spans="1:8" s="53" customFormat="1" ht="9" customHeight="1" x14ac:dyDescent="0.25">
      <c r="A314" s="54" t="s">
        <v>56</v>
      </c>
      <c r="B314" s="55">
        <v>90121</v>
      </c>
      <c r="C314" s="55">
        <v>99260</v>
      </c>
      <c r="D314" s="55">
        <v>18392</v>
      </c>
      <c r="E314" s="55">
        <v>4075</v>
      </c>
      <c r="H314" s="55"/>
    </row>
    <row r="315" spans="1:8" s="53" customFormat="1" ht="9" customHeight="1" x14ac:dyDescent="0.25">
      <c r="A315" s="57" t="s">
        <v>57</v>
      </c>
      <c r="B315" s="58">
        <v>116616</v>
      </c>
      <c r="C315" s="58">
        <v>84802</v>
      </c>
      <c r="D315" s="58">
        <v>8534</v>
      </c>
      <c r="E315" s="58">
        <v>31205</v>
      </c>
      <c r="H315" s="55"/>
    </row>
    <row r="316" spans="1:8" s="53" customFormat="1" ht="9" customHeight="1" x14ac:dyDescent="0.25">
      <c r="A316" s="54" t="s">
        <v>58</v>
      </c>
      <c r="B316" s="55">
        <v>58332</v>
      </c>
      <c r="C316" s="55">
        <v>23106</v>
      </c>
      <c r="D316" s="55">
        <v>454</v>
      </c>
      <c r="E316" s="56">
        <v>441</v>
      </c>
      <c r="H316" s="55"/>
    </row>
    <row r="317" spans="1:8" s="53" customFormat="1" ht="9" customHeight="1" x14ac:dyDescent="0.25">
      <c r="A317" s="54" t="s">
        <v>59</v>
      </c>
      <c r="B317" s="55">
        <v>65228</v>
      </c>
      <c r="C317" s="55">
        <v>15482</v>
      </c>
      <c r="D317" s="56">
        <v>0</v>
      </c>
      <c r="E317" s="55">
        <v>408</v>
      </c>
      <c r="H317" s="55"/>
    </row>
    <row r="318" spans="1:8" s="53" customFormat="1" ht="9" customHeight="1" x14ac:dyDescent="0.25">
      <c r="A318" s="54" t="s">
        <v>60</v>
      </c>
      <c r="B318" s="55">
        <v>104619</v>
      </c>
      <c r="C318" s="55">
        <v>61465</v>
      </c>
      <c r="D318" s="55">
        <v>2261</v>
      </c>
      <c r="E318" s="55">
        <v>209</v>
      </c>
      <c r="H318" s="55"/>
    </row>
    <row r="319" spans="1:8" s="53" customFormat="1" ht="9" customHeight="1" x14ac:dyDescent="0.25">
      <c r="A319" s="57" t="s">
        <v>61</v>
      </c>
      <c r="B319" s="58">
        <v>10438</v>
      </c>
      <c r="C319" s="58">
        <v>46545</v>
      </c>
      <c r="D319" s="58">
        <v>230</v>
      </c>
      <c r="E319" s="58">
        <v>1322</v>
      </c>
      <c r="H319" s="55"/>
    </row>
    <row r="320" spans="1:8" s="53" customFormat="1" ht="9" customHeight="1" x14ac:dyDescent="0.25">
      <c r="A320" s="54" t="s">
        <v>62</v>
      </c>
      <c r="B320" s="55">
        <v>150242</v>
      </c>
      <c r="C320" s="55">
        <v>239685</v>
      </c>
      <c r="D320" s="56">
        <v>0</v>
      </c>
      <c r="E320" s="55">
        <v>217</v>
      </c>
      <c r="H320" s="55"/>
    </row>
    <row r="321" spans="1:8" s="53" customFormat="1" ht="9" customHeight="1" x14ac:dyDescent="0.25">
      <c r="A321" s="54" t="s">
        <v>63</v>
      </c>
      <c r="B321" s="55">
        <v>44317</v>
      </c>
      <c r="C321" s="55">
        <v>306204</v>
      </c>
      <c r="D321" s="56">
        <v>5</v>
      </c>
      <c r="E321" s="56">
        <v>346</v>
      </c>
      <c r="H321" s="55"/>
    </row>
    <row r="322" spans="1:8" s="53" customFormat="1" ht="9" customHeight="1" x14ac:dyDescent="0.25">
      <c r="A322" s="54" t="s">
        <v>64</v>
      </c>
      <c r="B322" s="55">
        <v>65567</v>
      </c>
      <c r="C322" s="55">
        <v>76061</v>
      </c>
      <c r="D322" s="55">
        <v>5722</v>
      </c>
      <c r="E322" s="55">
        <v>5621</v>
      </c>
      <c r="H322" s="55"/>
    </row>
    <row r="323" spans="1:8" s="53" customFormat="1" ht="9" customHeight="1" x14ac:dyDescent="0.25">
      <c r="A323" s="54"/>
      <c r="B323" s="55"/>
      <c r="C323" s="55"/>
      <c r="D323" s="55"/>
      <c r="E323" s="55"/>
    </row>
    <row r="324" spans="1:8" ht="9" customHeight="1" x14ac:dyDescent="0.2">
      <c r="A324" s="51">
        <v>2004</v>
      </c>
      <c r="B324" s="50"/>
      <c r="C324" s="50"/>
      <c r="D324" s="50"/>
      <c r="E324" s="50"/>
    </row>
    <row r="325" spans="1:8" s="53" customFormat="1" ht="9" customHeight="1" x14ac:dyDescent="0.25">
      <c r="A325" s="51" t="s">
        <v>33</v>
      </c>
      <c r="B325" s="52">
        <f>SUM(B327:B357)</f>
        <v>3100150</v>
      </c>
      <c r="C325" s="52">
        <f>SUM(C327:C357)</f>
        <v>4808893</v>
      </c>
      <c r="D325" s="52">
        <f>SUM(D327:D357)</f>
        <v>222327</v>
      </c>
      <c r="E325" s="52">
        <f>SUM(E327:E357)</f>
        <v>193414</v>
      </c>
      <c r="H325" s="55"/>
    </row>
    <row r="326" spans="1:8" s="53" customFormat="1" ht="3.95" customHeight="1" x14ac:dyDescent="0.25">
      <c r="A326" s="51"/>
      <c r="B326" s="51"/>
      <c r="C326" s="51"/>
      <c r="D326" s="51"/>
      <c r="E326" s="51"/>
      <c r="H326" s="55"/>
    </row>
    <row r="327" spans="1:8" s="53" customFormat="1" ht="9" customHeight="1" x14ac:dyDescent="0.25">
      <c r="A327" s="54" t="s">
        <v>34</v>
      </c>
      <c r="B327" s="55">
        <v>43534</v>
      </c>
      <c r="C327" s="55">
        <v>144471</v>
      </c>
      <c r="D327" s="55">
        <v>16599</v>
      </c>
      <c r="E327" s="55">
        <v>10159</v>
      </c>
      <c r="H327" s="55"/>
    </row>
    <row r="328" spans="1:8" s="53" customFormat="1" ht="9" customHeight="1" x14ac:dyDescent="0.25">
      <c r="A328" s="54" t="s">
        <v>35</v>
      </c>
      <c r="B328" s="55">
        <v>6343</v>
      </c>
      <c r="C328" s="55">
        <v>5926</v>
      </c>
      <c r="D328" s="55">
        <v>628</v>
      </c>
      <c r="E328" s="55">
        <v>8</v>
      </c>
      <c r="H328" s="55"/>
    </row>
    <row r="329" spans="1:8" s="53" customFormat="1" ht="9" customHeight="1" x14ac:dyDescent="0.25">
      <c r="A329" s="54" t="s">
        <v>36</v>
      </c>
      <c r="B329" s="55">
        <v>19448</v>
      </c>
      <c r="C329" s="55">
        <v>5862</v>
      </c>
      <c r="D329" s="56">
        <v>232</v>
      </c>
      <c r="E329" s="56">
        <v>7</v>
      </c>
      <c r="H329" s="55"/>
    </row>
    <row r="330" spans="1:8" s="53" customFormat="1" ht="9" customHeight="1" x14ac:dyDescent="0.25">
      <c r="A330" s="57" t="s">
        <v>37</v>
      </c>
      <c r="B330" s="58">
        <v>18884</v>
      </c>
      <c r="C330" s="58">
        <v>84719</v>
      </c>
      <c r="D330" s="59">
        <v>0</v>
      </c>
      <c r="E330" s="59">
        <v>303</v>
      </c>
      <c r="H330" s="55"/>
    </row>
    <row r="331" spans="1:8" s="53" customFormat="1" ht="9" customHeight="1" x14ac:dyDescent="0.25">
      <c r="A331" s="54" t="s">
        <v>38</v>
      </c>
      <c r="B331" s="55">
        <v>133372</v>
      </c>
      <c r="C331" s="55">
        <v>41051</v>
      </c>
      <c r="D331" s="55">
        <v>833</v>
      </c>
      <c r="E331" s="55">
        <v>87</v>
      </c>
      <c r="H331" s="55"/>
    </row>
    <row r="332" spans="1:8" s="53" customFormat="1" ht="9" customHeight="1" x14ac:dyDescent="0.25">
      <c r="A332" s="54" t="s">
        <v>39</v>
      </c>
      <c r="B332" s="55">
        <v>37177</v>
      </c>
      <c r="C332" s="55">
        <v>120355</v>
      </c>
      <c r="D332" s="55">
        <v>1022</v>
      </c>
      <c r="E332" s="55">
        <v>303</v>
      </c>
      <c r="H332" s="55"/>
    </row>
    <row r="333" spans="1:8" s="53" customFormat="1" ht="9" customHeight="1" x14ac:dyDescent="0.25">
      <c r="A333" s="54" t="s">
        <v>40</v>
      </c>
      <c r="B333" s="55">
        <v>98235</v>
      </c>
      <c r="C333" s="55">
        <v>18199</v>
      </c>
      <c r="D333" s="56">
        <v>0</v>
      </c>
      <c r="E333" s="56">
        <v>4</v>
      </c>
      <c r="H333" s="55"/>
    </row>
    <row r="334" spans="1:8" s="53" customFormat="1" ht="9" customHeight="1" x14ac:dyDescent="0.25">
      <c r="A334" s="57" t="s">
        <v>41</v>
      </c>
      <c r="B334" s="58">
        <v>100029</v>
      </c>
      <c r="C334" s="58">
        <v>39834</v>
      </c>
      <c r="D334" s="58">
        <v>1131</v>
      </c>
      <c r="E334" s="58">
        <v>839</v>
      </c>
      <c r="H334" s="55"/>
    </row>
    <row r="335" spans="1:8" s="53" customFormat="1" ht="9" customHeight="1" x14ac:dyDescent="0.25">
      <c r="A335" s="54" t="s">
        <v>42</v>
      </c>
      <c r="B335" s="55">
        <v>51953</v>
      </c>
      <c r="C335" s="55">
        <v>12184</v>
      </c>
      <c r="D335" s="55">
        <v>5</v>
      </c>
      <c r="E335" s="55">
        <v>73</v>
      </c>
      <c r="H335" s="55"/>
    </row>
    <row r="336" spans="1:8" s="53" customFormat="1" ht="9" customHeight="1" x14ac:dyDescent="0.25">
      <c r="A336" s="54" t="s">
        <v>43</v>
      </c>
      <c r="B336" s="55">
        <v>199375</v>
      </c>
      <c r="C336" s="55">
        <v>365100</v>
      </c>
      <c r="D336" s="55">
        <v>39364</v>
      </c>
      <c r="E336" s="55">
        <v>12460</v>
      </c>
      <c r="H336" s="55"/>
    </row>
    <row r="337" spans="1:8" s="53" customFormat="1" ht="9" customHeight="1" x14ac:dyDescent="0.25">
      <c r="A337" s="54" t="s">
        <v>44</v>
      </c>
      <c r="B337" s="55">
        <v>81059</v>
      </c>
      <c r="C337" s="55">
        <v>155049</v>
      </c>
      <c r="D337" s="55">
        <v>1094</v>
      </c>
      <c r="E337" s="55">
        <v>7</v>
      </c>
      <c r="H337" s="55"/>
    </row>
    <row r="338" spans="1:8" s="53" customFormat="1" ht="9" customHeight="1" x14ac:dyDescent="0.25">
      <c r="A338" s="57" t="s">
        <v>45</v>
      </c>
      <c r="B338" s="58">
        <v>90031</v>
      </c>
      <c r="C338" s="58">
        <v>161297</v>
      </c>
      <c r="D338" s="58">
        <v>1251</v>
      </c>
      <c r="E338" s="58">
        <v>7568</v>
      </c>
      <c r="H338" s="55"/>
    </row>
    <row r="339" spans="1:8" s="53" customFormat="1" ht="9" customHeight="1" x14ac:dyDescent="0.25">
      <c r="A339" s="54" t="s">
        <v>46</v>
      </c>
      <c r="B339" s="55">
        <v>502134</v>
      </c>
      <c r="C339" s="55">
        <v>827662</v>
      </c>
      <c r="D339" s="55">
        <v>43624</v>
      </c>
      <c r="E339" s="55">
        <v>18553</v>
      </c>
      <c r="H339" s="55"/>
    </row>
    <row r="340" spans="1:8" s="53" customFormat="1" ht="9" customHeight="1" x14ac:dyDescent="0.25">
      <c r="A340" s="54" t="s">
        <v>47</v>
      </c>
      <c r="B340" s="55">
        <v>316702</v>
      </c>
      <c r="C340" s="55">
        <v>704763</v>
      </c>
      <c r="D340" s="55">
        <v>20716</v>
      </c>
      <c r="E340" s="55">
        <v>56670</v>
      </c>
      <c r="H340" s="55"/>
    </row>
    <row r="341" spans="1:8" s="53" customFormat="1" ht="9" customHeight="1" x14ac:dyDescent="0.25">
      <c r="A341" s="54" t="s">
        <v>48</v>
      </c>
      <c r="B341" s="55">
        <v>270766</v>
      </c>
      <c r="C341" s="55">
        <v>300640</v>
      </c>
      <c r="D341" s="55">
        <v>16843</v>
      </c>
      <c r="E341" s="55">
        <v>4849</v>
      </c>
      <c r="H341" s="55"/>
    </row>
    <row r="342" spans="1:8" s="53" customFormat="1" ht="9" customHeight="1" x14ac:dyDescent="0.25">
      <c r="A342" s="57" t="s">
        <v>49</v>
      </c>
      <c r="B342" s="58">
        <v>50641</v>
      </c>
      <c r="C342" s="58">
        <v>132987</v>
      </c>
      <c r="D342" s="58">
        <v>6830</v>
      </c>
      <c r="E342" s="58">
        <v>813</v>
      </c>
      <c r="H342" s="55"/>
    </row>
    <row r="343" spans="1:8" s="53" customFormat="1" ht="9" customHeight="1" x14ac:dyDescent="0.25">
      <c r="A343" s="54" t="s">
        <v>50</v>
      </c>
      <c r="B343" s="55">
        <v>54147</v>
      </c>
      <c r="C343" s="55">
        <v>69604</v>
      </c>
      <c r="D343" s="55">
        <v>45</v>
      </c>
      <c r="E343" s="55">
        <v>1</v>
      </c>
      <c r="H343" s="55"/>
    </row>
    <row r="344" spans="1:8" s="53" customFormat="1" ht="9" customHeight="1" x14ac:dyDescent="0.25">
      <c r="A344" s="54" t="s">
        <v>51</v>
      </c>
      <c r="B344" s="55">
        <v>72163</v>
      </c>
      <c r="C344" s="55">
        <v>55293</v>
      </c>
      <c r="D344" s="55">
        <v>8022</v>
      </c>
      <c r="E344" s="55">
        <v>857</v>
      </c>
      <c r="H344" s="55"/>
    </row>
    <row r="345" spans="1:8" s="53" customFormat="1" ht="9" customHeight="1" x14ac:dyDescent="0.25">
      <c r="A345" s="54" t="s">
        <v>52</v>
      </c>
      <c r="B345" s="55">
        <v>62871</v>
      </c>
      <c r="C345" s="55">
        <v>72207</v>
      </c>
      <c r="D345" s="55">
        <v>14013</v>
      </c>
      <c r="E345" s="55">
        <v>12063</v>
      </c>
      <c r="H345" s="55"/>
    </row>
    <row r="346" spans="1:8" s="53" customFormat="1" ht="9" customHeight="1" x14ac:dyDescent="0.25">
      <c r="A346" s="57" t="s">
        <v>53</v>
      </c>
      <c r="B346" s="58">
        <v>87596</v>
      </c>
      <c r="C346" s="58">
        <v>298940</v>
      </c>
      <c r="D346" s="58">
        <v>1270</v>
      </c>
      <c r="E346" s="58">
        <v>15299</v>
      </c>
      <c r="H346" s="55"/>
    </row>
    <row r="347" spans="1:8" s="53" customFormat="1" ht="9" customHeight="1" x14ac:dyDescent="0.25">
      <c r="A347" s="54" t="s">
        <v>54</v>
      </c>
      <c r="B347" s="55">
        <v>71645</v>
      </c>
      <c r="C347" s="55">
        <v>175153</v>
      </c>
      <c r="D347" s="55">
        <v>11603</v>
      </c>
      <c r="E347" s="55">
        <v>3265</v>
      </c>
      <c r="H347" s="55"/>
    </row>
    <row r="348" spans="1:8" s="53" customFormat="1" ht="9" customHeight="1" x14ac:dyDescent="0.25">
      <c r="A348" s="54" t="s">
        <v>55</v>
      </c>
      <c r="B348" s="55">
        <v>17987</v>
      </c>
      <c r="C348" s="55">
        <v>113221</v>
      </c>
      <c r="D348" s="56">
        <v>0</v>
      </c>
      <c r="E348" s="56">
        <v>1582</v>
      </c>
      <c r="H348" s="55"/>
    </row>
    <row r="349" spans="1:8" s="53" customFormat="1" ht="9" customHeight="1" x14ac:dyDescent="0.25">
      <c r="A349" s="54" t="s">
        <v>56</v>
      </c>
      <c r="B349" s="55">
        <v>96355</v>
      </c>
      <c r="C349" s="55">
        <v>109905</v>
      </c>
      <c r="D349" s="55">
        <v>13999</v>
      </c>
      <c r="E349" s="55">
        <v>3908</v>
      </c>
      <c r="H349" s="55"/>
    </row>
    <row r="350" spans="1:8" s="53" customFormat="1" ht="9" customHeight="1" x14ac:dyDescent="0.25">
      <c r="A350" s="57" t="s">
        <v>57</v>
      </c>
      <c r="B350" s="58">
        <v>120467</v>
      </c>
      <c r="C350" s="58">
        <v>76535</v>
      </c>
      <c r="D350" s="58">
        <v>15394</v>
      </c>
      <c r="E350" s="58">
        <v>32954</v>
      </c>
      <c r="H350" s="55"/>
    </row>
    <row r="351" spans="1:8" s="53" customFormat="1" ht="9" customHeight="1" x14ac:dyDescent="0.25">
      <c r="A351" s="54" t="s">
        <v>58</v>
      </c>
      <c r="B351" s="55">
        <v>53304</v>
      </c>
      <c r="C351" s="55">
        <v>28952</v>
      </c>
      <c r="D351" s="55">
        <v>1208</v>
      </c>
      <c r="E351" s="55">
        <v>1157</v>
      </c>
      <c r="H351" s="55"/>
    </row>
    <row r="352" spans="1:8" s="53" customFormat="1" ht="9" customHeight="1" x14ac:dyDescent="0.25">
      <c r="A352" s="54" t="s">
        <v>59</v>
      </c>
      <c r="B352" s="55">
        <v>66664</v>
      </c>
      <c r="C352" s="55">
        <v>7653</v>
      </c>
      <c r="D352" s="56">
        <v>0</v>
      </c>
      <c r="E352" s="56">
        <v>0</v>
      </c>
      <c r="H352" s="55"/>
    </row>
    <row r="353" spans="1:8" s="53" customFormat="1" ht="9" customHeight="1" x14ac:dyDescent="0.25">
      <c r="A353" s="54" t="s">
        <v>60</v>
      </c>
      <c r="B353" s="55">
        <v>105843</v>
      </c>
      <c r="C353" s="55">
        <v>52286</v>
      </c>
      <c r="D353" s="55">
        <v>2095</v>
      </c>
      <c r="E353" s="55">
        <v>412</v>
      </c>
      <c r="H353" s="55"/>
    </row>
    <row r="354" spans="1:8" s="53" customFormat="1" ht="9" customHeight="1" x14ac:dyDescent="0.25">
      <c r="A354" s="57" t="s">
        <v>61</v>
      </c>
      <c r="B354" s="58">
        <v>10500</v>
      </c>
      <c r="C354" s="58">
        <v>39229</v>
      </c>
      <c r="D354" s="58">
        <v>253</v>
      </c>
      <c r="E354" s="58">
        <v>1271</v>
      </c>
      <c r="H354" s="55"/>
    </row>
    <row r="355" spans="1:8" s="53" customFormat="1" ht="9" customHeight="1" x14ac:dyDescent="0.25">
      <c r="A355" s="54" t="s">
        <v>62</v>
      </c>
      <c r="B355" s="55">
        <v>147536</v>
      </c>
      <c r="C355" s="55">
        <v>219686</v>
      </c>
      <c r="D355" s="55">
        <v>0</v>
      </c>
      <c r="E355" s="55">
        <v>323</v>
      </c>
      <c r="H355" s="55"/>
    </row>
    <row r="356" spans="1:8" s="53" customFormat="1" ht="9" customHeight="1" x14ac:dyDescent="0.25">
      <c r="A356" s="54" t="s">
        <v>63</v>
      </c>
      <c r="B356" s="55">
        <v>44831</v>
      </c>
      <c r="C356" s="55">
        <v>299889</v>
      </c>
      <c r="D356" s="56">
        <v>0</v>
      </c>
      <c r="E356" s="56">
        <v>0</v>
      </c>
      <c r="H356" s="55"/>
    </row>
    <row r="357" spans="1:8" s="53" customFormat="1" ht="9" customHeight="1" x14ac:dyDescent="0.25">
      <c r="A357" s="54" t="s">
        <v>64</v>
      </c>
      <c r="B357" s="55">
        <v>68558</v>
      </c>
      <c r="C357" s="55">
        <v>70241</v>
      </c>
      <c r="D357" s="55">
        <v>4253</v>
      </c>
      <c r="E357" s="55">
        <v>7619</v>
      </c>
      <c r="H357" s="55"/>
    </row>
    <row r="358" spans="1:8" s="53" customFormat="1" ht="9" customHeight="1" x14ac:dyDescent="0.25">
      <c r="A358" s="54"/>
      <c r="B358" s="55"/>
      <c r="C358" s="55"/>
      <c r="D358" s="55"/>
      <c r="E358" s="55"/>
    </row>
    <row r="359" spans="1:8" ht="9" customHeight="1" x14ac:dyDescent="0.2">
      <c r="A359" s="51">
        <v>2005</v>
      </c>
      <c r="B359" s="50"/>
      <c r="C359" s="50"/>
      <c r="D359" s="50"/>
      <c r="E359" s="50"/>
    </row>
    <row r="360" spans="1:8" s="53" customFormat="1" ht="9" customHeight="1" x14ac:dyDescent="0.25">
      <c r="A360" s="51" t="s">
        <v>33</v>
      </c>
      <c r="B360" s="52">
        <f>SUM(B362:B392)</f>
        <v>2747560</v>
      </c>
      <c r="C360" s="52">
        <f>SUM(C362:C392)</f>
        <v>4707199</v>
      </c>
      <c r="D360" s="52">
        <f>SUM(D362:D392)</f>
        <v>175914</v>
      </c>
      <c r="E360" s="52">
        <f>SUM(E362:E392)</f>
        <v>212329</v>
      </c>
      <c r="H360" s="55"/>
    </row>
    <row r="361" spans="1:8" s="53" customFormat="1" ht="3.95" customHeight="1" x14ac:dyDescent="0.25">
      <c r="A361" s="51"/>
      <c r="B361" s="51"/>
      <c r="C361" s="51"/>
      <c r="D361" s="51"/>
      <c r="E361" s="51"/>
      <c r="H361" s="55"/>
    </row>
    <row r="362" spans="1:8" s="53" customFormat="1" ht="9" customHeight="1" x14ac:dyDescent="0.25">
      <c r="A362" s="54" t="s">
        <v>34</v>
      </c>
      <c r="B362" s="55">
        <v>37080</v>
      </c>
      <c r="C362" s="55">
        <v>145567</v>
      </c>
      <c r="D362" s="60">
        <v>6591</v>
      </c>
      <c r="E362" s="60">
        <v>17441</v>
      </c>
      <c r="H362" s="55"/>
    </row>
    <row r="363" spans="1:8" s="53" customFormat="1" ht="9" customHeight="1" x14ac:dyDescent="0.25">
      <c r="A363" s="54" t="s">
        <v>35</v>
      </c>
      <c r="B363" s="55">
        <v>5493</v>
      </c>
      <c r="C363" s="55">
        <v>5462</v>
      </c>
      <c r="D363" s="55">
        <v>464</v>
      </c>
      <c r="E363" s="55">
        <v>44</v>
      </c>
      <c r="H363" s="55"/>
    </row>
    <row r="364" spans="1:8" s="53" customFormat="1" ht="9" customHeight="1" x14ac:dyDescent="0.25">
      <c r="A364" s="54" t="s">
        <v>36</v>
      </c>
      <c r="B364" s="55">
        <v>18985</v>
      </c>
      <c r="C364" s="55">
        <v>8047</v>
      </c>
      <c r="D364" s="56">
        <v>0</v>
      </c>
      <c r="E364" s="56">
        <v>1</v>
      </c>
      <c r="H364" s="55"/>
    </row>
    <row r="365" spans="1:8" s="53" customFormat="1" ht="9" customHeight="1" x14ac:dyDescent="0.25">
      <c r="A365" s="57" t="s">
        <v>37</v>
      </c>
      <c r="B365" s="58">
        <v>18504</v>
      </c>
      <c r="C365" s="58">
        <v>85869</v>
      </c>
      <c r="D365" s="59">
        <v>0</v>
      </c>
      <c r="E365" s="59">
        <v>341</v>
      </c>
      <c r="H365" s="55"/>
    </row>
    <row r="366" spans="1:8" s="53" customFormat="1" ht="9" customHeight="1" x14ac:dyDescent="0.25">
      <c r="A366" s="54" t="s">
        <v>38</v>
      </c>
      <c r="B366" s="55">
        <v>133576</v>
      </c>
      <c r="C366" s="55">
        <v>43618</v>
      </c>
      <c r="D366" s="55">
        <v>847</v>
      </c>
      <c r="E366" s="55">
        <v>32</v>
      </c>
      <c r="H366" s="55"/>
    </row>
    <row r="367" spans="1:8" s="53" customFormat="1" ht="9" customHeight="1" x14ac:dyDescent="0.25">
      <c r="A367" s="54" t="s">
        <v>39</v>
      </c>
      <c r="B367" s="55">
        <v>31031</v>
      </c>
      <c r="C367" s="55">
        <v>116286</v>
      </c>
      <c r="D367" s="55">
        <v>1170</v>
      </c>
      <c r="E367" s="55">
        <v>255</v>
      </c>
      <c r="H367" s="55"/>
    </row>
    <row r="368" spans="1:8" s="53" customFormat="1" ht="9" customHeight="1" x14ac:dyDescent="0.25">
      <c r="A368" s="54" t="s">
        <v>40</v>
      </c>
      <c r="B368" s="55">
        <v>94303</v>
      </c>
      <c r="C368" s="55">
        <v>8925</v>
      </c>
      <c r="D368" s="56">
        <v>0</v>
      </c>
      <c r="E368" s="56">
        <v>149</v>
      </c>
      <c r="H368" s="55"/>
    </row>
    <row r="369" spans="1:8" s="53" customFormat="1" ht="9" customHeight="1" x14ac:dyDescent="0.25">
      <c r="A369" s="57" t="s">
        <v>41</v>
      </c>
      <c r="B369" s="58">
        <v>101751</v>
      </c>
      <c r="C369" s="58">
        <v>41614</v>
      </c>
      <c r="D369" s="58">
        <v>1044</v>
      </c>
      <c r="E369" s="58">
        <v>2230</v>
      </c>
      <c r="H369" s="55"/>
    </row>
    <row r="370" spans="1:8" s="53" customFormat="1" ht="9" customHeight="1" x14ac:dyDescent="0.25">
      <c r="A370" s="54" t="s">
        <v>42</v>
      </c>
      <c r="B370" s="55">
        <v>52866</v>
      </c>
      <c r="C370" s="55">
        <v>8846</v>
      </c>
      <c r="D370" s="55">
        <v>8</v>
      </c>
      <c r="E370" s="55">
        <v>93</v>
      </c>
      <c r="H370" s="55"/>
    </row>
    <row r="371" spans="1:8" s="53" customFormat="1" ht="9" customHeight="1" x14ac:dyDescent="0.25">
      <c r="A371" s="54" t="s">
        <v>43</v>
      </c>
      <c r="B371" s="55">
        <v>170579</v>
      </c>
      <c r="C371" s="55">
        <v>361189</v>
      </c>
      <c r="D371" s="55">
        <v>34140</v>
      </c>
      <c r="E371" s="55">
        <v>14032</v>
      </c>
      <c r="H371" s="55"/>
    </row>
    <row r="372" spans="1:8" s="53" customFormat="1" ht="9" customHeight="1" x14ac:dyDescent="0.25">
      <c r="A372" s="54" t="s">
        <v>44</v>
      </c>
      <c r="B372" s="55">
        <v>73294</v>
      </c>
      <c r="C372" s="55">
        <v>146446</v>
      </c>
      <c r="D372" s="55">
        <v>704</v>
      </c>
      <c r="E372" s="55">
        <v>0</v>
      </c>
      <c r="H372" s="55"/>
    </row>
    <row r="373" spans="1:8" s="53" customFormat="1" ht="9" customHeight="1" x14ac:dyDescent="0.25">
      <c r="A373" s="57" t="s">
        <v>45</v>
      </c>
      <c r="B373" s="58">
        <v>74034</v>
      </c>
      <c r="C373" s="58">
        <v>132340</v>
      </c>
      <c r="D373" s="58">
        <v>534</v>
      </c>
      <c r="E373" s="58">
        <v>10814</v>
      </c>
      <c r="H373" s="55"/>
    </row>
    <row r="374" spans="1:8" s="53" customFormat="1" ht="9" customHeight="1" x14ac:dyDescent="0.25">
      <c r="A374" s="54" t="s">
        <v>46</v>
      </c>
      <c r="B374" s="55">
        <v>451789</v>
      </c>
      <c r="C374" s="55">
        <v>826852</v>
      </c>
      <c r="D374" s="55">
        <v>41492</v>
      </c>
      <c r="E374" s="55">
        <v>18277</v>
      </c>
      <c r="H374" s="55"/>
    </row>
    <row r="375" spans="1:8" s="53" customFormat="1" ht="9" customHeight="1" x14ac:dyDescent="0.25">
      <c r="A375" s="54" t="s">
        <v>47</v>
      </c>
      <c r="B375" s="55">
        <v>255234</v>
      </c>
      <c r="C375" s="55">
        <v>704793</v>
      </c>
      <c r="D375" s="55">
        <v>16752</v>
      </c>
      <c r="E375" s="55">
        <v>60953</v>
      </c>
      <c r="H375" s="55"/>
    </row>
    <row r="376" spans="1:8" s="53" customFormat="1" ht="9" customHeight="1" x14ac:dyDescent="0.25">
      <c r="A376" s="54" t="s">
        <v>48</v>
      </c>
      <c r="B376" s="55">
        <v>254612</v>
      </c>
      <c r="C376" s="55">
        <v>309263</v>
      </c>
      <c r="D376" s="55">
        <v>16149</v>
      </c>
      <c r="E376" s="55">
        <v>6120</v>
      </c>
      <c r="H376" s="55"/>
    </row>
    <row r="377" spans="1:8" s="53" customFormat="1" ht="9" customHeight="1" x14ac:dyDescent="0.25">
      <c r="A377" s="57" t="s">
        <v>49</v>
      </c>
      <c r="B377" s="58">
        <v>44146</v>
      </c>
      <c r="C377" s="58">
        <v>109229</v>
      </c>
      <c r="D377" s="58">
        <v>6968</v>
      </c>
      <c r="E377" s="58">
        <v>975</v>
      </c>
      <c r="H377" s="55"/>
    </row>
    <row r="378" spans="1:8" s="53" customFormat="1" ht="9" customHeight="1" x14ac:dyDescent="0.25">
      <c r="A378" s="54" t="s">
        <v>50</v>
      </c>
      <c r="B378" s="55">
        <v>43877</v>
      </c>
      <c r="C378" s="55">
        <v>71921</v>
      </c>
      <c r="D378" s="55">
        <v>56</v>
      </c>
      <c r="E378" s="55">
        <v>3</v>
      </c>
      <c r="H378" s="55"/>
    </row>
    <row r="379" spans="1:8" s="53" customFormat="1" ht="9" customHeight="1" x14ac:dyDescent="0.25">
      <c r="A379" s="54" t="s">
        <v>51</v>
      </c>
      <c r="B379" s="55">
        <v>62820</v>
      </c>
      <c r="C379" s="55">
        <v>77823</v>
      </c>
      <c r="D379" s="55">
        <v>5631</v>
      </c>
      <c r="E379" s="55">
        <v>225</v>
      </c>
      <c r="H379" s="55"/>
    </row>
    <row r="380" spans="1:8" s="53" customFormat="1" ht="9" customHeight="1" x14ac:dyDescent="0.25">
      <c r="A380" s="54" t="s">
        <v>52</v>
      </c>
      <c r="B380" s="55">
        <v>38280</v>
      </c>
      <c r="C380" s="55">
        <v>50300</v>
      </c>
      <c r="D380" s="55">
        <v>9203</v>
      </c>
      <c r="E380" s="55">
        <v>10151</v>
      </c>
      <c r="H380" s="55"/>
    </row>
    <row r="381" spans="1:8" s="53" customFormat="1" ht="9" customHeight="1" x14ac:dyDescent="0.25">
      <c r="A381" s="57" t="s">
        <v>53</v>
      </c>
      <c r="B381" s="58">
        <v>75446</v>
      </c>
      <c r="C381" s="58">
        <v>288086</v>
      </c>
      <c r="D381" s="58">
        <v>1201</v>
      </c>
      <c r="E381" s="58">
        <v>13764</v>
      </c>
      <c r="H381" s="55"/>
    </row>
    <row r="382" spans="1:8" s="53" customFormat="1" ht="9" customHeight="1" x14ac:dyDescent="0.25">
      <c r="A382" s="54" t="s">
        <v>54</v>
      </c>
      <c r="B382" s="55">
        <v>63377</v>
      </c>
      <c r="C382" s="55">
        <v>162112</v>
      </c>
      <c r="D382" s="55">
        <v>2960</v>
      </c>
      <c r="E382" s="55">
        <v>11155</v>
      </c>
      <c r="H382" s="55"/>
    </row>
    <row r="383" spans="1:8" s="53" customFormat="1" ht="9" customHeight="1" x14ac:dyDescent="0.25">
      <c r="A383" s="54" t="s">
        <v>55</v>
      </c>
      <c r="B383" s="55">
        <v>13853</v>
      </c>
      <c r="C383" s="55">
        <v>92134</v>
      </c>
      <c r="D383" s="56">
        <v>5</v>
      </c>
      <c r="E383" s="56">
        <v>2124</v>
      </c>
      <c r="H383" s="55"/>
    </row>
    <row r="384" spans="1:8" s="53" customFormat="1" ht="9" customHeight="1" x14ac:dyDescent="0.25">
      <c r="A384" s="54" t="s">
        <v>56</v>
      </c>
      <c r="B384" s="55">
        <v>80920</v>
      </c>
      <c r="C384" s="55">
        <v>117874</v>
      </c>
      <c r="D384" s="55">
        <v>1284</v>
      </c>
      <c r="E384" s="55">
        <v>3255</v>
      </c>
      <c r="H384" s="55"/>
    </row>
    <row r="385" spans="1:8" s="53" customFormat="1" ht="9" customHeight="1" x14ac:dyDescent="0.25">
      <c r="A385" s="57" t="s">
        <v>57</v>
      </c>
      <c r="B385" s="58">
        <v>101850</v>
      </c>
      <c r="C385" s="58">
        <v>70379</v>
      </c>
      <c r="D385" s="58">
        <v>22692</v>
      </c>
      <c r="E385" s="58">
        <v>28068</v>
      </c>
      <c r="H385" s="55"/>
    </row>
    <row r="386" spans="1:8" s="53" customFormat="1" ht="9" customHeight="1" x14ac:dyDescent="0.25">
      <c r="A386" s="54" t="s">
        <v>58</v>
      </c>
      <c r="B386" s="55">
        <v>38637</v>
      </c>
      <c r="C386" s="55">
        <v>35938</v>
      </c>
      <c r="D386" s="55">
        <v>1333</v>
      </c>
      <c r="E386" s="55">
        <v>690</v>
      </c>
      <c r="H386" s="55"/>
    </row>
    <row r="387" spans="1:8" s="53" customFormat="1" ht="9" customHeight="1" x14ac:dyDescent="0.25">
      <c r="A387" s="54" t="s">
        <v>59</v>
      </c>
      <c r="B387" s="55">
        <v>53513</v>
      </c>
      <c r="C387" s="55">
        <v>6552</v>
      </c>
      <c r="D387" s="56">
        <v>0</v>
      </c>
      <c r="E387" s="56">
        <v>0</v>
      </c>
      <c r="H387" s="55"/>
    </row>
    <row r="388" spans="1:8" s="53" customFormat="1" ht="9" customHeight="1" x14ac:dyDescent="0.25">
      <c r="A388" s="54" t="s">
        <v>60</v>
      </c>
      <c r="B388" s="55">
        <v>87888</v>
      </c>
      <c r="C388" s="55">
        <v>44866</v>
      </c>
      <c r="D388" s="55">
        <v>1833</v>
      </c>
      <c r="E388" s="55">
        <v>473</v>
      </c>
      <c r="H388" s="55"/>
    </row>
    <row r="389" spans="1:8" s="53" customFormat="1" ht="9" customHeight="1" x14ac:dyDescent="0.25">
      <c r="A389" s="57" t="s">
        <v>61</v>
      </c>
      <c r="B389" s="58">
        <v>10675</v>
      </c>
      <c r="C389" s="58">
        <v>43842</v>
      </c>
      <c r="D389" s="58">
        <v>331</v>
      </c>
      <c r="E389" s="58">
        <v>1613</v>
      </c>
      <c r="H389" s="55"/>
    </row>
    <row r="390" spans="1:8" s="53" customFormat="1" ht="9" customHeight="1" x14ac:dyDescent="0.25">
      <c r="A390" s="54" t="s">
        <v>62</v>
      </c>
      <c r="B390" s="55">
        <v>160044</v>
      </c>
      <c r="C390" s="55">
        <v>259840</v>
      </c>
      <c r="D390" s="55">
        <v>0</v>
      </c>
      <c r="E390" s="55">
        <v>374</v>
      </c>
      <c r="H390" s="55"/>
    </row>
    <row r="391" spans="1:8" s="53" customFormat="1" ht="9" customHeight="1" x14ac:dyDescent="0.25">
      <c r="A391" s="54" t="s">
        <v>63</v>
      </c>
      <c r="B391" s="55">
        <v>36765</v>
      </c>
      <c r="C391" s="55">
        <v>265902</v>
      </c>
      <c r="D391" s="56">
        <v>0</v>
      </c>
      <c r="E391" s="56">
        <v>3</v>
      </c>
      <c r="H391" s="55"/>
    </row>
    <row r="392" spans="1:8" s="53" customFormat="1" ht="9" customHeight="1" x14ac:dyDescent="0.25">
      <c r="A392" s="54" t="s">
        <v>64</v>
      </c>
      <c r="B392" s="55">
        <v>62338</v>
      </c>
      <c r="C392" s="55">
        <v>65284</v>
      </c>
      <c r="D392" s="55">
        <v>2522</v>
      </c>
      <c r="E392" s="55">
        <v>8674</v>
      </c>
      <c r="H392" s="55"/>
    </row>
    <row r="393" spans="1:8" s="53" customFormat="1" ht="9" customHeight="1" x14ac:dyDescent="0.25">
      <c r="A393" s="54"/>
      <c r="B393" s="55"/>
      <c r="C393" s="55"/>
      <c r="D393" s="55"/>
      <c r="E393" s="55"/>
    </row>
    <row r="394" spans="1:8" ht="9" customHeight="1" x14ac:dyDescent="0.2">
      <c r="A394" s="51">
        <v>2006</v>
      </c>
      <c r="B394" s="50"/>
      <c r="C394" s="50"/>
      <c r="D394" s="50"/>
      <c r="E394" s="50"/>
    </row>
    <row r="395" spans="1:8" s="53" customFormat="1" ht="9" customHeight="1" x14ac:dyDescent="0.25">
      <c r="A395" s="51" t="s">
        <v>33</v>
      </c>
      <c r="B395" s="52">
        <f>SUM(B397:B427)</f>
        <v>2646449</v>
      </c>
      <c r="C395" s="52">
        <f>SUM(C397:C427)</f>
        <v>4838674</v>
      </c>
      <c r="D395" s="52">
        <f>SUM(D397:D427)</f>
        <v>150193</v>
      </c>
      <c r="E395" s="52">
        <f>SUM(E397:E427)</f>
        <v>192832</v>
      </c>
      <c r="H395" s="55"/>
    </row>
    <row r="396" spans="1:8" s="53" customFormat="1" ht="3.95" customHeight="1" x14ac:dyDescent="0.25">
      <c r="A396" s="51"/>
      <c r="B396" s="51"/>
      <c r="C396" s="51"/>
      <c r="D396" s="51"/>
      <c r="E396" s="51"/>
      <c r="H396" s="55"/>
    </row>
    <row r="397" spans="1:8" s="53" customFormat="1" ht="9" customHeight="1" x14ac:dyDescent="0.25">
      <c r="A397" s="54" t="s">
        <v>34</v>
      </c>
      <c r="B397" s="55">
        <v>37705</v>
      </c>
      <c r="C397" s="55">
        <v>128029</v>
      </c>
      <c r="D397" s="55">
        <v>2173</v>
      </c>
      <c r="E397" s="55">
        <v>20364</v>
      </c>
      <c r="H397" s="55"/>
    </row>
    <row r="398" spans="1:8" s="53" customFormat="1" ht="9" customHeight="1" x14ac:dyDescent="0.25">
      <c r="A398" s="54" t="s">
        <v>35</v>
      </c>
      <c r="B398" s="55">
        <v>7745</v>
      </c>
      <c r="C398" s="55">
        <v>5612</v>
      </c>
      <c r="D398" s="55">
        <v>400</v>
      </c>
      <c r="E398" s="55">
        <v>0</v>
      </c>
      <c r="H398" s="55"/>
    </row>
    <row r="399" spans="1:8" s="53" customFormat="1" ht="9" customHeight="1" x14ac:dyDescent="0.25">
      <c r="A399" s="54" t="s">
        <v>36</v>
      </c>
      <c r="B399" s="55">
        <v>20156</v>
      </c>
      <c r="C399" s="55">
        <v>9981</v>
      </c>
      <c r="D399" s="56">
        <v>821</v>
      </c>
      <c r="E399" s="56">
        <v>2</v>
      </c>
      <c r="H399" s="55"/>
    </row>
    <row r="400" spans="1:8" s="53" customFormat="1" ht="9" customHeight="1" x14ac:dyDescent="0.25">
      <c r="A400" s="57" t="s">
        <v>37</v>
      </c>
      <c r="B400" s="58">
        <v>15118</v>
      </c>
      <c r="C400" s="58">
        <v>85198</v>
      </c>
      <c r="D400" s="59">
        <v>0</v>
      </c>
      <c r="E400" s="59">
        <v>375</v>
      </c>
      <c r="H400" s="55"/>
    </row>
    <row r="401" spans="1:8" s="53" customFormat="1" ht="9" customHeight="1" x14ac:dyDescent="0.25">
      <c r="A401" s="54" t="s">
        <v>38</v>
      </c>
      <c r="B401" s="55">
        <v>144417</v>
      </c>
      <c r="C401" s="55">
        <v>61626</v>
      </c>
      <c r="D401" s="55">
        <v>1478</v>
      </c>
      <c r="E401" s="55">
        <v>140</v>
      </c>
      <c r="H401" s="55"/>
    </row>
    <row r="402" spans="1:8" s="53" customFormat="1" ht="9" customHeight="1" x14ac:dyDescent="0.25">
      <c r="A402" s="54" t="s">
        <v>39</v>
      </c>
      <c r="B402" s="55">
        <v>31127</v>
      </c>
      <c r="C402" s="55">
        <v>124253</v>
      </c>
      <c r="D402" s="55">
        <v>1299</v>
      </c>
      <c r="E402" s="55">
        <v>382</v>
      </c>
      <c r="H402" s="55"/>
    </row>
    <row r="403" spans="1:8" s="53" customFormat="1" ht="9" customHeight="1" x14ac:dyDescent="0.25">
      <c r="A403" s="54" t="s">
        <v>40</v>
      </c>
      <c r="B403" s="55">
        <v>94172</v>
      </c>
      <c r="C403" s="55">
        <v>8716</v>
      </c>
      <c r="D403" s="56">
        <v>0</v>
      </c>
      <c r="E403" s="56">
        <v>359</v>
      </c>
      <c r="H403" s="55"/>
    </row>
    <row r="404" spans="1:8" s="53" customFormat="1" ht="9" customHeight="1" x14ac:dyDescent="0.25">
      <c r="A404" s="57" t="s">
        <v>41</v>
      </c>
      <c r="B404" s="58">
        <v>97960</v>
      </c>
      <c r="C404" s="58">
        <v>46717</v>
      </c>
      <c r="D404" s="58">
        <v>1056</v>
      </c>
      <c r="E404" s="58">
        <v>1583</v>
      </c>
      <c r="H404" s="55"/>
    </row>
    <row r="405" spans="1:8" s="53" customFormat="1" ht="9" customHeight="1" x14ac:dyDescent="0.25">
      <c r="A405" s="54" t="s">
        <v>42</v>
      </c>
      <c r="B405" s="55">
        <v>54207</v>
      </c>
      <c r="C405" s="55">
        <v>10784</v>
      </c>
      <c r="D405" s="55">
        <v>12</v>
      </c>
      <c r="E405" s="55">
        <v>53</v>
      </c>
      <c r="H405" s="55"/>
    </row>
    <row r="406" spans="1:8" s="53" customFormat="1" ht="9" customHeight="1" x14ac:dyDescent="0.25">
      <c r="A406" s="54" t="s">
        <v>43</v>
      </c>
      <c r="B406" s="55">
        <v>170932</v>
      </c>
      <c r="C406" s="55">
        <v>398120</v>
      </c>
      <c r="D406" s="55">
        <v>34670</v>
      </c>
      <c r="E406" s="55">
        <v>13804</v>
      </c>
      <c r="H406" s="55"/>
    </row>
    <row r="407" spans="1:8" s="53" customFormat="1" ht="9" customHeight="1" x14ac:dyDescent="0.25">
      <c r="A407" s="54" t="s">
        <v>44</v>
      </c>
      <c r="B407" s="55">
        <v>74955</v>
      </c>
      <c r="C407" s="55">
        <v>157958</v>
      </c>
      <c r="D407" s="55">
        <v>1214</v>
      </c>
      <c r="E407" s="55">
        <v>0</v>
      </c>
      <c r="H407" s="55"/>
    </row>
    <row r="408" spans="1:8" s="53" customFormat="1" ht="9" customHeight="1" x14ac:dyDescent="0.25">
      <c r="A408" s="57" t="s">
        <v>45</v>
      </c>
      <c r="B408" s="58">
        <v>76698</v>
      </c>
      <c r="C408" s="58">
        <v>135278</v>
      </c>
      <c r="D408" s="58">
        <v>41</v>
      </c>
      <c r="E408" s="58">
        <v>7367</v>
      </c>
      <c r="H408" s="55"/>
    </row>
    <row r="409" spans="1:8" s="53" customFormat="1" ht="9" customHeight="1" x14ac:dyDescent="0.25">
      <c r="A409" s="54" t="s">
        <v>46</v>
      </c>
      <c r="B409" s="55">
        <v>428863</v>
      </c>
      <c r="C409" s="55">
        <v>856804</v>
      </c>
      <c r="D409" s="55">
        <v>38882</v>
      </c>
      <c r="E409" s="55">
        <v>18838</v>
      </c>
      <c r="H409" s="55"/>
    </row>
    <row r="410" spans="1:8" s="53" customFormat="1" ht="9" customHeight="1" x14ac:dyDescent="0.25">
      <c r="A410" s="54" t="s">
        <v>47</v>
      </c>
      <c r="B410" s="55">
        <v>215915</v>
      </c>
      <c r="C410" s="55">
        <v>624714</v>
      </c>
      <c r="D410" s="55">
        <v>4323</v>
      </c>
      <c r="E410" s="55">
        <v>41866</v>
      </c>
      <c r="H410" s="55"/>
    </row>
    <row r="411" spans="1:8" s="53" customFormat="1" ht="9" customHeight="1" x14ac:dyDescent="0.25">
      <c r="A411" s="54" t="s">
        <v>48</v>
      </c>
      <c r="B411" s="55">
        <v>241161</v>
      </c>
      <c r="C411" s="55">
        <v>322425</v>
      </c>
      <c r="D411" s="55">
        <v>10332</v>
      </c>
      <c r="E411" s="55">
        <v>7723</v>
      </c>
      <c r="H411" s="55"/>
    </row>
    <row r="412" spans="1:8" s="53" customFormat="1" ht="9" customHeight="1" x14ac:dyDescent="0.25">
      <c r="A412" s="57" t="s">
        <v>49</v>
      </c>
      <c r="B412" s="58">
        <v>41801</v>
      </c>
      <c r="C412" s="58">
        <v>102972</v>
      </c>
      <c r="D412" s="58">
        <v>7280</v>
      </c>
      <c r="E412" s="58">
        <v>867</v>
      </c>
      <c r="H412" s="55"/>
    </row>
    <row r="413" spans="1:8" s="53" customFormat="1" ht="9" customHeight="1" x14ac:dyDescent="0.25">
      <c r="A413" s="54" t="s">
        <v>50</v>
      </c>
      <c r="B413" s="55">
        <v>47897</v>
      </c>
      <c r="C413" s="55">
        <v>85476</v>
      </c>
      <c r="D413" s="55">
        <v>987</v>
      </c>
      <c r="E413" s="55">
        <v>193</v>
      </c>
      <c r="H413" s="55"/>
    </row>
    <row r="414" spans="1:8" s="53" customFormat="1" ht="9" customHeight="1" x14ac:dyDescent="0.25">
      <c r="A414" s="54" t="s">
        <v>51</v>
      </c>
      <c r="B414" s="55">
        <v>57149</v>
      </c>
      <c r="C414" s="55">
        <v>103191</v>
      </c>
      <c r="D414" s="55">
        <v>4354</v>
      </c>
      <c r="E414" s="55">
        <v>199</v>
      </c>
      <c r="H414" s="55"/>
    </row>
    <row r="415" spans="1:8" s="53" customFormat="1" ht="9" customHeight="1" x14ac:dyDescent="0.25">
      <c r="A415" s="54" t="s">
        <v>52</v>
      </c>
      <c r="B415" s="55">
        <v>34975</v>
      </c>
      <c r="C415" s="55">
        <v>47278</v>
      </c>
      <c r="D415" s="55">
        <v>10114</v>
      </c>
      <c r="E415" s="55">
        <v>9351</v>
      </c>
      <c r="H415" s="55"/>
    </row>
    <row r="416" spans="1:8" s="53" customFormat="1" ht="9" customHeight="1" x14ac:dyDescent="0.25">
      <c r="A416" s="57" t="s">
        <v>53</v>
      </c>
      <c r="B416" s="58">
        <v>74667</v>
      </c>
      <c r="C416" s="58">
        <v>314987</v>
      </c>
      <c r="D416" s="58">
        <v>1490</v>
      </c>
      <c r="E416" s="58">
        <v>13066</v>
      </c>
      <c r="H416" s="55"/>
    </row>
    <row r="417" spans="1:8" s="53" customFormat="1" ht="9" customHeight="1" x14ac:dyDescent="0.25">
      <c r="A417" s="54" t="s">
        <v>54</v>
      </c>
      <c r="B417" s="55">
        <v>63501</v>
      </c>
      <c r="C417" s="55">
        <v>173747</v>
      </c>
      <c r="D417" s="55">
        <v>1823</v>
      </c>
      <c r="E417" s="55">
        <v>13756</v>
      </c>
      <c r="H417" s="55"/>
    </row>
    <row r="418" spans="1:8" s="53" customFormat="1" ht="9" customHeight="1" x14ac:dyDescent="0.25">
      <c r="A418" s="54" t="s">
        <v>55</v>
      </c>
      <c r="B418" s="55">
        <v>12537</v>
      </c>
      <c r="C418" s="55">
        <v>105505</v>
      </c>
      <c r="D418" s="56">
        <v>0</v>
      </c>
      <c r="E418" s="56">
        <v>3543</v>
      </c>
      <c r="H418" s="55"/>
    </row>
    <row r="419" spans="1:8" s="53" customFormat="1" ht="9" customHeight="1" x14ac:dyDescent="0.25">
      <c r="A419" s="54" t="s">
        <v>56</v>
      </c>
      <c r="B419" s="55">
        <v>80038</v>
      </c>
      <c r="C419" s="55">
        <v>125888</v>
      </c>
      <c r="D419" s="55">
        <v>793</v>
      </c>
      <c r="E419" s="55">
        <v>3060</v>
      </c>
      <c r="H419" s="55"/>
    </row>
    <row r="420" spans="1:8" s="53" customFormat="1" ht="9" customHeight="1" x14ac:dyDescent="0.25">
      <c r="A420" s="57" t="s">
        <v>57</v>
      </c>
      <c r="B420" s="58">
        <v>91686</v>
      </c>
      <c r="C420" s="58">
        <v>67367</v>
      </c>
      <c r="D420" s="58">
        <v>20680</v>
      </c>
      <c r="E420" s="58">
        <v>26354</v>
      </c>
      <c r="H420" s="55"/>
    </row>
    <row r="421" spans="1:8" s="53" customFormat="1" ht="9" customHeight="1" x14ac:dyDescent="0.25">
      <c r="A421" s="54" t="s">
        <v>58</v>
      </c>
      <c r="B421" s="55">
        <v>39838</v>
      </c>
      <c r="C421" s="55">
        <v>36434</v>
      </c>
      <c r="D421" s="55">
        <v>1189</v>
      </c>
      <c r="E421" s="55">
        <v>780</v>
      </c>
      <c r="H421" s="55"/>
    </row>
    <row r="422" spans="1:8" s="53" customFormat="1" ht="9" customHeight="1" x14ac:dyDescent="0.25">
      <c r="A422" s="54" t="s">
        <v>59</v>
      </c>
      <c r="B422" s="55">
        <v>53733</v>
      </c>
      <c r="C422" s="55">
        <v>6026</v>
      </c>
      <c r="D422" s="56">
        <v>0</v>
      </c>
      <c r="E422" s="56">
        <v>0</v>
      </c>
      <c r="H422" s="55"/>
    </row>
    <row r="423" spans="1:8" s="53" customFormat="1" ht="9" customHeight="1" x14ac:dyDescent="0.25">
      <c r="A423" s="54" t="s">
        <v>60</v>
      </c>
      <c r="B423" s="55">
        <v>81844</v>
      </c>
      <c r="C423" s="55">
        <v>41589</v>
      </c>
      <c r="D423" s="55">
        <v>1991</v>
      </c>
      <c r="E423" s="55">
        <v>398</v>
      </c>
      <c r="H423" s="55"/>
    </row>
    <row r="424" spans="1:8" s="53" customFormat="1" ht="9" customHeight="1" x14ac:dyDescent="0.25">
      <c r="A424" s="57" t="s">
        <v>61</v>
      </c>
      <c r="B424" s="58">
        <v>9792</v>
      </c>
      <c r="C424" s="58">
        <v>49179</v>
      </c>
      <c r="D424" s="58">
        <v>272</v>
      </c>
      <c r="E424" s="58">
        <v>1272</v>
      </c>
      <c r="H424" s="55"/>
    </row>
    <row r="425" spans="1:8" s="53" customFormat="1" ht="9" customHeight="1" x14ac:dyDescent="0.25">
      <c r="A425" s="54" t="s">
        <v>62</v>
      </c>
      <c r="B425" s="55">
        <v>150787</v>
      </c>
      <c r="C425" s="55">
        <v>266002</v>
      </c>
      <c r="D425" s="55">
        <v>0</v>
      </c>
      <c r="E425" s="55">
        <v>120</v>
      </c>
      <c r="H425" s="55"/>
    </row>
    <row r="426" spans="1:8" s="53" customFormat="1" ht="9" customHeight="1" x14ac:dyDescent="0.25">
      <c r="A426" s="54" t="s">
        <v>63</v>
      </c>
      <c r="B426" s="55">
        <v>36482</v>
      </c>
      <c r="C426" s="55">
        <v>268992</v>
      </c>
      <c r="D426" s="56">
        <v>0</v>
      </c>
      <c r="E426" s="56">
        <v>0</v>
      </c>
      <c r="H426" s="55"/>
    </row>
    <row r="427" spans="1:8" s="53" customFormat="1" ht="9" customHeight="1" x14ac:dyDescent="0.25">
      <c r="A427" s="54" t="s">
        <v>64</v>
      </c>
      <c r="B427" s="55">
        <v>58591</v>
      </c>
      <c r="C427" s="55">
        <v>67826</v>
      </c>
      <c r="D427" s="55">
        <v>2519</v>
      </c>
      <c r="E427" s="55">
        <v>7017</v>
      </c>
      <c r="H427" s="55"/>
    </row>
    <row r="428" spans="1:8" s="53" customFormat="1" ht="9" customHeight="1" x14ac:dyDescent="0.25">
      <c r="A428" s="54"/>
      <c r="B428" s="55"/>
      <c r="C428" s="55"/>
      <c r="D428" s="55"/>
      <c r="E428" s="55"/>
    </row>
    <row r="429" spans="1:8" ht="9" customHeight="1" x14ac:dyDescent="0.2">
      <c r="A429" s="51">
        <v>2007</v>
      </c>
      <c r="B429" s="50"/>
      <c r="C429" s="50"/>
      <c r="D429" s="50"/>
      <c r="E429" s="50"/>
    </row>
    <row r="430" spans="1:8" s="53" customFormat="1" ht="9" customHeight="1" x14ac:dyDescent="0.25">
      <c r="A430" s="51" t="s">
        <v>33</v>
      </c>
      <c r="B430" s="52">
        <f>SUM(B432:B462)</f>
        <v>2684407</v>
      </c>
      <c r="C430" s="52">
        <f>SUM(C432:C462)</f>
        <v>5185523</v>
      </c>
      <c r="D430" s="52">
        <f>SUM(D432:D462)</f>
        <v>142100</v>
      </c>
      <c r="E430" s="52">
        <f>SUM(E432:E462)</f>
        <v>180425</v>
      </c>
      <c r="H430" s="55"/>
    </row>
    <row r="431" spans="1:8" s="53" customFormat="1" ht="3.95" customHeight="1" x14ac:dyDescent="0.25">
      <c r="A431" s="51"/>
      <c r="B431" s="51"/>
      <c r="C431" s="51"/>
      <c r="D431" s="51"/>
      <c r="E431" s="51"/>
      <c r="H431" s="55"/>
    </row>
    <row r="432" spans="1:8" s="53" customFormat="1" ht="9" customHeight="1" x14ac:dyDescent="0.25">
      <c r="A432" s="54" t="s">
        <v>34</v>
      </c>
      <c r="B432" s="55">
        <v>21151</v>
      </c>
      <c r="C432" s="55">
        <v>137465</v>
      </c>
      <c r="D432" s="55">
        <v>2206</v>
      </c>
      <c r="E432" s="55">
        <v>19312</v>
      </c>
      <c r="H432" s="55"/>
    </row>
    <row r="433" spans="1:8" s="53" customFormat="1" ht="9" customHeight="1" x14ac:dyDescent="0.25">
      <c r="A433" s="54" t="s">
        <v>35</v>
      </c>
      <c r="B433" s="55">
        <v>5892</v>
      </c>
      <c r="C433" s="55">
        <v>5350</v>
      </c>
      <c r="D433" s="55">
        <v>895</v>
      </c>
      <c r="E433" s="55">
        <v>0</v>
      </c>
      <c r="H433" s="55"/>
    </row>
    <row r="434" spans="1:8" s="53" customFormat="1" ht="9" customHeight="1" x14ac:dyDescent="0.25">
      <c r="A434" s="54" t="s">
        <v>36</v>
      </c>
      <c r="B434" s="55">
        <v>19124</v>
      </c>
      <c r="C434" s="55">
        <v>10988</v>
      </c>
      <c r="D434" s="56">
        <v>3278</v>
      </c>
      <c r="E434" s="56">
        <v>73</v>
      </c>
      <c r="H434" s="55"/>
    </row>
    <row r="435" spans="1:8" s="53" customFormat="1" ht="9" customHeight="1" x14ac:dyDescent="0.25">
      <c r="A435" s="57" t="s">
        <v>37</v>
      </c>
      <c r="B435" s="58">
        <v>16027</v>
      </c>
      <c r="C435" s="58">
        <v>92377</v>
      </c>
      <c r="D435" s="59">
        <v>0</v>
      </c>
      <c r="E435" s="59">
        <v>313</v>
      </c>
      <c r="H435" s="55"/>
    </row>
    <row r="436" spans="1:8" s="53" customFormat="1" ht="9" customHeight="1" x14ac:dyDescent="0.25">
      <c r="A436" s="54" t="s">
        <v>38</v>
      </c>
      <c r="B436" s="55">
        <v>149957</v>
      </c>
      <c r="C436" s="55">
        <v>69617</v>
      </c>
      <c r="D436" s="55">
        <v>1088</v>
      </c>
      <c r="E436" s="55">
        <v>614</v>
      </c>
      <c r="H436" s="55"/>
    </row>
    <row r="437" spans="1:8" s="53" customFormat="1" ht="9" customHeight="1" x14ac:dyDescent="0.25">
      <c r="A437" s="54" t="s">
        <v>39</v>
      </c>
      <c r="B437" s="55">
        <v>31274</v>
      </c>
      <c r="C437" s="55">
        <v>127393</v>
      </c>
      <c r="D437" s="55">
        <v>1635</v>
      </c>
      <c r="E437" s="55">
        <v>345</v>
      </c>
      <c r="H437" s="55"/>
    </row>
    <row r="438" spans="1:8" s="53" customFormat="1" ht="9" customHeight="1" x14ac:dyDescent="0.25">
      <c r="A438" s="54" t="s">
        <v>40</v>
      </c>
      <c r="B438" s="55">
        <v>94592</v>
      </c>
      <c r="C438" s="55">
        <v>9470</v>
      </c>
      <c r="D438" s="56">
        <v>0</v>
      </c>
      <c r="E438" s="56">
        <v>112</v>
      </c>
      <c r="H438" s="55"/>
    </row>
    <row r="439" spans="1:8" s="53" customFormat="1" ht="9" customHeight="1" x14ac:dyDescent="0.25">
      <c r="A439" s="57" t="s">
        <v>41</v>
      </c>
      <c r="B439" s="58">
        <v>94268</v>
      </c>
      <c r="C439" s="58">
        <v>45749</v>
      </c>
      <c r="D439" s="58">
        <v>1257</v>
      </c>
      <c r="E439" s="58">
        <v>1134</v>
      </c>
      <c r="H439" s="55"/>
    </row>
    <row r="440" spans="1:8" s="53" customFormat="1" ht="9" customHeight="1" x14ac:dyDescent="0.25">
      <c r="A440" s="54" t="s">
        <v>42</v>
      </c>
      <c r="B440" s="55">
        <v>54316</v>
      </c>
      <c r="C440" s="55">
        <v>9579</v>
      </c>
      <c r="D440" s="55">
        <v>14</v>
      </c>
      <c r="E440" s="55">
        <v>31</v>
      </c>
      <c r="H440" s="55"/>
    </row>
    <row r="441" spans="1:8" s="53" customFormat="1" ht="9" customHeight="1" x14ac:dyDescent="0.25">
      <c r="A441" s="54" t="s">
        <v>43</v>
      </c>
      <c r="B441" s="55">
        <v>183718</v>
      </c>
      <c r="C441" s="55">
        <v>410823</v>
      </c>
      <c r="D441" s="55">
        <v>35018</v>
      </c>
      <c r="E441" s="55">
        <v>13856</v>
      </c>
      <c r="H441" s="55"/>
    </row>
    <row r="442" spans="1:8" s="53" customFormat="1" ht="9" customHeight="1" x14ac:dyDescent="0.25">
      <c r="A442" s="54" t="s">
        <v>44</v>
      </c>
      <c r="B442" s="55">
        <v>78894</v>
      </c>
      <c r="C442" s="55">
        <v>162432</v>
      </c>
      <c r="D442" s="55">
        <v>577</v>
      </c>
      <c r="E442" s="55">
        <v>0</v>
      </c>
      <c r="H442" s="55"/>
    </row>
    <row r="443" spans="1:8" s="53" customFormat="1" ht="9" customHeight="1" x14ac:dyDescent="0.25">
      <c r="A443" s="57" t="s">
        <v>45</v>
      </c>
      <c r="B443" s="58">
        <v>71603</v>
      </c>
      <c r="C443" s="58">
        <v>131832</v>
      </c>
      <c r="D443" s="58">
        <v>5</v>
      </c>
      <c r="E443" s="58">
        <v>4016</v>
      </c>
      <c r="H443" s="55"/>
    </row>
    <row r="444" spans="1:8" s="53" customFormat="1" ht="9" customHeight="1" x14ac:dyDescent="0.25">
      <c r="A444" s="54" t="s">
        <v>46</v>
      </c>
      <c r="B444" s="55">
        <v>450782</v>
      </c>
      <c r="C444" s="55">
        <v>927664</v>
      </c>
      <c r="D444" s="55">
        <v>35729</v>
      </c>
      <c r="E444" s="55">
        <v>21349</v>
      </c>
      <c r="H444" s="55"/>
    </row>
    <row r="445" spans="1:8" s="53" customFormat="1" ht="9" customHeight="1" x14ac:dyDescent="0.25">
      <c r="A445" s="54" t="s">
        <v>47</v>
      </c>
      <c r="B445" s="55">
        <v>242970</v>
      </c>
      <c r="C445" s="55">
        <v>718232</v>
      </c>
      <c r="D445" s="55">
        <v>1188</v>
      </c>
      <c r="E445" s="55">
        <v>36769</v>
      </c>
      <c r="H445" s="55"/>
    </row>
    <row r="446" spans="1:8" s="53" customFormat="1" ht="9" customHeight="1" x14ac:dyDescent="0.25">
      <c r="A446" s="54" t="s">
        <v>48</v>
      </c>
      <c r="B446" s="55">
        <v>240079</v>
      </c>
      <c r="C446" s="55">
        <v>329078</v>
      </c>
      <c r="D446" s="55">
        <v>9269</v>
      </c>
      <c r="E446" s="55">
        <v>8162</v>
      </c>
      <c r="H446" s="55"/>
    </row>
    <row r="447" spans="1:8" s="53" customFormat="1" ht="9" customHeight="1" x14ac:dyDescent="0.25">
      <c r="A447" s="57" t="s">
        <v>49</v>
      </c>
      <c r="B447" s="58">
        <v>45057</v>
      </c>
      <c r="C447" s="58">
        <v>125917</v>
      </c>
      <c r="D447" s="58">
        <v>5285</v>
      </c>
      <c r="E447" s="58">
        <v>1080</v>
      </c>
      <c r="H447" s="55"/>
    </row>
    <row r="448" spans="1:8" s="53" customFormat="1" ht="9" customHeight="1" x14ac:dyDescent="0.25">
      <c r="A448" s="54" t="s">
        <v>50</v>
      </c>
      <c r="B448" s="55">
        <v>47751</v>
      </c>
      <c r="C448" s="55">
        <v>90696</v>
      </c>
      <c r="D448" s="55">
        <v>1152</v>
      </c>
      <c r="E448" s="55">
        <v>73</v>
      </c>
      <c r="H448" s="55"/>
    </row>
    <row r="449" spans="1:8" s="53" customFormat="1" ht="9" customHeight="1" x14ac:dyDescent="0.25">
      <c r="A449" s="54" t="s">
        <v>51</v>
      </c>
      <c r="B449" s="55">
        <v>49668</v>
      </c>
      <c r="C449" s="55">
        <v>86782</v>
      </c>
      <c r="D449" s="55">
        <v>1292</v>
      </c>
      <c r="E449" s="55">
        <v>50</v>
      </c>
      <c r="H449" s="55"/>
    </row>
    <row r="450" spans="1:8" s="53" customFormat="1" ht="9" customHeight="1" x14ac:dyDescent="0.25">
      <c r="A450" s="54" t="s">
        <v>52</v>
      </c>
      <c r="B450" s="55">
        <v>35294</v>
      </c>
      <c r="C450" s="55">
        <v>47865</v>
      </c>
      <c r="D450" s="55">
        <v>13025</v>
      </c>
      <c r="E450" s="55">
        <v>9463</v>
      </c>
      <c r="H450" s="55"/>
    </row>
    <row r="451" spans="1:8" s="53" customFormat="1" ht="9" customHeight="1" x14ac:dyDescent="0.25">
      <c r="A451" s="57" t="s">
        <v>53</v>
      </c>
      <c r="B451" s="58">
        <v>79097</v>
      </c>
      <c r="C451" s="58">
        <v>348309</v>
      </c>
      <c r="D451" s="58">
        <v>1031</v>
      </c>
      <c r="E451" s="58">
        <v>12591</v>
      </c>
      <c r="H451" s="55"/>
    </row>
    <row r="452" spans="1:8" s="53" customFormat="1" ht="9" customHeight="1" x14ac:dyDescent="0.25">
      <c r="A452" s="54" t="s">
        <v>54</v>
      </c>
      <c r="B452" s="55">
        <v>59702</v>
      </c>
      <c r="C452" s="55">
        <v>187166</v>
      </c>
      <c r="D452" s="55">
        <v>224</v>
      </c>
      <c r="E452" s="55">
        <v>11296</v>
      </c>
      <c r="H452" s="55"/>
    </row>
    <row r="453" spans="1:8" s="53" customFormat="1" ht="9" customHeight="1" x14ac:dyDescent="0.25">
      <c r="A453" s="54" t="s">
        <v>55</v>
      </c>
      <c r="B453" s="55">
        <v>12451</v>
      </c>
      <c r="C453" s="55">
        <v>104899</v>
      </c>
      <c r="D453" s="56">
        <v>0</v>
      </c>
      <c r="E453" s="56">
        <v>1870</v>
      </c>
      <c r="H453" s="55"/>
    </row>
    <row r="454" spans="1:8" s="53" customFormat="1" ht="9" customHeight="1" x14ac:dyDescent="0.25">
      <c r="A454" s="54" t="s">
        <v>56</v>
      </c>
      <c r="B454" s="55">
        <v>90565</v>
      </c>
      <c r="C454" s="55">
        <v>141112</v>
      </c>
      <c r="D454" s="55">
        <v>589</v>
      </c>
      <c r="E454" s="55">
        <v>4731</v>
      </c>
      <c r="H454" s="55"/>
    </row>
    <row r="455" spans="1:8" s="53" customFormat="1" ht="9" customHeight="1" x14ac:dyDescent="0.25">
      <c r="A455" s="57" t="s">
        <v>57</v>
      </c>
      <c r="B455" s="58">
        <v>75052</v>
      </c>
      <c r="C455" s="58">
        <v>69214</v>
      </c>
      <c r="D455" s="58">
        <v>21170</v>
      </c>
      <c r="E455" s="58">
        <v>22583</v>
      </c>
      <c r="H455" s="55"/>
    </row>
    <row r="456" spans="1:8" s="53" customFormat="1" ht="9" customHeight="1" x14ac:dyDescent="0.25">
      <c r="A456" s="54" t="s">
        <v>58</v>
      </c>
      <c r="B456" s="55">
        <v>40837</v>
      </c>
      <c r="C456" s="55">
        <v>42950</v>
      </c>
      <c r="D456" s="55">
        <v>1553</v>
      </c>
      <c r="E456" s="55">
        <v>1580</v>
      </c>
      <c r="H456" s="55"/>
    </row>
    <row r="457" spans="1:8" s="53" customFormat="1" ht="9" customHeight="1" x14ac:dyDescent="0.25">
      <c r="A457" s="54" t="s">
        <v>59</v>
      </c>
      <c r="B457" s="55">
        <v>56120</v>
      </c>
      <c r="C457" s="55">
        <v>6816</v>
      </c>
      <c r="D457" s="56">
        <v>0</v>
      </c>
      <c r="E457" s="56">
        <v>0</v>
      </c>
      <c r="H457" s="55"/>
    </row>
    <row r="458" spans="1:8" s="53" customFormat="1" ht="9" customHeight="1" x14ac:dyDescent="0.25">
      <c r="A458" s="54" t="s">
        <v>60</v>
      </c>
      <c r="B458" s="55">
        <v>76270</v>
      </c>
      <c r="C458" s="55">
        <v>36801</v>
      </c>
      <c r="D458" s="55">
        <v>1828</v>
      </c>
      <c r="E458" s="55">
        <v>480</v>
      </c>
      <c r="H458" s="55"/>
    </row>
    <row r="459" spans="1:8" s="53" customFormat="1" ht="9" customHeight="1" x14ac:dyDescent="0.25">
      <c r="A459" s="57" t="s">
        <v>61</v>
      </c>
      <c r="B459" s="58">
        <v>9636</v>
      </c>
      <c r="C459" s="58">
        <v>48500</v>
      </c>
      <c r="D459" s="58">
        <v>138</v>
      </c>
      <c r="E459" s="58">
        <v>1082</v>
      </c>
      <c r="H459" s="55"/>
    </row>
    <row r="460" spans="1:8" s="53" customFormat="1" ht="9" customHeight="1" x14ac:dyDescent="0.25">
      <c r="A460" s="54" t="s">
        <v>62</v>
      </c>
      <c r="B460" s="55">
        <v>154063</v>
      </c>
      <c r="C460" s="55">
        <v>306131</v>
      </c>
      <c r="D460" s="55">
        <v>0</v>
      </c>
      <c r="E460" s="55">
        <v>127</v>
      </c>
      <c r="H460" s="55"/>
    </row>
    <row r="461" spans="1:8" s="53" customFormat="1" ht="9" customHeight="1" x14ac:dyDescent="0.25">
      <c r="A461" s="54" t="s">
        <v>63</v>
      </c>
      <c r="B461" s="55">
        <v>34781</v>
      </c>
      <c r="C461" s="55">
        <v>282928</v>
      </c>
      <c r="D461" s="56">
        <v>0</v>
      </c>
      <c r="E461" s="56">
        <v>400</v>
      </c>
      <c r="H461" s="55"/>
    </row>
    <row r="462" spans="1:8" s="53" customFormat="1" ht="9" customHeight="1" x14ac:dyDescent="0.25">
      <c r="A462" s="54" t="s">
        <v>64</v>
      </c>
      <c r="B462" s="55">
        <v>63416</v>
      </c>
      <c r="C462" s="55">
        <v>71388</v>
      </c>
      <c r="D462" s="55">
        <v>2654</v>
      </c>
      <c r="E462" s="55">
        <v>6933</v>
      </c>
      <c r="H462" s="55"/>
    </row>
    <row r="463" spans="1:8" s="53" customFormat="1" ht="9" customHeight="1" x14ac:dyDescent="0.25">
      <c r="A463" s="54"/>
      <c r="B463" s="55"/>
      <c r="C463" s="55"/>
      <c r="D463" s="55"/>
      <c r="E463" s="55"/>
    </row>
    <row r="464" spans="1:8" ht="9" customHeight="1" x14ac:dyDescent="0.2">
      <c r="A464" s="51" t="s">
        <v>65</v>
      </c>
      <c r="B464" s="50"/>
      <c r="C464" s="50"/>
      <c r="D464" s="50"/>
      <c r="E464" s="50"/>
    </row>
    <row r="465" spans="1:8" s="53" customFormat="1" ht="9" customHeight="1" x14ac:dyDescent="0.25">
      <c r="A465" s="51" t="s">
        <v>33</v>
      </c>
      <c r="B465" s="52">
        <f>SUM(B467:B497)</f>
        <v>2750697</v>
      </c>
      <c r="C465" s="52">
        <f>SUM(C467:C497)</f>
        <v>4996003</v>
      </c>
      <c r="D465" s="52">
        <f>SUM(D467:D497)</f>
        <v>142803</v>
      </c>
      <c r="E465" s="52">
        <f>SUM(E467:E497)</f>
        <v>157680</v>
      </c>
      <c r="H465" s="55"/>
    </row>
    <row r="466" spans="1:8" s="53" customFormat="1" ht="3.95" customHeight="1" x14ac:dyDescent="0.25">
      <c r="A466" s="51"/>
      <c r="B466" s="51"/>
      <c r="C466" s="51"/>
      <c r="D466" s="51"/>
      <c r="E466" s="51"/>
      <c r="H466" s="55"/>
    </row>
    <row r="467" spans="1:8" s="53" customFormat="1" ht="9" customHeight="1" x14ac:dyDescent="0.25">
      <c r="A467" s="54" t="s">
        <v>34</v>
      </c>
      <c r="B467" s="55">
        <v>41492</v>
      </c>
      <c r="C467" s="55">
        <v>141005</v>
      </c>
      <c r="D467" s="55">
        <v>2651</v>
      </c>
      <c r="E467" s="55">
        <v>24067</v>
      </c>
      <c r="H467" s="55"/>
    </row>
    <row r="468" spans="1:8" s="53" customFormat="1" ht="9" customHeight="1" x14ac:dyDescent="0.25">
      <c r="A468" s="54" t="s">
        <v>35</v>
      </c>
      <c r="B468" s="55">
        <v>6526</v>
      </c>
      <c r="C468" s="55">
        <v>5504</v>
      </c>
      <c r="D468" s="55">
        <v>750</v>
      </c>
      <c r="E468" s="55">
        <v>0</v>
      </c>
      <c r="H468" s="55"/>
    </row>
    <row r="469" spans="1:8" s="53" customFormat="1" ht="9" customHeight="1" x14ac:dyDescent="0.25">
      <c r="A469" s="54" t="s">
        <v>36</v>
      </c>
      <c r="B469" s="55">
        <v>20295</v>
      </c>
      <c r="C469" s="55">
        <v>12283</v>
      </c>
      <c r="D469" s="56">
        <v>6914</v>
      </c>
      <c r="E469" s="56">
        <v>89</v>
      </c>
      <c r="H469" s="55"/>
    </row>
    <row r="470" spans="1:8" s="53" customFormat="1" ht="9" customHeight="1" x14ac:dyDescent="0.25">
      <c r="A470" s="57" t="s">
        <v>37</v>
      </c>
      <c r="B470" s="58">
        <v>17892</v>
      </c>
      <c r="C470" s="58">
        <v>87895</v>
      </c>
      <c r="D470" s="59">
        <v>0</v>
      </c>
      <c r="E470" s="59">
        <v>256</v>
      </c>
      <c r="H470" s="55"/>
    </row>
    <row r="471" spans="1:8" s="53" customFormat="1" ht="9" customHeight="1" x14ac:dyDescent="0.25">
      <c r="A471" s="54" t="s">
        <v>38</v>
      </c>
      <c r="B471" s="55">
        <v>167659</v>
      </c>
      <c r="C471" s="55">
        <v>60235</v>
      </c>
      <c r="D471" s="55">
        <v>876</v>
      </c>
      <c r="E471" s="55">
        <v>404</v>
      </c>
      <c r="H471" s="55"/>
    </row>
    <row r="472" spans="1:8" s="53" customFormat="1" ht="9" customHeight="1" x14ac:dyDescent="0.25">
      <c r="A472" s="54" t="s">
        <v>39</v>
      </c>
      <c r="B472" s="55">
        <v>33399</v>
      </c>
      <c r="C472" s="55">
        <v>141093</v>
      </c>
      <c r="D472" s="55">
        <v>1506</v>
      </c>
      <c r="E472" s="55">
        <v>555</v>
      </c>
      <c r="H472" s="55"/>
    </row>
    <row r="473" spans="1:8" s="53" customFormat="1" ht="9" customHeight="1" x14ac:dyDescent="0.25">
      <c r="A473" s="54" t="s">
        <v>40</v>
      </c>
      <c r="B473" s="55">
        <v>106394</v>
      </c>
      <c r="C473" s="55">
        <v>10286</v>
      </c>
      <c r="D473" s="56">
        <v>0</v>
      </c>
      <c r="E473" s="56">
        <v>98</v>
      </c>
      <c r="H473" s="55"/>
    </row>
    <row r="474" spans="1:8" s="53" customFormat="1" ht="9" customHeight="1" x14ac:dyDescent="0.25">
      <c r="A474" s="57" t="s">
        <v>41</v>
      </c>
      <c r="B474" s="58">
        <v>101586</v>
      </c>
      <c r="C474" s="58">
        <v>37469</v>
      </c>
      <c r="D474" s="58">
        <v>930</v>
      </c>
      <c r="E474" s="58">
        <v>1074</v>
      </c>
      <c r="H474" s="55"/>
    </row>
    <row r="475" spans="1:8" s="53" customFormat="1" ht="9" customHeight="1" x14ac:dyDescent="0.25">
      <c r="A475" s="54" t="s">
        <v>42</v>
      </c>
      <c r="B475" s="55">
        <v>61825</v>
      </c>
      <c r="C475" s="55">
        <v>17757</v>
      </c>
      <c r="D475" s="55">
        <v>9</v>
      </c>
      <c r="E475" s="55">
        <v>56</v>
      </c>
      <c r="H475" s="55"/>
    </row>
    <row r="476" spans="1:8" s="53" customFormat="1" ht="9" customHeight="1" x14ac:dyDescent="0.25">
      <c r="A476" s="54" t="s">
        <v>43</v>
      </c>
      <c r="B476" s="55">
        <v>182700</v>
      </c>
      <c r="C476" s="55">
        <v>373008</v>
      </c>
      <c r="D476" s="55">
        <v>29969</v>
      </c>
      <c r="E476" s="55">
        <v>13900</v>
      </c>
      <c r="H476" s="55"/>
    </row>
    <row r="477" spans="1:8" s="53" customFormat="1" ht="9" customHeight="1" x14ac:dyDescent="0.25">
      <c r="A477" s="54" t="s">
        <v>44</v>
      </c>
      <c r="B477" s="55">
        <v>76422</v>
      </c>
      <c r="C477" s="55">
        <v>160475</v>
      </c>
      <c r="D477" s="55">
        <v>270</v>
      </c>
      <c r="E477" s="55">
        <v>0</v>
      </c>
      <c r="H477" s="55"/>
    </row>
    <row r="478" spans="1:8" s="53" customFormat="1" ht="9" customHeight="1" x14ac:dyDescent="0.25">
      <c r="A478" s="57" t="s">
        <v>45</v>
      </c>
      <c r="B478" s="58">
        <v>62751</v>
      </c>
      <c r="C478" s="58">
        <v>107571</v>
      </c>
      <c r="D478" s="58">
        <v>639</v>
      </c>
      <c r="E478" s="58">
        <v>3129</v>
      </c>
      <c r="H478" s="55"/>
    </row>
    <row r="479" spans="1:8" s="53" customFormat="1" ht="9" customHeight="1" x14ac:dyDescent="0.25">
      <c r="A479" s="54" t="s">
        <v>46</v>
      </c>
      <c r="B479" s="55">
        <v>463027</v>
      </c>
      <c r="C479" s="55">
        <v>892467</v>
      </c>
      <c r="D479" s="55">
        <v>35778</v>
      </c>
      <c r="E479" s="55">
        <v>22463</v>
      </c>
      <c r="H479" s="55"/>
    </row>
    <row r="480" spans="1:8" s="53" customFormat="1" ht="9" customHeight="1" x14ac:dyDescent="0.25">
      <c r="A480" s="54" t="s">
        <v>47</v>
      </c>
      <c r="B480" s="55">
        <v>208013</v>
      </c>
      <c r="C480" s="55">
        <v>577779</v>
      </c>
      <c r="D480" s="55">
        <v>695</v>
      </c>
      <c r="E480" s="55">
        <v>23588</v>
      </c>
      <c r="H480" s="55"/>
    </row>
    <row r="481" spans="1:8" s="53" customFormat="1" ht="9" customHeight="1" x14ac:dyDescent="0.25">
      <c r="A481" s="54" t="s">
        <v>48</v>
      </c>
      <c r="B481" s="55">
        <v>256177</v>
      </c>
      <c r="C481" s="55">
        <v>336877</v>
      </c>
      <c r="D481" s="55">
        <v>12592</v>
      </c>
      <c r="E481" s="55">
        <v>8178</v>
      </c>
      <c r="H481" s="55"/>
    </row>
    <row r="482" spans="1:8" s="53" customFormat="1" ht="9" customHeight="1" x14ac:dyDescent="0.25">
      <c r="A482" s="57" t="s">
        <v>49</v>
      </c>
      <c r="B482" s="58">
        <v>46801</v>
      </c>
      <c r="C482" s="58">
        <v>119554</v>
      </c>
      <c r="D482" s="58">
        <v>4253</v>
      </c>
      <c r="E482" s="58">
        <v>1243</v>
      </c>
      <c r="H482" s="55"/>
    </row>
    <row r="483" spans="1:8" s="53" customFormat="1" ht="9" customHeight="1" x14ac:dyDescent="0.25">
      <c r="A483" s="54" t="s">
        <v>50</v>
      </c>
      <c r="B483" s="55">
        <v>49524</v>
      </c>
      <c r="C483" s="55">
        <v>84302</v>
      </c>
      <c r="D483" s="55">
        <v>1014</v>
      </c>
      <c r="E483" s="55">
        <v>425</v>
      </c>
      <c r="H483" s="55"/>
    </row>
    <row r="484" spans="1:8" s="53" customFormat="1" ht="9" customHeight="1" x14ac:dyDescent="0.25">
      <c r="A484" s="54" t="s">
        <v>51</v>
      </c>
      <c r="B484" s="55">
        <v>43158</v>
      </c>
      <c r="C484" s="55">
        <v>99913</v>
      </c>
      <c r="D484" s="55">
        <v>893</v>
      </c>
      <c r="E484" s="55">
        <v>55</v>
      </c>
      <c r="H484" s="55"/>
    </row>
    <row r="485" spans="1:8" s="53" customFormat="1" ht="9" customHeight="1" x14ac:dyDescent="0.25">
      <c r="A485" s="54" t="s">
        <v>52</v>
      </c>
      <c r="B485" s="55">
        <v>35825</v>
      </c>
      <c r="C485" s="55">
        <v>45056</v>
      </c>
      <c r="D485" s="55">
        <v>15734</v>
      </c>
      <c r="E485" s="55">
        <v>5369</v>
      </c>
      <c r="H485" s="55"/>
    </row>
    <row r="486" spans="1:8" s="53" customFormat="1" ht="9" customHeight="1" x14ac:dyDescent="0.25">
      <c r="A486" s="57" t="s">
        <v>53</v>
      </c>
      <c r="B486" s="58">
        <v>78955</v>
      </c>
      <c r="C486" s="58">
        <v>356188</v>
      </c>
      <c r="D486" s="58">
        <v>712</v>
      </c>
      <c r="E486" s="58">
        <v>11128</v>
      </c>
      <c r="H486" s="55"/>
    </row>
    <row r="487" spans="1:8" s="53" customFormat="1" ht="9" customHeight="1" x14ac:dyDescent="0.25">
      <c r="A487" s="54" t="s">
        <v>54</v>
      </c>
      <c r="B487" s="55">
        <v>59297</v>
      </c>
      <c r="C487" s="55">
        <v>186242</v>
      </c>
      <c r="D487" s="55">
        <v>52</v>
      </c>
      <c r="E487" s="55">
        <v>9778</v>
      </c>
      <c r="H487" s="55"/>
    </row>
    <row r="488" spans="1:8" s="53" customFormat="1" ht="9" customHeight="1" x14ac:dyDescent="0.25">
      <c r="A488" s="54" t="s">
        <v>55</v>
      </c>
      <c r="B488" s="55">
        <v>15026</v>
      </c>
      <c r="C488" s="55">
        <v>111197</v>
      </c>
      <c r="D488" s="56">
        <v>0</v>
      </c>
      <c r="E488" s="56">
        <v>2602</v>
      </c>
      <c r="H488" s="55"/>
    </row>
    <row r="489" spans="1:8" s="53" customFormat="1" ht="9" customHeight="1" x14ac:dyDescent="0.25">
      <c r="A489" s="54" t="s">
        <v>56</v>
      </c>
      <c r="B489" s="55">
        <v>91627</v>
      </c>
      <c r="C489" s="55">
        <v>128393</v>
      </c>
      <c r="D489" s="55">
        <v>496</v>
      </c>
      <c r="E489" s="55">
        <v>4329</v>
      </c>
      <c r="H489" s="55"/>
    </row>
    <row r="490" spans="1:8" s="53" customFormat="1" ht="9" customHeight="1" x14ac:dyDescent="0.25">
      <c r="A490" s="57" t="s">
        <v>57</v>
      </c>
      <c r="B490" s="58">
        <v>72393</v>
      </c>
      <c r="C490" s="58">
        <v>67491</v>
      </c>
      <c r="D490" s="58">
        <v>19200</v>
      </c>
      <c r="E490" s="58">
        <v>15557</v>
      </c>
      <c r="H490" s="55"/>
    </row>
    <row r="491" spans="1:8" s="53" customFormat="1" ht="9" customHeight="1" x14ac:dyDescent="0.25">
      <c r="A491" s="54" t="s">
        <v>58</v>
      </c>
      <c r="B491" s="55">
        <v>41627</v>
      </c>
      <c r="C491" s="55">
        <v>41596</v>
      </c>
      <c r="D491" s="55">
        <v>1067</v>
      </c>
      <c r="E491" s="55">
        <v>1617</v>
      </c>
      <c r="H491" s="55"/>
    </row>
    <row r="492" spans="1:8" s="53" customFormat="1" ht="9" customHeight="1" x14ac:dyDescent="0.25">
      <c r="A492" s="54" t="s">
        <v>59</v>
      </c>
      <c r="B492" s="55">
        <v>62434</v>
      </c>
      <c r="C492" s="55">
        <v>8984</v>
      </c>
      <c r="D492" s="56">
        <v>0</v>
      </c>
      <c r="E492" s="56">
        <v>0</v>
      </c>
      <c r="H492" s="55"/>
    </row>
    <row r="493" spans="1:8" s="53" customFormat="1" ht="9" customHeight="1" x14ac:dyDescent="0.25">
      <c r="A493" s="54" t="s">
        <v>60</v>
      </c>
      <c r="B493" s="55">
        <v>77935</v>
      </c>
      <c r="C493" s="55">
        <v>34665</v>
      </c>
      <c r="D493" s="55">
        <v>1869</v>
      </c>
      <c r="E493" s="55">
        <v>761</v>
      </c>
      <c r="H493" s="55"/>
    </row>
    <row r="494" spans="1:8" s="53" customFormat="1" ht="9" customHeight="1" x14ac:dyDescent="0.25">
      <c r="A494" s="57" t="s">
        <v>61</v>
      </c>
      <c r="B494" s="58">
        <v>12792</v>
      </c>
      <c r="C494" s="58">
        <v>58722</v>
      </c>
      <c r="D494" s="58">
        <v>106</v>
      </c>
      <c r="E494" s="58">
        <v>1345</v>
      </c>
      <c r="H494" s="55"/>
    </row>
    <row r="495" spans="1:8" s="53" customFormat="1" ht="9" customHeight="1" x14ac:dyDescent="0.25">
      <c r="A495" s="54" t="s">
        <v>62</v>
      </c>
      <c r="B495" s="55">
        <v>156836</v>
      </c>
      <c r="C495" s="55">
        <v>313110</v>
      </c>
      <c r="D495" s="55">
        <v>0</v>
      </c>
      <c r="E495" s="55">
        <v>136</v>
      </c>
      <c r="H495" s="55"/>
    </row>
    <row r="496" spans="1:8" s="53" customFormat="1" ht="9" customHeight="1" x14ac:dyDescent="0.25">
      <c r="A496" s="54" t="s">
        <v>63</v>
      </c>
      <c r="B496" s="55">
        <v>32715</v>
      </c>
      <c r="C496" s="55">
        <v>307607</v>
      </c>
      <c r="D496" s="56">
        <v>0</v>
      </c>
      <c r="E496" s="56">
        <v>698</v>
      </c>
      <c r="H496" s="55"/>
    </row>
    <row r="497" spans="1:8" s="53" customFormat="1" ht="9" customHeight="1" x14ac:dyDescent="0.25">
      <c r="A497" s="54" t="s">
        <v>64</v>
      </c>
      <c r="B497" s="55">
        <v>67594</v>
      </c>
      <c r="C497" s="55">
        <v>71279</v>
      </c>
      <c r="D497" s="55">
        <v>3828</v>
      </c>
      <c r="E497" s="55">
        <v>4780</v>
      </c>
      <c r="H497" s="55"/>
    </row>
    <row r="498" spans="1:8" s="53" customFormat="1" ht="9" customHeight="1" x14ac:dyDescent="0.25">
      <c r="A498" s="54"/>
      <c r="B498" s="55"/>
      <c r="C498" s="55"/>
      <c r="D498" s="55"/>
      <c r="E498" s="55"/>
    </row>
    <row r="499" spans="1:8" ht="9" customHeight="1" x14ac:dyDescent="0.2">
      <c r="A499" s="51" t="s">
        <v>66</v>
      </c>
      <c r="B499" s="50"/>
      <c r="C499" s="50"/>
      <c r="D499" s="50"/>
      <c r="E499" s="50"/>
    </row>
    <row r="500" spans="1:8" s="53" customFormat="1" ht="9" customHeight="1" x14ac:dyDescent="0.25">
      <c r="A500" s="51" t="s">
        <v>33</v>
      </c>
      <c r="B500" s="52">
        <f>SUM(B502:B532)</f>
        <v>2887745</v>
      </c>
      <c r="C500" s="52">
        <f>SUM(C502:C532)</f>
        <v>4421900</v>
      </c>
      <c r="D500" s="52">
        <f>SUM(D502:D532)</f>
        <v>114292</v>
      </c>
      <c r="E500" s="52">
        <f>SUM(E502:E532)</f>
        <v>163294</v>
      </c>
      <c r="H500" s="55"/>
    </row>
    <row r="501" spans="1:8" s="53" customFormat="1" ht="3.95" customHeight="1" x14ac:dyDescent="0.25">
      <c r="A501" s="51"/>
      <c r="B501" s="51"/>
      <c r="C501" s="51"/>
      <c r="D501" s="51"/>
      <c r="E501" s="51"/>
      <c r="H501" s="55"/>
    </row>
    <row r="502" spans="1:8" s="53" customFormat="1" ht="9" customHeight="1" x14ac:dyDescent="0.25">
      <c r="A502" s="54" t="s">
        <v>34</v>
      </c>
      <c r="B502" s="55">
        <v>42911</v>
      </c>
      <c r="C502" s="55">
        <v>124360</v>
      </c>
      <c r="D502" s="55">
        <v>2642</v>
      </c>
      <c r="E502" s="55">
        <v>24705</v>
      </c>
      <c r="H502" s="55"/>
    </row>
    <row r="503" spans="1:8" s="53" customFormat="1" ht="9" customHeight="1" x14ac:dyDescent="0.25">
      <c r="A503" s="54" t="s">
        <v>35</v>
      </c>
      <c r="B503" s="55">
        <v>7464</v>
      </c>
      <c r="C503" s="55">
        <v>5221</v>
      </c>
      <c r="D503" s="55">
        <v>1752</v>
      </c>
      <c r="E503" s="55">
        <v>0</v>
      </c>
      <c r="H503" s="55"/>
    </row>
    <row r="504" spans="1:8" s="53" customFormat="1" ht="9" customHeight="1" x14ac:dyDescent="0.25">
      <c r="A504" s="54" t="s">
        <v>36</v>
      </c>
      <c r="B504" s="55">
        <v>21043</v>
      </c>
      <c r="C504" s="55">
        <v>9408</v>
      </c>
      <c r="D504" s="56">
        <v>5327</v>
      </c>
      <c r="E504" s="56">
        <v>4</v>
      </c>
      <c r="H504" s="55"/>
    </row>
    <row r="505" spans="1:8" s="53" customFormat="1" ht="9" customHeight="1" x14ac:dyDescent="0.25">
      <c r="A505" s="57" t="s">
        <v>37</v>
      </c>
      <c r="B505" s="58">
        <v>19641</v>
      </c>
      <c r="C505" s="58">
        <v>75618</v>
      </c>
      <c r="D505" s="59">
        <v>0</v>
      </c>
      <c r="E505" s="59">
        <v>707</v>
      </c>
      <c r="H505" s="55"/>
    </row>
    <row r="506" spans="1:8" s="53" customFormat="1" ht="9" customHeight="1" x14ac:dyDescent="0.25">
      <c r="A506" s="54" t="s">
        <v>38</v>
      </c>
      <c r="B506" s="55">
        <v>216641</v>
      </c>
      <c r="C506" s="55">
        <v>69396</v>
      </c>
      <c r="D506" s="55">
        <v>115</v>
      </c>
      <c r="E506" s="55">
        <v>151</v>
      </c>
      <c r="H506" s="55"/>
    </row>
    <row r="507" spans="1:8" s="53" customFormat="1" ht="9" customHeight="1" x14ac:dyDescent="0.25">
      <c r="A507" s="54" t="s">
        <v>39</v>
      </c>
      <c r="B507" s="55">
        <v>33696</v>
      </c>
      <c r="C507" s="55">
        <v>131709</v>
      </c>
      <c r="D507" s="55">
        <v>1273</v>
      </c>
      <c r="E507" s="55">
        <v>359</v>
      </c>
      <c r="H507" s="55"/>
    </row>
    <row r="508" spans="1:8" s="53" customFormat="1" ht="9" customHeight="1" x14ac:dyDescent="0.25">
      <c r="A508" s="54" t="s">
        <v>40</v>
      </c>
      <c r="B508" s="55">
        <v>111814</v>
      </c>
      <c r="C508" s="55">
        <v>8214</v>
      </c>
      <c r="D508" s="56">
        <v>0</v>
      </c>
      <c r="E508" s="56">
        <v>165</v>
      </c>
      <c r="H508" s="55"/>
    </row>
    <row r="509" spans="1:8" s="53" customFormat="1" ht="9" customHeight="1" x14ac:dyDescent="0.25">
      <c r="A509" s="57" t="s">
        <v>41</v>
      </c>
      <c r="B509" s="58">
        <v>105435</v>
      </c>
      <c r="C509" s="58">
        <v>30507</v>
      </c>
      <c r="D509" s="58">
        <v>853</v>
      </c>
      <c r="E509" s="58">
        <v>668</v>
      </c>
      <c r="H509" s="55"/>
    </row>
    <row r="510" spans="1:8" s="53" customFormat="1" ht="9" customHeight="1" x14ac:dyDescent="0.25">
      <c r="A510" s="54" t="s">
        <v>42</v>
      </c>
      <c r="B510" s="55">
        <v>62927</v>
      </c>
      <c r="C510" s="55">
        <v>6642</v>
      </c>
      <c r="D510" s="55">
        <v>7</v>
      </c>
      <c r="E510" s="55">
        <v>10</v>
      </c>
      <c r="H510" s="55"/>
    </row>
    <row r="511" spans="1:8" s="53" customFormat="1" ht="9" customHeight="1" x14ac:dyDescent="0.25">
      <c r="A511" s="54" t="s">
        <v>43</v>
      </c>
      <c r="B511" s="55">
        <v>192740</v>
      </c>
      <c r="C511" s="55">
        <v>332600</v>
      </c>
      <c r="D511" s="55">
        <v>26449</v>
      </c>
      <c r="E511" s="55">
        <v>12712</v>
      </c>
      <c r="H511" s="55"/>
    </row>
    <row r="512" spans="1:8" s="53" customFormat="1" ht="9" customHeight="1" x14ac:dyDescent="0.25">
      <c r="A512" s="54" t="s">
        <v>44</v>
      </c>
      <c r="B512" s="55">
        <v>84013</v>
      </c>
      <c r="C512" s="55">
        <v>158439</v>
      </c>
      <c r="D512" s="55">
        <v>126</v>
      </c>
      <c r="E512" s="55">
        <v>0</v>
      </c>
      <c r="H512" s="55"/>
    </row>
    <row r="513" spans="1:8" s="53" customFormat="1" ht="9" customHeight="1" x14ac:dyDescent="0.25">
      <c r="A513" s="57" t="s">
        <v>45</v>
      </c>
      <c r="B513" s="58">
        <v>60798</v>
      </c>
      <c r="C513" s="58">
        <v>113834</v>
      </c>
      <c r="D513" s="58">
        <v>0</v>
      </c>
      <c r="E513" s="58">
        <v>3651</v>
      </c>
      <c r="H513" s="55"/>
    </row>
    <row r="514" spans="1:8" s="53" customFormat="1" ht="9" customHeight="1" x14ac:dyDescent="0.25">
      <c r="A514" s="54" t="s">
        <v>46</v>
      </c>
      <c r="B514" s="55">
        <v>477242</v>
      </c>
      <c r="C514" s="55">
        <v>800528</v>
      </c>
      <c r="D514" s="55">
        <v>23042</v>
      </c>
      <c r="E514" s="55">
        <v>23242</v>
      </c>
      <c r="H514" s="55"/>
    </row>
    <row r="515" spans="1:8" s="53" customFormat="1" ht="9" customHeight="1" x14ac:dyDescent="0.25">
      <c r="A515" s="54" t="s">
        <v>47</v>
      </c>
      <c r="B515" s="55">
        <v>219625</v>
      </c>
      <c r="C515" s="55">
        <v>553329</v>
      </c>
      <c r="D515" s="55">
        <v>393</v>
      </c>
      <c r="E515" s="55">
        <v>21031</v>
      </c>
      <c r="H515" s="55"/>
    </row>
    <row r="516" spans="1:8" s="53" customFormat="1" ht="9" customHeight="1" x14ac:dyDescent="0.25">
      <c r="A516" s="54" t="s">
        <v>48</v>
      </c>
      <c r="B516" s="55">
        <v>266604</v>
      </c>
      <c r="C516" s="55">
        <v>305592</v>
      </c>
      <c r="D516" s="55">
        <v>10602</v>
      </c>
      <c r="E516" s="55">
        <v>8406</v>
      </c>
      <c r="H516" s="55"/>
    </row>
    <row r="517" spans="1:8" s="53" customFormat="1" ht="9" customHeight="1" x14ac:dyDescent="0.25">
      <c r="A517" s="57" t="s">
        <v>49</v>
      </c>
      <c r="B517" s="58">
        <v>48118</v>
      </c>
      <c r="C517" s="58">
        <v>108342</v>
      </c>
      <c r="D517" s="58">
        <v>4116</v>
      </c>
      <c r="E517" s="58">
        <v>1083</v>
      </c>
      <c r="H517" s="55"/>
    </row>
    <row r="518" spans="1:8" s="53" customFormat="1" ht="9" customHeight="1" x14ac:dyDescent="0.25">
      <c r="A518" s="54" t="s">
        <v>50</v>
      </c>
      <c r="B518" s="55">
        <v>46902</v>
      </c>
      <c r="C518" s="55">
        <v>77820</v>
      </c>
      <c r="D518" s="55">
        <v>190</v>
      </c>
      <c r="E518" s="55">
        <v>72</v>
      </c>
      <c r="H518" s="55"/>
    </row>
    <row r="519" spans="1:8" s="53" customFormat="1" ht="9" customHeight="1" x14ac:dyDescent="0.25">
      <c r="A519" s="54" t="s">
        <v>51</v>
      </c>
      <c r="B519" s="55">
        <v>42169</v>
      </c>
      <c r="C519" s="55">
        <v>82788</v>
      </c>
      <c r="D519" s="55">
        <v>1472</v>
      </c>
      <c r="E519" s="55">
        <v>1290</v>
      </c>
      <c r="H519" s="55"/>
    </row>
    <row r="520" spans="1:8" s="53" customFormat="1" ht="9" customHeight="1" x14ac:dyDescent="0.25">
      <c r="A520" s="54" t="s">
        <v>52</v>
      </c>
      <c r="B520" s="55">
        <v>38561</v>
      </c>
      <c r="C520" s="55">
        <v>39958</v>
      </c>
      <c r="D520" s="55">
        <v>9792</v>
      </c>
      <c r="E520" s="55">
        <v>6340</v>
      </c>
      <c r="H520" s="55"/>
    </row>
    <row r="521" spans="1:8" s="53" customFormat="1" ht="9" customHeight="1" x14ac:dyDescent="0.25">
      <c r="A521" s="57" t="s">
        <v>53</v>
      </c>
      <c r="B521" s="58">
        <v>82500</v>
      </c>
      <c r="C521" s="58">
        <v>309142</v>
      </c>
      <c r="D521" s="58">
        <v>78</v>
      </c>
      <c r="E521" s="58">
        <v>11365</v>
      </c>
      <c r="H521" s="55"/>
    </row>
    <row r="522" spans="1:8" s="53" customFormat="1" ht="9" customHeight="1" x14ac:dyDescent="0.25">
      <c r="A522" s="54" t="s">
        <v>54</v>
      </c>
      <c r="B522" s="55">
        <v>60438</v>
      </c>
      <c r="C522" s="55">
        <v>162328</v>
      </c>
      <c r="D522" s="55">
        <v>23</v>
      </c>
      <c r="E522" s="55">
        <v>13167</v>
      </c>
      <c r="H522" s="55"/>
    </row>
    <row r="523" spans="1:8" s="53" customFormat="1" ht="9" customHeight="1" x14ac:dyDescent="0.25">
      <c r="A523" s="54" t="s">
        <v>55</v>
      </c>
      <c r="B523" s="55">
        <v>14097</v>
      </c>
      <c r="C523" s="55">
        <v>86772</v>
      </c>
      <c r="D523" s="56">
        <v>26</v>
      </c>
      <c r="E523" s="56">
        <v>3303</v>
      </c>
      <c r="H523" s="55"/>
    </row>
    <row r="524" spans="1:8" s="53" customFormat="1" ht="9" customHeight="1" x14ac:dyDescent="0.25">
      <c r="A524" s="54" t="s">
        <v>56</v>
      </c>
      <c r="B524" s="55">
        <v>95888</v>
      </c>
      <c r="C524" s="55">
        <v>103659</v>
      </c>
      <c r="D524" s="55">
        <v>283</v>
      </c>
      <c r="E524" s="55">
        <v>4691</v>
      </c>
      <c r="H524" s="55"/>
    </row>
    <row r="525" spans="1:8" s="53" customFormat="1" ht="9" customHeight="1" x14ac:dyDescent="0.25">
      <c r="A525" s="57" t="s">
        <v>57</v>
      </c>
      <c r="B525" s="58">
        <v>73511</v>
      </c>
      <c r="C525" s="58">
        <v>55853</v>
      </c>
      <c r="D525" s="58">
        <v>21023</v>
      </c>
      <c r="E525" s="58">
        <v>17674</v>
      </c>
      <c r="H525" s="55"/>
    </row>
    <row r="526" spans="1:8" s="53" customFormat="1" ht="9" customHeight="1" x14ac:dyDescent="0.25">
      <c r="A526" s="54" t="s">
        <v>58</v>
      </c>
      <c r="B526" s="55">
        <v>47907</v>
      </c>
      <c r="C526" s="55">
        <v>30733</v>
      </c>
      <c r="D526" s="55">
        <v>540</v>
      </c>
      <c r="E526" s="55">
        <v>1151</v>
      </c>
      <c r="H526" s="55"/>
    </row>
    <row r="527" spans="1:8" s="53" customFormat="1" ht="9" customHeight="1" x14ac:dyDescent="0.25">
      <c r="A527" s="54" t="s">
        <v>59</v>
      </c>
      <c r="B527" s="55">
        <v>62018</v>
      </c>
      <c r="C527" s="55">
        <v>8596</v>
      </c>
      <c r="D527" s="56">
        <v>0</v>
      </c>
      <c r="E527" s="56">
        <v>0</v>
      </c>
      <c r="H527" s="55"/>
    </row>
    <row r="528" spans="1:8" s="53" customFormat="1" ht="9" customHeight="1" x14ac:dyDescent="0.25">
      <c r="A528" s="54" t="s">
        <v>60</v>
      </c>
      <c r="B528" s="55">
        <v>79910</v>
      </c>
      <c r="C528" s="55">
        <v>30252</v>
      </c>
      <c r="D528" s="55">
        <v>1243</v>
      </c>
      <c r="E528" s="55">
        <v>571</v>
      </c>
      <c r="H528" s="55"/>
    </row>
    <row r="529" spans="1:8" s="53" customFormat="1" ht="9" customHeight="1" x14ac:dyDescent="0.25">
      <c r="A529" s="57" t="s">
        <v>61</v>
      </c>
      <c r="B529" s="58">
        <v>12381</v>
      </c>
      <c r="C529" s="58">
        <v>47792</v>
      </c>
      <c r="D529" s="58">
        <v>54</v>
      </c>
      <c r="E529" s="58">
        <v>1242</v>
      </c>
      <c r="H529" s="55"/>
    </row>
    <row r="530" spans="1:8" s="53" customFormat="1" ht="9" customHeight="1" x14ac:dyDescent="0.25">
      <c r="A530" s="54" t="s">
        <v>62</v>
      </c>
      <c r="B530" s="55">
        <v>155649</v>
      </c>
      <c r="C530" s="55">
        <v>266140</v>
      </c>
      <c r="D530" s="55">
        <v>0</v>
      </c>
      <c r="E530" s="55">
        <v>461</v>
      </c>
      <c r="H530" s="55"/>
    </row>
    <row r="531" spans="1:8" s="53" customFormat="1" ht="9" customHeight="1" x14ac:dyDescent="0.25">
      <c r="A531" s="54" t="s">
        <v>63</v>
      </c>
      <c r="B531" s="55">
        <v>35223</v>
      </c>
      <c r="C531" s="55">
        <v>224501</v>
      </c>
      <c r="D531" s="56">
        <v>0</v>
      </c>
      <c r="E531" s="56">
        <v>738</v>
      </c>
      <c r="H531" s="55"/>
    </row>
    <row r="532" spans="1:8" s="53" customFormat="1" ht="9" customHeight="1" x14ac:dyDescent="0.25">
      <c r="A532" s="54" t="s">
        <v>64</v>
      </c>
      <c r="B532" s="55">
        <v>69879</v>
      </c>
      <c r="C532" s="55">
        <v>61827</v>
      </c>
      <c r="D532" s="55">
        <v>2871</v>
      </c>
      <c r="E532" s="55">
        <v>4335</v>
      </c>
      <c r="H532" s="55"/>
    </row>
    <row r="533" spans="1:8" s="53" customFormat="1" ht="9" customHeight="1" x14ac:dyDescent="0.25">
      <c r="A533" s="54"/>
      <c r="B533" s="55"/>
      <c r="C533" s="55"/>
      <c r="D533" s="55"/>
      <c r="E533" s="55"/>
    </row>
    <row r="534" spans="1:8" ht="9" customHeight="1" x14ac:dyDescent="0.2">
      <c r="A534" s="51" t="s">
        <v>67</v>
      </c>
      <c r="B534" s="50"/>
      <c r="C534" s="50"/>
      <c r="D534" s="50"/>
      <c r="E534" s="50"/>
    </row>
    <row r="535" spans="1:8" s="53" customFormat="1" ht="9" customHeight="1" x14ac:dyDescent="0.25">
      <c r="A535" s="51" t="s">
        <v>33</v>
      </c>
      <c r="B535" s="52">
        <f>SUM(B537:B567)</f>
        <v>2809604</v>
      </c>
      <c r="C535" s="52">
        <f>SUM(C537:C567)</f>
        <v>4412421</v>
      </c>
      <c r="D535" s="52">
        <f>SUM(D537:D567)</f>
        <v>100697</v>
      </c>
      <c r="E535" s="52">
        <f>SUM(E537:E567)</f>
        <v>161355</v>
      </c>
      <c r="H535" s="55"/>
    </row>
    <row r="536" spans="1:8" s="53" customFormat="1" ht="3.95" customHeight="1" x14ac:dyDescent="0.25">
      <c r="A536" s="51"/>
      <c r="B536" s="51"/>
      <c r="C536" s="51"/>
      <c r="D536" s="51"/>
      <c r="E536" s="51"/>
      <c r="H536" s="55"/>
    </row>
    <row r="537" spans="1:8" s="53" customFormat="1" ht="9" customHeight="1" x14ac:dyDescent="0.25">
      <c r="A537" s="54" t="s">
        <v>34</v>
      </c>
      <c r="B537" s="55">
        <v>42177</v>
      </c>
      <c r="C537" s="55">
        <v>107237</v>
      </c>
      <c r="D537" s="55">
        <v>3054</v>
      </c>
      <c r="E537" s="55">
        <v>26337</v>
      </c>
      <c r="H537" s="55"/>
    </row>
    <row r="538" spans="1:8" s="53" customFormat="1" ht="9" customHeight="1" x14ac:dyDescent="0.25">
      <c r="A538" s="54" t="s">
        <v>35</v>
      </c>
      <c r="B538" s="55">
        <v>8304</v>
      </c>
      <c r="C538" s="55">
        <v>5587</v>
      </c>
      <c r="D538" s="55">
        <v>435</v>
      </c>
      <c r="E538" s="55">
        <v>0</v>
      </c>
      <c r="H538" s="55"/>
    </row>
    <row r="539" spans="1:8" s="53" customFormat="1" ht="9" customHeight="1" x14ac:dyDescent="0.25">
      <c r="A539" s="54" t="s">
        <v>36</v>
      </c>
      <c r="B539" s="55">
        <v>20097</v>
      </c>
      <c r="C539" s="55">
        <v>8201</v>
      </c>
      <c r="D539" s="56">
        <v>31</v>
      </c>
      <c r="E539" s="56">
        <v>0</v>
      </c>
      <c r="H539" s="55"/>
    </row>
    <row r="540" spans="1:8" s="53" customFormat="1" ht="9" customHeight="1" x14ac:dyDescent="0.25">
      <c r="A540" s="57" t="s">
        <v>37</v>
      </c>
      <c r="B540" s="58">
        <v>18426</v>
      </c>
      <c r="C540" s="58">
        <v>70887</v>
      </c>
      <c r="D540" s="59">
        <v>0</v>
      </c>
      <c r="E540" s="59">
        <v>1144</v>
      </c>
      <c r="H540" s="55"/>
    </row>
    <row r="541" spans="1:8" s="53" customFormat="1" ht="9" customHeight="1" x14ac:dyDescent="0.25">
      <c r="A541" s="54" t="s">
        <v>38</v>
      </c>
      <c r="B541" s="55">
        <v>224459</v>
      </c>
      <c r="C541" s="55">
        <v>55167</v>
      </c>
      <c r="D541" s="55">
        <v>30</v>
      </c>
      <c r="E541" s="55">
        <v>29</v>
      </c>
      <c r="H541" s="55"/>
    </row>
    <row r="542" spans="1:8" s="53" customFormat="1" ht="9" customHeight="1" x14ac:dyDescent="0.25">
      <c r="A542" s="54" t="s">
        <v>39</v>
      </c>
      <c r="B542" s="55">
        <v>35144</v>
      </c>
      <c r="C542" s="55">
        <v>140939</v>
      </c>
      <c r="D542" s="55">
        <v>1691</v>
      </c>
      <c r="E542" s="55">
        <v>577</v>
      </c>
      <c r="H542" s="55"/>
    </row>
    <row r="543" spans="1:8" s="53" customFormat="1" ht="9" customHeight="1" x14ac:dyDescent="0.25">
      <c r="A543" s="54" t="s">
        <v>40</v>
      </c>
      <c r="B543" s="55">
        <v>102962</v>
      </c>
      <c r="C543" s="55">
        <v>8670</v>
      </c>
      <c r="D543" s="56">
        <v>0</v>
      </c>
      <c r="E543" s="56">
        <v>60</v>
      </c>
      <c r="H543" s="55"/>
    </row>
    <row r="544" spans="1:8" s="53" customFormat="1" ht="9" customHeight="1" x14ac:dyDescent="0.25">
      <c r="A544" s="57" t="s">
        <v>41</v>
      </c>
      <c r="B544" s="58">
        <v>106265</v>
      </c>
      <c r="C544" s="58">
        <v>36780</v>
      </c>
      <c r="D544" s="58">
        <v>611</v>
      </c>
      <c r="E544" s="58">
        <v>443</v>
      </c>
      <c r="H544" s="55"/>
    </row>
    <row r="545" spans="1:8" s="53" customFormat="1" ht="9" customHeight="1" x14ac:dyDescent="0.25">
      <c r="A545" s="54" t="s">
        <v>42</v>
      </c>
      <c r="B545" s="55">
        <v>57527</v>
      </c>
      <c r="C545" s="55">
        <v>7266</v>
      </c>
      <c r="D545" s="55">
        <v>2</v>
      </c>
      <c r="E545" s="55">
        <v>24</v>
      </c>
      <c r="H545" s="55"/>
    </row>
    <row r="546" spans="1:8" s="53" customFormat="1" ht="9" customHeight="1" x14ac:dyDescent="0.25">
      <c r="A546" s="54" t="s">
        <v>43</v>
      </c>
      <c r="B546" s="55">
        <v>192427</v>
      </c>
      <c r="C546" s="55">
        <v>333608</v>
      </c>
      <c r="D546" s="55">
        <v>24164</v>
      </c>
      <c r="E546" s="55">
        <v>11945</v>
      </c>
      <c r="H546" s="55"/>
    </row>
    <row r="547" spans="1:8" s="53" customFormat="1" ht="9" customHeight="1" x14ac:dyDescent="0.25">
      <c r="A547" s="54" t="s">
        <v>44</v>
      </c>
      <c r="B547" s="55">
        <v>83094</v>
      </c>
      <c r="C547" s="55">
        <v>153527</v>
      </c>
      <c r="D547" s="55">
        <v>334</v>
      </c>
      <c r="E547" s="55">
        <v>0</v>
      </c>
      <c r="H547" s="55"/>
    </row>
    <row r="548" spans="1:8" s="53" customFormat="1" ht="9" customHeight="1" x14ac:dyDescent="0.25">
      <c r="A548" s="57" t="s">
        <v>45</v>
      </c>
      <c r="B548" s="58">
        <v>57718</v>
      </c>
      <c r="C548" s="58">
        <v>111063</v>
      </c>
      <c r="D548" s="58">
        <v>0</v>
      </c>
      <c r="E548" s="58">
        <v>3648</v>
      </c>
      <c r="H548" s="55"/>
    </row>
    <row r="549" spans="1:8" s="53" customFormat="1" ht="9" customHeight="1" x14ac:dyDescent="0.25">
      <c r="A549" s="54" t="s">
        <v>46</v>
      </c>
      <c r="B549" s="55">
        <v>479159</v>
      </c>
      <c r="C549" s="55">
        <v>827978</v>
      </c>
      <c r="D549" s="55">
        <v>21538</v>
      </c>
      <c r="E549" s="55">
        <v>23854</v>
      </c>
      <c r="H549" s="55"/>
    </row>
    <row r="550" spans="1:8" s="53" customFormat="1" ht="9" customHeight="1" x14ac:dyDescent="0.25">
      <c r="A550" s="54" t="s">
        <v>47</v>
      </c>
      <c r="B550" s="55">
        <v>191093</v>
      </c>
      <c r="C550" s="55">
        <v>594955</v>
      </c>
      <c r="D550" s="55">
        <v>228</v>
      </c>
      <c r="E550" s="55">
        <v>24857</v>
      </c>
      <c r="H550" s="55"/>
    </row>
    <row r="551" spans="1:8" s="53" customFormat="1" ht="9" customHeight="1" x14ac:dyDescent="0.25">
      <c r="A551" s="54" t="s">
        <v>48</v>
      </c>
      <c r="B551" s="55">
        <v>258563</v>
      </c>
      <c r="C551" s="55">
        <v>298189</v>
      </c>
      <c r="D551" s="55">
        <v>12842</v>
      </c>
      <c r="E551" s="55">
        <v>9314</v>
      </c>
      <c r="H551" s="55"/>
    </row>
    <row r="552" spans="1:8" s="53" customFormat="1" ht="9" customHeight="1" x14ac:dyDescent="0.25">
      <c r="A552" s="57" t="s">
        <v>49</v>
      </c>
      <c r="B552" s="58">
        <v>50927</v>
      </c>
      <c r="C552" s="58">
        <v>125687</v>
      </c>
      <c r="D552" s="58">
        <v>720</v>
      </c>
      <c r="E552" s="58">
        <v>284</v>
      </c>
      <c r="H552" s="55"/>
    </row>
    <row r="553" spans="1:8" s="53" customFormat="1" ht="9" customHeight="1" x14ac:dyDescent="0.25">
      <c r="A553" s="54" t="s">
        <v>50</v>
      </c>
      <c r="B553" s="55">
        <v>43506</v>
      </c>
      <c r="C553" s="55">
        <v>79227</v>
      </c>
      <c r="D553" s="55">
        <v>93</v>
      </c>
      <c r="E553" s="55">
        <v>22</v>
      </c>
      <c r="H553" s="55"/>
    </row>
    <row r="554" spans="1:8" s="53" customFormat="1" ht="9" customHeight="1" x14ac:dyDescent="0.25">
      <c r="A554" s="54" t="s">
        <v>51</v>
      </c>
      <c r="B554" s="55">
        <v>30947</v>
      </c>
      <c r="C554" s="55">
        <v>28622</v>
      </c>
      <c r="D554" s="55">
        <v>1822</v>
      </c>
      <c r="E554" s="55">
        <v>115</v>
      </c>
      <c r="H554" s="55"/>
    </row>
    <row r="555" spans="1:8" s="53" customFormat="1" ht="9" customHeight="1" x14ac:dyDescent="0.25">
      <c r="A555" s="54" t="s">
        <v>52</v>
      </c>
      <c r="B555" s="55">
        <v>40515</v>
      </c>
      <c r="C555" s="55">
        <v>39691</v>
      </c>
      <c r="D555" s="55">
        <v>9986</v>
      </c>
      <c r="E555" s="55">
        <v>7023</v>
      </c>
      <c r="H555" s="55"/>
    </row>
    <row r="556" spans="1:8" s="53" customFormat="1" ht="9" customHeight="1" x14ac:dyDescent="0.25">
      <c r="A556" s="57" t="s">
        <v>53</v>
      </c>
      <c r="B556" s="58">
        <v>80633</v>
      </c>
      <c r="C556" s="58">
        <v>314524</v>
      </c>
      <c r="D556" s="58">
        <v>0</v>
      </c>
      <c r="E556" s="58">
        <v>11218</v>
      </c>
      <c r="H556" s="55"/>
    </row>
    <row r="557" spans="1:8" s="53" customFormat="1" ht="9" customHeight="1" x14ac:dyDescent="0.25">
      <c r="A557" s="54" t="s">
        <v>54</v>
      </c>
      <c r="B557" s="55">
        <v>61099</v>
      </c>
      <c r="C557" s="55">
        <v>172920</v>
      </c>
      <c r="D557" s="55">
        <v>71</v>
      </c>
      <c r="E557" s="55">
        <v>11148</v>
      </c>
      <c r="H557" s="55"/>
    </row>
    <row r="558" spans="1:8" s="53" customFormat="1" ht="9" customHeight="1" x14ac:dyDescent="0.25">
      <c r="A558" s="54" t="s">
        <v>55</v>
      </c>
      <c r="B558" s="55">
        <v>12452</v>
      </c>
      <c r="C558" s="55">
        <v>80519</v>
      </c>
      <c r="D558" s="56">
        <v>0</v>
      </c>
      <c r="E558" s="56">
        <v>2771</v>
      </c>
      <c r="H558" s="55"/>
    </row>
    <row r="559" spans="1:8" s="53" customFormat="1" ht="9" customHeight="1" x14ac:dyDescent="0.25">
      <c r="A559" s="54" t="s">
        <v>56</v>
      </c>
      <c r="B559" s="55">
        <v>97289</v>
      </c>
      <c r="C559" s="55">
        <v>99987</v>
      </c>
      <c r="D559" s="55">
        <v>179</v>
      </c>
      <c r="E559" s="55">
        <v>3456</v>
      </c>
      <c r="H559" s="55"/>
    </row>
    <row r="560" spans="1:8" s="53" customFormat="1" ht="9" customHeight="1" x14ac:dyDescent="0.25">
      <c r="A560" s="57" t="s">
        <v>57</v>
      </c>
      <c r="B560" s="58">
        <v>75135</v>
      </c>
      <c r="C560" s="58">
        <v>56807</v>
      </c>
      <c r="D560" s="58">
        <v>18739</v>
      </c>
      <c r="E560" s="58">
        <v>15457</v>
      </c>
      <c r="H560" s="55"/>
    </row>
    <row r="561" spans="1:8" s="53" customFormat="1" ht="9" customHeight="1" x14ac:dyDescent="0.25">
      <c r="A561" s="54" t="s">
        <v>58</v>
      </c>
      <c r="B561" s="55">
        <v>45876</v>
      </c>
      <c r="C561" s="55">
        <v>30188</v>
      </c>
      <c r="D561" s="55">
        <v>474</v>
      </c>
      <c r="E561" s="55">
        <v>744</v>
      </c>
      <c r="H561" s="55"/>
    </row>
    <row r="562" spans="1:8" s="53" customFormat="1" ht="9" customHeight="1" x14ac:dyDescent="0.25">
      <c r="A562" s="54" t="s">
        <v>59</v>
      </c>
      <c r="B562" s="55">
        <v>61074</v>
      </c>
      <c r="C562" s="55">
        <v>3628</v>
      </c>
      <c r="D562" s="56">
        <v>0</v>
      </c>
      <c r="E562" s="56">
        <v>0</v>
      </c>
      <c r="H562" s="55"/>
    </row>
    <row r="563" spans="1:8" s="53" customFormat="1" ht="9" customHeight="1" x14ac:dyDescent="0.25">
      <c r="A563" s="54" t="s">
        <v>60</v>
      </c>
      <c r="B563" s="55">
        <v>70198</v>
      </c>
      <c r="C563" s="55">
        <v>26678</v>
      </c>
      <c r="D563" s="55">
        <v>1215</v>
      </c>
      <c r="E563" s="55">
        <v>551</v>
      </c>
      <c r="H563" s="55"/>
    </row>
    <row r="564" spans="1:8" s="53" customFormat="1" ht="9" customHeight="1" x14ac:dyDescent="0.25">
      <c r="A564" s="57" t="s">
        <v>61</v>
      </c>
      <c r="B564" s="58">
        <v>11538</v>
      </c>
      <c r="C564" s="58">
        <v>46279</v>
      </c>
      <c r="D564" s="58">
        <v>80</v>
      </c>
      <c r="E564" s="58">
        <v>1428</v>
      </c>
      <c r="H564" s="55"/>
    </row>
    <row r="565" spans="1:8" s="53" customFormat="1" ht="9" customHeight="1" x14ac:dyDescent="0.25">
      <c r="A565" s="54" t="s">
        <v>62</v>
      </c>
      <c r="B565" s="55">
        <v>144105</v>
      </c>
      <c r="C565" s="55">
        <v>253982</v>
      </c>
      <c r="D565" s="55">
        <v>0</v>
      </c>
      <c r="E565" s="55">
        <v>726</v>
      </c>
      <c r="H565" s="55"/>
    </row>
    <row r="566" spans="1:8" s="53" customFormat="1" ht="9" customHeight="1" x14ac:dyDescent="0.25">
      <c r="A566" s="54" t="s">
        <v>63</v>
      </c>
      <c r="B566" s="55">
        <v>40692</v>
      </c>
      <c r="C566" s="55">
        <v>231080</v>
      </c>
      <c r="D566" s="56">
        <v>0</v>
      </c>
      <c r="E566" s="56">
        <v>841</v>
      </c>
      <c r="H566" s="55"/>
    </row>
    <row r="567" spans="1:8" s="53" customFormat="1" ht="9" customHeight="1" x14ac:dyDescent="0.25">
      <c r="A567" s="54" t="s">
        <v>64</v>
      </c>
      <c r="B567" s="55">
        <v>66203</v>
      </c>
      <c r="C567" s="55">
        <v>62548</v>
      </c>
      <c r="D567" s="55">
        <v>2358</v>
      </c>
      <c r="E567" s="55">
        <v>3339</v>
      </c>
      <c r="H567" s="55"/>
    </row>
    <row r="568" spans="1:8" s="53" customFormat="1" ht="9" customHeight="1" x14ac:dyDescent="0.25">
      <c r="A568" s="54"/>
      <c r="B568" s="55"/>
      <c r="C568" s="55"/>
      <c r="D568" s="55"/>
      <c r="E568" s="55"/>
    </row>
    <row r="569" spans="1:8" s="53" customFormat="1" ht="9" customHeight="1" x14ac:dyDescent="0.2">
      <c r="A569" s="51" t="s">
        <v>68</v>
      </c>
      <c r="B569" s="50"/>
      <c r="C569" s="50"/>
      <c r="D569" s="50"/>
      <c r="E569" s="50"/>
      <c r="F569" s="44"/>
    </row>
    <row r="570" spans="1:8" s="53" customFormat="1" ht="9" customHeight="1" x14ac:dyDescent="0.25">
      <c r="A570" s="51" t="s">
        <v>33</v>
      </c>
      <c r="B570" s="52">
        <f>SUM(B572:B602)</f>
        <v>2924706</v>
      </c>
      <c r="C570" s="52">
        <f>SUM(C572:C602)</f>
        <v>4572471</v>
      </c>
      <c r="D570" s="52">
        <f>SUM(D572:D602)</f>
        <v>95488</v>
      </c>
      <c r="E570" s="52">
        <f>SUM(E572:E602)</f>
        <v>172254</v>
      </c>
      <c r="H570" s="55"/>
    </row>
    <row r="571" spans="1:8" s="53" customFormat="1" ht="3.95" customHeight="1" x14ac:dyDescent="0.25">
      <c r="A571" s="51"/>
      <c r="B571" s="51"/>
      <c r="C571" s="51"/>
      <c r="D571" s="51"/>
      <c r="E571" s="51"/>
      <c r="H571" s="55"/>
    </row>
    <row r="572" spans="1:8" s="53" customFormat="1" ht="9" customHeight="1" x14ac:dyDescent="0.25">
      <c r="A572" s="54" t="s">
        <v>34</v>
      </c>
      <c r="B572" s="55">
        <v>45659</v>
      </c>
      <c r="C572" s="55">
        <v>155736</v>
      </c>
      <c r="D572" s="55">
        <v>3029</v>
      </c>
      <c r="E572" s="55">
        <v>28612</v>
      </c>
      <c r="H572" s="55"/>
    </row>
    <row r="573" spans="1:8" s="53" customFormat="1" ht="9" customHeight="1" x14ac:dyDescent="0.25">
      <c r="A573" s="54" t="s">
        <v>35</v>
      </c>
      <c r="B573" s="55">
        <v>13528</v>
      </c>
      <c r="C573" s="55">
        <v>7940</v>
      </c>
      <c r="D573" s="55">
        <v>601</v>
      </c>
      <c r="E573" s="55">
        <v>0</v>
      </c>
      <c r="H573" s="55"/>
    </row>
    <row r="574" spans="1:8" s="53" customFormat="1" ht="9" customHeight="1" x14ac:dyDescent="0.25">
      <c r="A574" s="54" t="s">
        <v>36</v>
      </c>
      <c r="B574" s="55">
        <v>23362</v>
      </c>
      <c r="C574" s="55">
        <v>7897</v>
      </c>
      <c r="D574" s="56">
        <v>0</v>
      </c>
      <c r="E574" s="56">
        <v>0</v>
      </c>
      <c r="H574" s="55"/>
    </row>
    <row r="575" spans="1:8" s="53" customFormat="1" ht="9" customHeight="1" x14ac:dyDescent="0.25">
      <c r="A575" s="57" t="s">
        <v>37</v>
      </c>
      <c r="B575" s="58">
        <v>19583</v>
      </c>
      <c r="C575" s="58">
        <v>71474</v>
      </c>
      <c r="D575" s="59">
        <v>0</v>
      </c>
      <c r="E575" s="59">
        <v>154</v>
      </c>
      <c r="H575" s="55"/>
    </row>
    <row r="576" spans="1:8" s="53" customFormat="1" ht="9" customHeight="1" x14ac:dyDescent="0.25">
      <c r="A576" s="54" t="s">
        <v>38</v>
      </c>
      <c r="B576" s="55">
        <v>202955</v>
      </c>
      <c r="C576" s="55">
        <v>60401</v>
      </c>
      <c r="D576" s="55">
        <v>35</v>
      </c>
      <c r="E576" s="55">
        <v>280</v>
      </c>
      <c r="H576" s="55"/>
    </row>
    <row r="577" spans="1:8" s="53" customFormat="1" ht="9" customHeight="1" x14ac:dyDescent="0.25">
      <c r="A577" s="54" t="s">
        <v>39</v>
      </c>
      <c r="B577" s="55">
        <v>35042</v>
      </c>
      <c r="C577" s="55">
        <v>144739</v>
      </c>
      <c r="D577" s="55">
        <v>2680</v>
      </c>
      <c r="E577" s="55">
        <v>385</v>
      </c>
      <c r="H577" s="55"/>
    </row>
    <row r="578" spans="1:8" s="53" customFormat="1" ht="9" customHeight="1" x14ac:dyDescent="0.25">
      <c r="A578" s="54" t="s">
        <v>40</v>
      </c>
      <c r="B578" s="55">
        <v>121144</v>
      </c>
      <c r="C578" s="55">
        <v>8092</v>
      </c>
      <c r="D578" s="56">
        <v>0</v>
      </c>
      <c r="E578" s="56">
        <v>154</v>
      </c>
      <c r="H578" s="55"/>
    </row>
    <row r="579" spans="1:8" s="53" customFormat="1" ht="9" customHeight="1" x14ac:dyDescent="0.25">
      <c r="A579" s="57" t="s">
        <v>41</v>
      </c>
      <c r="B579" s="58">
        <v>123957</v>
      </c>
      <c r="C579" s="58">
        <v>41627</v>
      </c>
      <c r="D579" s="58">
        <v>415</v>
      </c>
      <c r="E579" s="58">
        <v>601</v>
      </c>
      <c r="H579" s="55"/>
    </row>
    <row r="580" spans="1:8" s="53" customFormat="1" ht="9" customHeight="1" x14ac:dyDescent="0.25">
      <c r="A580" s="54" t="s">
        <v>42</v>
      </c>
      <c r="B580" s="55">
        <v>57839</v>
      </c>
      <c r="C580" s="55">
        <v>7627</v>
      </c>
      <c r="D580" s="55">
        <v>1</v>
      </c>
      <c r="E580" s="55">
        <v>3</v>
      </c>
      <c r="H580" s="55"/>
    </row>
    <row r="581" spans="1:8" s="53" customFormat="1" ht="9" customHeight="1" x14ac:dyDescent="0.25">
      <c r="A581" s="54" t="s">
        <v>43</v>
      </c>
      <c r="B581" s="55">
        <v>201676</v>
      </c>
      <c r="C581" s="55">
        <v>327570</v>
      </c>
      <c r="D581" s="55">
        <v>21136</v>
      </c>
      <c r="E581" s="55">
        <v>10780</v>
      </c>
      <c r="H581" s="55"/>
    </row>
    <row r="582" spans="1:8" s="53" customFormat="1" ht="9" customHeight="1" x14ac:dyDescent="0.25">
      <c r="A582" s="54" t="s">
        <v>44</v>
      </c>
      <c r="B582" s="55">
        <v>85352</v>
      </c>
      <c r="C582" s="55">
        <v>157834</v>
      </c>
      <c r="D582" s="55">
        <v>108</v>
      </c>
      <c r="E582" s="55">
        <v>0</v>
      </c>
      <c r="H582" s="55"/>
    </row>
    <row r="583" spans="1:8" s="53" customFormat="1" ht="9" customHeight="1" x14ac:dyDescent="0.25">
      <c r="A583" s="57" t="s">
        <v>45</v>
      </c>
      <c r="B583" s="58">
        <v>57689</v>
      </c>
      <c r="C583" s="58">
        <v>109559</v>
      </c>
      <c r="D583" s="58">
        <v>0</v>
      </c>
      <c r="E583" s="58">
        <v>3099</v>
      </c>
      <c r="H583" s="55"/>
    </row>
    <row r="584" spans="1:8" s="53" customFormat="1" ht="9" customHeight="1" x14ac:dyDescent="0.25">
      <c r="A584" s="54" t="s">
        <v>46</v>
      </c>
      <c r="B584" s="55">
        <v>517378</v>
      </c>
      <c r="C584" s="55">
        <v>832337</v>
      </c>
      <c r="D584" s="55">
        <v>22921</v>
      </c>
      <c r="E584" s="55">
        <v>21276</v>
      </c>
      <c r="H584" s="55"/>
    </row>
    <row r="585" spans="1:8" s="53" customFormat="1" ht="9" customHeight="1" x14ac:dyDescent="0.25">
      <c r="A585" s="54" t="s">
        <v>47</v>
      </c>
      <c r="B585" s="55">
        <v>172521</v>
      </c>
      <c r="C585" s="55">
        <v>642348</v>
      </c>
      <c r="D585" s="55">
        <v>139</v>
      </c>
      <c r="E585" s="55">
        <v>26679</v>
      </c>
      <c r="H585" s="55"/>
    </row>
    <row r="586" spans="1:8" s="53" customFormat="1" ht="9" customHeight="1" x14ac:dyDescent="0.25">
      <c r="A586" s="54" t="s">
        <v>48</v>
      </c>
      <c r="B586" s="55">
        <v>266372</v>
      </c>
      <c r="C586" s="55">
        <v>287020</v>
      </c>
      <c r="D586" s="55">
        <v>12892</v>
      </c>
      <c r="E586" s="55">
        <v>8103</v>
      </c>
      <c r="H586" s="55"/>
    </row>
    <row r="587" spans="1:8" s="53" customFormat="1" ht="9" customHeight="1" x14ac:dyDescent="0.25">
      <c r="A587" s="57" t="s">
        <v>49</v>
      </c>
      <c r="B587" s="58">
        <v>43474</v>
      </c>
      <c r="C587" s="58">
        <v>124333</v>
      </c>
      <c r="D587" s="58">
        <v>457</v>
      </c>
      <c r="E587" s="58">
        <v>160</v>
      </c>
      <c r="H587" s="55"/>
    </row>
    <row r="588" spans="1:8" s="53" customFormat="1" ht="9" customHeight="1" x14ac:dyDescent="0.25">
      <c r="A588" s="54" t="s">
        <v>50</v>
      </c>
      <c r="B588" s="55">
        <v>45171</v>
      </c>
      <c r="C588" s="55">
        <v>82051</v>
      </c>
      <c r="D588" s="55">
        <v>45</v>
      </c>
      <c r="E588" s="55">
        <v>111</v>
      </c>
      <c r="H588" s="55"/>
    </row>
    <row r="589" spans="1:8" s="53" customFormat="1" ht="9" customHeight="1" x14ac:dyDescent="0.25">
      <c r="A589" s="54" t="s">
        <v>51</v>
      </c>
      <c r="B589" s="55">
        <v>14808</v>
      </c>
      <c r="C589" s="55">
        <v>4430</v>
      </c>
      <c r="D589" s="55">
        <v>945</v>
      </c>
      <c r="E589" s="55">
        <v>1</v>
      </c>
      <c r="H589" s="55"/>
    </row>
    <row r="590" spans="1:8" s="53" customFormat="1" ht="9" customHeight="1" x14ac:dyDescent="0.25">
      <c r="A590" s="54" t="s">
        <v>52</v>
      </c>
      <c r="B590" s="55">
        <v>42747</v>
      </c>
      <c r="C590" s="55">
        <v>41654</v>
      </c>
      <c r="D590" s="55">
        <v>6526</v>
      </c>
      <c r="E590" s="55">
        <v>12358</v>
      </c>
      <c r="H590" s="55"/>
    </row>
    <row r="591" spans="1:8" s="53" customFormat="1" ht="9" customHeight="1" x14ac:dyDescent="0.25">
      <c r="A591" s="57" t="s">
        <v>53</v>
      </c>
      <c r="B591" s="58">
        <v>89479</v>
      </c>
      <c r="C591" s="58">
        <v>325421</v>
      </c>
      <c r="D591" s="58">
        <v>377</v>
      </c>
      <c r="E591" s="58">
        <v>12622</v>
      </c>
      <c r="H591" s="55"/>
    </row>
    <row r="592" spans="1:8" s="53" customFormat="1" ht="9" customHeight="1" x14ac:dyDescent="0.25">
      <c r="A592" s="54" t="s">
        <v>54</v>
      </c>
      <c r="B592" s="55">
        <v>65233</v>
      </c>
      <c r="C592" s="55">
        <v>182914</v>
      </c>
      <c r="D592" s="55">
        <v>22</v>
      </c>
      <c r="E592" s="55">
        <v>17438</v>
      </c>
      <c r="H592" s="55"/>
    </row>
    <row r="593" spans="1:8" s="53" customFormat="1" ht="9" customHeight="1" x14ac:dyDescent="0.25">
      <c r="A593" s="54" t="s">
        <v>55</v>
      </c>
      <c r="B593" s="55">
        <v>14429</v>
      </c>
      <c r="C593" s="55">
        <v>74731</v>
      </c>
      <c r="D593" s="56">
        <v>0</v>
      </c>
      <c r="E593" s="56">
        <v>2471</v>
      </c>
      <c r="H593" s="55"/>
    </row>
    <row r="594" spans="1:8" s="53" customFormat="1" ht="9" customHeight="1" x14ac:dyDescent="0.25">
      <c r="A594" s="54" t="s">
        <v>56</v>
      </c>
      <c r="B594" s="55">
        <v>103121</v>
      </c>
      <c r="C594" s="55">
        <v>116448</v>
      </c>
      <c r="D594" s="55">
        <v>246</v>
      </c>
      <c r="E594" s="55">
        <v>3443</v>
      </c>
      <c r="H594" s="55"/>
    </row>
    <row r="595" spans="1:8" s="53" customFormat="1" ht="9" customHeight="1" x14ac:dyDescent="0.25">
      <c r="A595" s="57" t="s">
        <v>57</v>
      </c>
      <c r="B595" s="58">
        <v>82243</v>
      </c>
      <c r="C595" s="58">
        <v>59004</v>
      </c>
      <c r="D595" s="58">
        <v>18681</v>
      </c>
      <c r="E595" s="58">
        <v>16046</v>
      </c>
      <c r="H595" s="55"/>
    </row>
    <row r="596" spans="1:8" s="53" customFormat="1" ht="9" customHeight="1" x14ac:dyDescent="0.25">
      <c r="A596" s="54" t="s">
        <v>58</v>
      </c>
      <c r="B596" s="55">
        <v>49081</v>
      </c>
      <c r="C596" s="55">
        <v>25945</v>
      </c>
      <c r="D596" s="55">
        <v>160</v>
      </c>
      <c r="E596" s="55">
        <v>728</v>
      </c>
      <c r="H596" s="55"/>
    </row>
    <row r="597" spans="1:8" s="53" customFormat="1" ht="9" customHeight="1" x14ac:dyDescent="0.25">
      <c r="A597" s="54" t="s">
        <v>59</v>
      </c>
      <c r="B597" s="55">
        <v>61202</v>
      </c>
      <c r="C597" s="55">
        <v>3245</v>
      </c>
      <c r="D597" s="56">
        <v>0</v>
      </c>
      <c r="E597" s="56">
        <v>12</v>
      </c>
      <c r="H597" s="55"/>
    </row>
    <row r="598" spans="1:8" s="53" customFormat="1" ht="9" customHeight="1" x14ac:dyDescent="0.25">
      <c r="A598" s="54" t="s">
        <v>60</v>
      </c>
      <c r="B598" s="55">
        <v>72928</v>
      </c>
      <c r="C598" s="55">
        <v>24882</v>
      </c>
      <c r="D598" s="55">
        <v>1149</v>
      </c>
      <c r="E598" s="55">
        <v>534</v>
      </c>
      <c r="H598" s="55"/>
    </row>
    <row r="599" spans="1:8" s="53" customFormat="1" ht="9" customHeight="1" x14ac:dyDescent="0.25">
      <c r="A599" s="57" t="s">
        <v>61</v>
      </c>
      <c r="B599" s="58">
        <v>10396</v>
      </c>
      <c r="C599" s="58">
        <v>42667</v>
      </c>
      <c r="D599" s="58">
        <v>95</v>
      </c>
      <c r="E599" s="58">
        <v>1117</v>
      </c>
      <c r="H599" s="55"/>
    </row>
    <row r="600" spans="1:8" s="53" customFormat="1" ht="9" customHeight="1" x14ac:dyDescent="0.25">
      <c r="A600" s="54" t="s">
        <v>62</v>
      </c>
      <c r="B600" s="55">
        <v>173806</v>
      </c>
      <c r="C600" s="55">
        <v>293923</v>
      </c>
      <c r="D600" s="55">
        <v>0</v>
      </c>
      <c r="E600" s="55">
        <v>355</v>
      </c>
      <c r="H600" s="55"/>
    </row>
    <row r="601" spans="1:8" s="53" customFormat="1" ht="9" customHeight="1" x14ac:dyDescent="0.25">
      <c r="A601" s="54" t="s">
        <v>63</v>
      </c>
      <c r="B601" s="55">
        <v>39221</v>
      </c>
      <c r="C601" s="55">
        <v>239382</v>
      </c>
      <c r="D601" s="56">
        <v>0</v>
      </c>
      <c r="E601" s="56">
        <v>608</v>
      </c>
      <c r="H601" s="55"/>
    </row>
    <row r="602" spans="1:8" s="53" customFormat="1" ht="9" customHeight="1" x14ac:dyDescent="0.25">
      <c r="A602" s="54" t="s">
        <v>64</v>
      </c>
      <c r="B602" s="55">
        <v>73310</v>
      </c>
      <c r="C602" s="55">
        <v>69240</v>
      </c>
      <c r="D602" s="55">
        <v>2828</v>
      </c>
      <c r="E602" s="55">
        <v>4124</v>
      </c>
      <c r="H602" s="55"/>
    </row>
    <row r="603" spans="1:8" s="53" customFormat="1" ht="9" customHeight="1" x14ac:dyDescent="0.25">
      <c r="A603" s="54"/>
      <c r="B603" s="55"/>
      <c r="C603" s="55"/>
      <c r="D603" s="55"/>
      <c r="E603" s="55"/>
    </row>
    <row r="604" spans="1:8" s="53" customFormat="1" ht="9" customHeight="1" x14ac:dyDescent="0.2">
      <c r="A604" s="51" t="s">
        <v>69</v>
      </c>
      <c r="B604" s="50"/>
      <c r="C604" s="50"/>
      <c r="D604" s="50"/>
      <c r="E604" s="50"/>
      <c r="F604" s="44"/>
    </row>
    <row r="605" spans="1:8" s="53" customFormat="1" ht="9" customHeight="1" x14ac:dyDescent="0.25">
      <c r="A605" s="51" t="s">
        <v>33</v>
      </c>
      <c r="B605" s="52">
        <f>SUM(B607:B637)</f>
        <v>2775454</v>
      </c>
      <c r="C605" s="52">
        <f>SUM(C607:C637)</f>
        <v>4578654</v>
      </c>
      <c r="D605" s="52">
        <f>SUM(D607:D637)</f>
        <v>87284</v>
      </c>
      <c r="E605" s="52">
        <f>SUM(E607:E637)</f>
        <v>154323</v>
      </c>
      <c r="H605" s="55"/>
    </row>
    <row r="606" spans="1:8" s="53" customFormat="1" ht="3.95" customHeight="1" x14ac:dyDescent="0.25">
      <c r="A606" s="51"/>
      <c r="B606" s="51"/>
      <c r="C606" s="51"/>
      <c r="D606" s="51"/>
      <c r="E606" s="51"/>
      <c r="H606" s="55"/>
    </row>
    <row r="607" spans="1:8" s="53" customFormat="1" ht="9" customHeight="1" x14ac:dyDescent="0.25">
      <c r="A607" s="54" t="s">
        <v>34</v>
      </c>
      <c r="B607" s="55">
        <v>44392</v>
      </c>
      <c r="C607" s="55">
        <v>159230</v>
      </c>
      <c r="D607" s="55">
        <v>2601</v>
      </c>
      <c r="E607" s="55">
        <v>24305</v>
      </c>
      <c r="H607" s="55"/>
    </row>
    <row r="608" spans="1:8" s="53" customFormat="1" ht="9" customHeight="1" x14ac:dyDescent="0.25">
      <c r="A608" s="54" t="s">
        <v>35</v>
      </c>
      <c r="B608" s="55">
        <v>16612</v>
      </c>
      <c r="C608" s="55">
        <v>7376</v>
      </c>
      <c r="D608" s="55">
        <v>136</v>
      </c>
      <c r="E608" s="55">
        <v>0</v>
      </c>
      <c r="H608" s="55"/>
    </row>
    <row r="609" spans="1:8" s="53" customFormat="1" ht="9" customHeight="1" x14ac:dyDescent="0.25">
      <c r="A609" s="54" t="s">
        <v>36</v>
      </c>
      <c r="B609" s="55">
        <v>21834</v>
      </c>
      <c r="C609" s="55">
        <v>6800</v>
      </c>
      <c r="D609" s="56">
        <v>0</v>
      </c>
      <c r="E609" s="56">
        <v>8</v>
      </c>
      <c r="H609" s="55"/>
    </row>
    <row r="610" spans="1:8" s="53" customFormat="1" ht="9" customHeight="1" x14ac:dyDescent="0.25">
      <c r="A610" s="57" t="s">
        <v>37</v>
      </c>
      <c r="B610" s="58">
        <v>17887</v>
      </c>
      <c r="C610" s="58">
        <v>67845</v>
      </c>
      <c r="D610" s="59">
        <v>0</v>
      </c>
      <c r="E610" s="59">
        <v>288</v>
      </c>
      <c r="H610" s="55"/>
    </row>
    <row r="611" spans="1:8" s="53" customFormat="1" ht="9" customHeight="1" x14ac:dyDescent="0.25">
      <c r="A611" s="54" t="s">
        <v>38</v>
      </c>
      <c r="B611" s="55">
        <v>164591</v>
      </c>
      <c r="C611" s="55">
        <v>52883</v>
      </c>
      <c r="D611" s="55">
        <v>20</v>
      </c>
      <c r="E611" s="55">
        <v>207</v>
      </c>
      <c r="H611" s="55"/>
    </row>
    <row r="612" spans="1:8" s="53" customFormat="1" ht="9" customHeight="1" x14ac:dyDescent="0.25">
      <c r="A612" s="54" t="s">
        <v>39</v>
      </c>
      <c r="B612" s="55">
        <v>29392</v>
      </c>
      <c r="C612" s="55">
        <v>115580</v>
      </c>
      <c r="D612" s="55">
        <v>2556</v>
      </c>
      <c r="E612" s="55">
        <v>368</v>
      </c>
      <c r="H612" s="55"/>
    </row>
    <row r="613" spans="1:8" s="53" customFormat="1" ht="9" customHeight="1" x14ac:dyDescent="0.25">
      <c r="A613" s="54" t="s">
        <v>40</v>
      </c>
      <c r="B613" s="55">
        <v>92179</v>
      </c>
      <c r="C613" s="55">
        <v>7431</v>
      </c>
      <c r="D613" s="56">
        <v>0</v>
      </c>
      <c r="E613" s="56">
        <v>8</v>
      </c>
      <c r="H613" s="55"/>
    </row>
    <row r="614" spans="1:8" s="53" customFormat="1" ht="9" customHeight="1" x14ac:dyDescent="0.25">
      <c r="A614" s="57" t="s">
        <v>41</v>
      </c>
      <c r="B614" s="58">
        <v>128084</v>
      </c>
      <c r="C614" s="58">
        <v>40901</v>
      </c>
      <c r="D614" s="58">
        <v>484</v>
      </c>
      <c r="E614" s="58">
        <v>364</v>
      </c>
      <c r="H614" s="55"/>
    </row>
    <row r="615" spans="1:8" s="53" customFormat="1" ht="9" customHeight="1" x14ac:dyDescent="0.25">
      <c r="A615" s="54" t="s">
        <v>42</v>
      </c>
      <c r="B615" s="55">
        <v>63444</v>
      </c>
      <c r="C615" s="55">
        <v>6890</v>
      </c>
      <c r="D615" s="55">
        <v>1</v>
      </c>
      <c r="E615" s="55">
        <v>0</v>
      </c>
      <c r="H615" s="55"/>
    </row>
    <row r="616" spans="1:8" s="53" customFormat="1" ht="9" customHeight="1" x14ac:dyDescent="0.25">
      <c r="A616" s="54" t="s">
        <v>43</v>
      </c>
      <c r="B616" s="55">
        <v>198910</v>
      </c>
      <c r="C616" s="55">
        <v>338973</v>
      </c>
      <c r="D616" s="55">
        <v>19826</v>
      </c>
      <c r="E616" s="55">
        <v>9489</v>
      </c>
      <c r="H616" s="55"/>
    </row>
    <row r="617" spans="1:8" s="53" customFormat="1" ht="9" customHeight="1" x14ac:dyDescent="0.25">
      <c r="A617" s="54" t="s">
        <v>44</v>
      </c>
      <c r="B617" s="55">
        <v>83025</v>
      </c>
      <c r="C617" s="55">
        <v>157983</v>
      </c>
      <c r="D617" s="55">
        <v>57</v>
      </c>
      <c r="E617" s="55">
        <v>18</v>
      </c>
      <c r="H617" s="55"/>
    </row>
    <row r="618" spans="1:8" s="53" customFormat="1" ht="9" customHeight="1" x14ac:dyDescent="0.25">
      <c r="A618" s="57" t="s">
        <v>45</v>
      </c>
      <c r="B618" s="58">
        <v>57751</v>
      </c>
      <c r="C618" s="58">
        <v>123422</v>
      </c>
      <c r="D618" s="58">
        <v>0</v>
      </c>
      <c r="E618" s="58">
        <v>3191</v>
      </c>
      <c r="H618" s="55"/>
    </row>
    <row r="619" spans="1:8" s="53" customFormat="1" ht="9" customHeight="1" x14ac:dyDescent="0.25">
      <c r="A619" s="54" t="s">
        <v>46</v>
      </c>
      <c r="B619" s="55">
        <v>507061</v>
      </c>
      <c r="C619" s="55">
        <v>829160</v>
      </c>
      <c r="D619" s="55">
        <v>17695</v>
      </c>
      <c r="E619" s="55">
        <v>17968</v>
      </c>
      <c r="H619" s="55"/>
    </row>
    <row r="620" spans="1:8" s="53" customFormat="1" ht="9" customHeight="1" x14ac:dyDescent="0.25">
      <c r="A620" s="54" t="s">
        <v>47</v>
      </c>
      <c r="B620" s="55">
        <v>133251</v>
      </c>
      <c r="C620" s="55">
        <v>644327</v>
      </c>
      <c r="D620" s="55">
        <v>73</v>
      </c>
      <c r="E620" s="55">
        <v>22681</v>
      </c>
      <c r="H620" s="55"/>
    </row>
    <row r="621" spans="1:8" s="53" customFormat="1" ht="9" customHeight="1" x14ac:dyDescent="0.25">
      <c r="A621" s="54" t="s">
        <v>48</v>
      </c>
      <c r="B621" s="55">
        <v>276025</v>
      </c>
      <c r="C621" s="55">
        <v>334189</v>
      </c>
      <c r="D621" s="55">
        <v>12802</v>
      </c>
      <c r="E621" s="55">
        <v>8647</v>
      </c>
      <c r="H621" s="55"/>
    </row>
    <row r="622" spans="1:8" s="53" customFormat="1" ht="9" customHeight="1" x14ac:dyDescent="0.25">
      <c r="A622" s="57" t="s">
        <v>49</v>
      </c>
      <c r="B622" s="58">
        <v>38902</v>
      </c>
      <c r="C622" s="58">
        <v>121290</v>
      </c>
      <c r="D622" s="58">
        <v>302</v>
      </c>
      <c r="E622" s="58">
        <v>151</v>
      </c>
      <c r="H622" s="55"/>
    </row>
    <row r="623" spans="1:8" s="53" customFormat="1" ht="9" customHeight="1" x14ac:dyDescent="0.25">
      <c r="A623" s="54" t="s">
        <v>50</v>
      </c>
      <c r="B623" s="55">
        <v>48232</v>
      </c>
      <c r="C623" s="55">
        <v>81206</v>
      </c>
      <c r="D623" s="55">
        <v>17</v>
      </c>
      <c r="E623" s="55">
        <v>7</v>
      </c>
      <c r="H623" s="55"/>
    </row>
    <row r="624" spans="1:8" s="53" customFormat="1" ht="9" customHeight="1" x14ac:dyDescent="0.25">
      <c r="A624" s="54" t="s">
        <v>51</v>
      </c>
      <c r="B624" s="55">
        <v>15617</v>
      </c>
      <c r="C624" s="55">
        <v>3966</v>
      </c>
      <c r="D624" s="55">
        <v>481</v>
      </c>
      <c r="E624" s="55">
        <v>15</v>
      </c>
      <c r="H624" s="55"/>
    </row>
    <row r="625" spans="1:8" s="53" customFormat="1" ht="9" customHeight="1" x14ac:dyDescent="0.25">
      <c r="A625" s="54" t="s">
        <v>52</v>
      </c>
      <c r="B625" s="55">
        <v>42274</v>
      </c>
      <c r="C625" s="55">
        <v>42109</v>
      </c>
      <c r="D625" s="55">
        <v>6582</v>
      </c>
      <c r="E625" s="55">
        <v>13706</v>
      </c>
      <c r="H625" s="55"/>
    </row>
    <row r="626" spans="1:8" s="53" customFormat="1" ht="9" customHeight="1" x14ac:dyDescent="0.25">
      <c r="A626" s="57" t="s">
        <v>53</v>
      </c>
      <c r="B626" s="58">
        <v>82594</v>
      </c>
      <c r="C626" s="58">
        <v>311249</v>
      </c>
      <c r="D626" s="58">
        <v>333</v>
      </c>
      <c r="E626" s="58">
        <v>8568</v>
      </c>
      <c r="H626" s="55"/>
    </row>
    <row r="627" spans="1:8" s="53" customFormat="1" ht="9" customHeight="1" x14ac:dyDescent="0.25">
      <c r="A627" s="54" t="s">
        <v>54</v>
      </c>
      <c r="B627" s="55">
        <v>63119</v>
      </c>
      <c r="C627" s="55">
        <v>183274</v>
      </c>
      <c r="D627" s="55">
        <v>13</v>
      </c>
      <c r="E627" s="55">
        <v>15803</v>
      </c>
      <c r="H627" s="55"/>
    </row>
    <row r="628" spans="1:8" s="53" customFormat="1" ht="9" customHeight="1" x14ac:dyDescent="0.25">
      <c r="A628" s="54" t="s">
        <v>55</v>
      </c>
      <c r="B628" s="55">
        <v>11729</v>
      </c>
      <c r="C628" s="55">
        <v>70246</v>
      </c>
      <c r="D628" s="56">
        <v>0</v>
      </c>
      <c r="E628" s="56">
        <v>3278</v>
      </c>
      <c r="H628" s="55"/>
    </row>
    <row r="629" spans="1:8" s="53" customFormat="1" ht="9" customHeight="1" x14ac:dyDescent="0.25">
      <c r="A629" s="54" t="s">
        <v>56</v>
      </c>
      <c r="B629" s="55">
        <v>103116</v>
      </c>
      <c r="C629" s="55">
        <v>110122</v>
      </c>
      <c r="D629" s="55">
        <v>168</v>
      </c>
      <c r="E629" s="55">
        <v>3504</v>
      </c>
      <c r="H629" s="55"/>
    </row>
    <row r="630" spans="1:8" s="53" customFormat="1" ht="9" customHeight="1" x14ac:dyDescent="0.25">
      <c r="A630" s="57" t="s">
        <v>57</v>
      </c>
      <c r="B630" s="58">
        <v>84008</v>
      </c>
      <c r="C630" s="58">
        <v>63821</v>
      </c>
      <c r="D630" s="58">
        <v>17942</v>
      </c>
      <c r="E630" s="58">
        <v>15238</v>
      </c>
      <c r="H630" s="55"/>
    </row>
    <row r="631" spans="1:8" s="53" customFormat="1" ht="9" customHeight="1" x14ac:dyDescent="0.25">
      <c r="A631" s="54" t="s">
        <v>58</v>
      </c>
      <c r="B631" s="55">
        <v>47378</v>
      </c>
      <c r="C631" s="55">
        <v>35292</v>
      </c>
      <c r="D631" s="55">
        <v>188</v>
      </c>
      <c r="E631" s="55">
        <v>405</v>
      </c>
      <c r="H631" s="55"/>
    </row>
    <row r="632" spans="1:8" s="53" customFormat="1" ht="9" customHeight="1" x14ac:dyDescent="0.25">
      <c r="A632" s="54" t="s">
        <v>59</v>
      </c>
      <c r="B632" s="55">
        <v>56287</v>
      </c>
      <c r="C632" s="55">
        <v>2832</v>
      </c>
      <c r="D632" s="56">
        <v>0</v>
      </c>
      <c r="E632" s="56">
        <v>0</v>
      </c>
      <c r="H632" s="55"/>
    </row>
    <row r="633" spans="1:8" s="53" customFormat="1" ht="9" customHeight="1" x14ac:dyDescent="0.25">
      <c r="A633" s="54" t="s">
        <v>60</v>
      </c>
      <c r="B633" s="55">
        <v>70206</v>
      </c>
      <c r="C633" s="55">
        <v>22056</v>
      </c>
      <c r="D633" s="55">
        <v>2049</v>
      </c>
      <c r="E633" s="55">
        <v>837</v>
      </c>
      <c r="H633" s="55"/>
    </row>
    <row r="634" spans="1:8" s="53" customFormat="1" ht="9" customHeight="1" x14ac:dyDescent="0.25">
      <c r="A634" s="57" t="s">
        <v>61</v>
      </c>
      <c r="B634" s="58">
        <v>10236</v>
      </c>
      <c r="C634" s="58">
        <v>46744</v>
      </c>
      <c r="D634" s="58">
        <v>43</v>
      </c>
      <c r="E634" s="58">
        <v>902</v>
      </c>
      <c r="H634" s="55"/>
    </row>
    <row r="635" spans="1:8" s="53" customFormat="1" ht="9" customHeight="1" x14ac:dyDescent="0.25">
      <c r="A635" s="54" t="s">
        <v>62</v>
      </c>
      <c r="B635" s="55">
        <v>163274</v>
      </c>
      <c r="C635" s="55">
        <v>293719</v>
      </c>
      <c r="D635" s="55">
        <v>0</v>
      </c>
      <c r="E635" s="55">
        <v>10</v>
      </c>
      <c r="H635" s="55"/>
    </row>
    <row r="636" spans="1:8" s="53" customFormat="1" ht="9" customHeight="1" x14ac:dyDescent="0.25">
      <c r="A636" s="54" t="s">
        <v>63</v>
      </c>
      <c r="B636" s="55">
        <v>30332</v>
      </c>
      <c r="C636" s="55">
        <v>226649</v>
      </c>
      <c r="D636" s="56">
        <v>0</v>
      </c>
      <c r="E636" s="56">
        <v>115</v>
      </c>
      <c r="H636" s="55"/>
    </row>
    <row r="637" spans="1:8" s="53" customFormat="1" ht="9" customHeight="1" x14ac:dyDescent="0.25">
      <c r="A637" s="54" t="s">
        <v>64</v>
      </c>
      <c r="B637" s="55">
        <v>73712</v>
      </c>
      <c r="C637" s="55">
        <v>71089</v>
      </c>
      <c r="D637" s="55">
        <v>2915</v>
      </c>
      <c r="E637" s="55">
        <v>4242</v>
      </c>
      <c r="H637" s="55"/>
    </row>
    <row r="638" spans="1:8" s="53" customFormat="1" ht="9" customHeight="1" x14ac:dyDescent="0.25">
      <c r="A638" s="54"/>
      <c r="B638" s="55"/>
      <c r="C638" s="55"/>
      <c r="D638" s="55"/>
      <c r="E638" s="55"/>
    </row>
    <row r="639" spans="1:8" s="53" customFormat="1" ht="9" customHeight="1" x14ac:dyDescent="0.2">
      <c r="A639" s="51" t="s">
        <v>70</v>
      </c>
      <c r="B639" s="50"/>
      <c r="C639" s="50"/>
      <c r="D639" s="50"/>
      <c r="E639" s="50"/>
      <c r="F639" s="44"/>
    </row>
    <row r="640" spans="1:8" s="53" customFormat="1" ht="9" customHeight="1" x14ac:dyDescent="0.25">
      <c r="A640" s="51" t="s">
        <v>33</v>
      </c>
      <c r="B640" s="52">
        <f>SUM(B642:B672)</f>
        <v>2399863</v>
      </c>
      <c r="C640" s="52">
        <f>SUM(C642:C672)</f>
        <v>4659749</v>
      </c>
      <c r="D640" s="52">
        <f>SUM(D642:D672)</f>
        <v>72516</v>
      </c>
      <c r="E640" s="52">
        <f>SUM(E642:E672)</f>
        <v>135264</v>
      </c>
      <c r="H640" s="55"/>
    </row>
    <row r="641" spans="1:8" s="53" customFormat="1" ht="3.95" customHeight="1" x14ac:dyDescent="0.25">
      <c r="A641" s="51"/>
      <c r="B641" s="51"/>
      <c r="C641" s="51"/>
      <c r="D641" s="51"/>
      <c r="E641" s="51"/>
      <c r="H641" s="55"/>
    </row>
    <row r="642" spans="1:8" s="53" customFormat="1" ht="9" customHeight="1" x14ac:dyDescent="0.25">
      <c r="A642" s="54" t="s">
        <v>34</v>
      </c>
      <c r="B642" s="55">
        <v>33349</v>
      </c>
      <c r="C642" s="55">
        <v>154499</v>
      </c>
      <c r="D642" s="55">
        <v>2187</v>
      </c>
      <c r="E642" s="55">
        <v>21569</v>
      </c>
      <c r="H642" s="55"/>
    </row>
    <row r="643" spans="1:8" s="53" customFormat="1" ht="9" customHeight="1" x14ac:dyDescent="0.25">
      <c r="A643" s="54" t="s">
        <v>35</v>
      </c>
      <c r="B643" s="55">
        <v>11877</v>
      </c>
      <c r="C643" s="55">
        <v>7358</v>
      </c>
      <c r="D643" s="55">
        <v>284</v>
      </c>
      <c r="E643" s="55">
        <v>0</v>
      </c>
      <c r="H643" s="55"/>
    </row>
    <row r="644" spans="1:8" s="53" customFormat="1" ht="9" customHeight="1" x14ac:dyDescent="0.25">
      <c r="A644" s="54" t="s">
        <v>36</v>
      </c>
      <c r="B644" s="55">
        <v>16904</v>
      </c>
      <c r="C644" s="55">
        <v>5638</v>
      </c>
      <c r="D644" s="56">
        <v>0</v>
      </c>
      <c r="E644" s="56">
        <v>0</v>
      </c>
      <c r="H644" s="55"/>
    </row>
    <row r="645" spans="1:8" s="53" customFormat="1" ht="9" customHeight="1" x14ac:dyDescent="0.25">
      <c r="A645" s="57" t="s">
        <v>37</v>
      </c>
      <c r="B645" s="58">
        <v>16441</v>
      </c>
      <c r="C645" s="58">
        <v>69142</v>
      </c>
      <c r="D645" s="59">
        <v>0</v>
      </c>
      <c r="E645" s="59">
        <v>444</v>
      </c>
      <c r="H645" s="55"/>
    </row>
    <row r="646" spans="1:8" s="53" customFormat="1" ht="9" customHeight="1" x14ac:dyDescent="0.25">
      <c r="A646" s="54" t="s">
        <v>38</v>
      </c>
      <c r="B646" s="55">
        <v>131894</v>
      </c>
      <c r="C646" s="55">
        <v>50417</v>
      </c>
      <c r="D646" s="55">
        <v>17</v>
      </c>
      <c r="E646" s="55">
        <v>69</v>
      </c>
      <c r="H646" s="55"/>
    </row>
    <row r="647" spans="1:8" s="53" customFormat="1" ht="9" customHeight="1" x14ac:dyDescent="0.25">
      <c r="A647" s="54" t="s">
        <v>39</v>
      </c>
      <c r="B647" s="55">
        <v>20936</v>
      </c>
      <c r="C647" s="55">
        <v>105137</v>
      </c>
      <c r="D647" s="55">
        <v>2065</v>
      </c>
      <c r="E647" s="55">
        <v>258</v>
      </c>
      <c r="H647" s="55"/>
    </row>
    <row r="648" spans="1:8" s="53" customFormat="1" ht="9" customHeight="1" x14ac:dyDescent="0.25">
      <c r="A648" s="54" t="s">
        <v>40</v>
      </c>
      <c r="B648" s="55">
        <v>99294</v>
      </c>
      <c r="C648" s="55">
        <v>10649</v>
      </c>
      <c r="D648" s="56">
        <v>0</v>
      </c>
      <c r="E648" s="56">
        <v>179</v>
      </c>
      <c r="H648" s="55"/>
    </row>
    <row r="649" spans="1:8" s="53" customFormat="1" ht="9" customHeight="1" x14ac:dyDescent="0.25">
      <c r="A649" s="57" t="s">
        <v>41</v>
      </c>
      <c r="B649" s="58">
        <v>99701</v>
      </c>
      <c r="C649" s="58">
        <v>36215</v>
      </c>
      <c r="D649" s="58">
        <v>399</v>
      </c>
      <c r="E649" s="58">
        <v>439</v>
      </c>
      <c r="H649" s="55"/>
    </row>
    <row r="650" spans="1:8" s="53" customFormat="1" ht="9" customHeight="1" x14ac:dyDescent="0.25">
      <c r="A650" s="54" t="s">
        <v>42</v>
      </c>
      <c r="B650" s="55">
        <v>56817</v>
      </c>
      <c r="C650" s="55">
        <v>6349</v>
      </c>
      <c r="D650" s="55">
        <v>2</v>
      </c>
      <c r="E650" s="55">
        <v>1</v>
      </c>
      <c r="H650" s="55"/>
    </row>
    <row r="651" spans="1:8" s="53" customFormat="1" ht="9" customHeight="1" x14ac:dyDescent="0.25">
      <c r="A651" s="54" t="s">
        <v>43</v>
      </c>
      <c r="B651" s="55">
        <v>182388</v>
      </c>
      <c r="C651" s="55">
        <v>365849</v>
      </c>
      <c r="D651" s="55">
        <v>19466</v>
      </c>
      <c r="E651" s="55">
        <v>9409</v>
      </c>
      <c r="H651" s="55"/>
    </row>
    <row r="652" spans="1:8" s="53" customFormat="1" ht="9" customHeight="1" x14ac:dyDescent="0.25">
      <c r="A652" s="54" t="s">
        <v>44</v>
      </c>
      <c r="B652" s="55">
        <v>75565</v>
      </c>
      <c r="C652" s="55">
        <v>157075</v>
      </c>
      <c r="D652" s="55">
        <v>22</v>
      </c>
      <c r="E652" s="55">
        <v>40</v>
      </c>
      <c r="H652" s="55"/>
    </row>
    <row r="653" spans="1:8" s="53" customFormat="1" ht="9" customHeight="1" x14ac:dyDescent="0.25">
      <c r="A653" s="57" t="s">
        <v>45</v>
      </c>
      <c r="B653" s="58">
        <v>55365</v>
      </c>
      <c r="C653" s="58">
        <v>139455</v>
      </c>
      <c r="D653" s="58">
        <v>0</v>
      </c>
      <c r="E653" s="58">
        <v>2595</v>
      </c>
      <c r="H653" s="55"/>
    </row>
    <row r="654" spans="1:8" s="53" customFormat="1" ht="9" customHeight="1" x14ac:dyDescent="0.25">
      <c r="A654" s="54" t="s">
        <v>46</v>
      </c>
      <c r="B654" s="55">
        <v>424723</v>
      </c>
      <c r="C654" s="55">
        <v>821302</v>
      </c>
      <c r="D654" s="55">
        <v>11918</v>
      </c>
      <c r="E654" s="55">
        <v>18625</v>
      </c>
      <c r="H654" s="55"/>
    </row>
    <row r="655" spans="1:8" s="53" customFormat="1" ht="9" customHeight="1" x14ac:dyDescent="0.25">
      <c r="A655" s="54" t="s">
        <v>47</v>
      </c>
      <c r="B655" s="55">
        <v>137730</v>
      </c>
      <c r="C655" s="55">
        <v>685239</v>
      </c>
      <c r="D655" s="55">
        <v>78</v>
      </c>
      <c r="E655" s="55">
        <v>20816</v>
      </c>
      <c r="H655" s="55"/>
    </row>
    <row r="656" spans="1:8" s="53" customFormat="1" ht="9" customHeight="1" x14ac:dyDescent="0.25">
      <c r="A656" s="54" t="s">
        <v>48</v>
      </c>
      <c r="B656" s="55">
        <v>234580</v>
      </c>
      <c r="C656" s="55">
        <v>342106</v>
      </c>
      <c r="D656" s="55">
        <v>9204</v>
      </c>
      <c r="E656" s="55">
        <v>9955</v>
      </c>
      <c r="H656" s="55"/>
    </row>
    <row r="657" spans="1:8" s="53" customFormat="1" ht="9" customHeight="1" x14ac:dyDescent="0.25">
      <c r="A657" s="57" t="s">
        <v>49</v>
      </c>
      <c r="B657" s="58">
        <v>37386</v>
      </c>
      <c r="C657" s="58">
        <v>130230</v>
      </c>
      <c r="D657" s="58">
        <v>442</v>
      </c>
      <c r="E657" s="58">
        <v>54</v>
      </c>
      <c r="H657" s="55"/>
    </row>
    <row r="658" spans="1:8" s="53" customFormat="1" ht="9" customHeight="1" x14ac:dyDescent="0.25">
      <c r="A658" s="54" t="s">
        <v>50</v>
      </c>
      <c r="B658" s="55">
        <v>39975</v>
      </c>
      <c r="C658" s="55">
        <v>84279</v>
      </c>
      <c r="D658" s="55">
        <v>119</v>
      </c>
      <c r="E658" s="55">
        <v>4</v>
      </c>
      <c r="H658" s="55"/>
    </row>
    <row r="659" spans="1:8" s="53" customFormat="1" ht="9" customHeight="1" x14ac:dyDescent="0.25">
      <c r="A659" s="54" t="s">
        <v>51</v>
      </c>
      <c r="B659" s="55">
        <v>14194</v>
      </c>
      <c r="C659" s="55">
        <v>4393</v>
      </c>
      <c r="D659" s="55">
        <v>270</v>
      </c>
      <c r="E659" s="55">
        <v>175</v>
      </c>
      <c r="H659" s="55"/>
    </row>
    <row r="660" spans="1:8" s="53" customFormat="1" ht="9" customHeight="1" x14ac:dyDescent="0.25">
      <c r="A660" s="54" t="s">
        <v>52</v>
      </c>
      <c r="B660" s="55">
        <v>37301</v>
      </c>
      <c r="C660" s="55">
        <v>36489</v>
      </c>
      <c r="D660" s="55">
        <v>6561</v>
      </c>
      <c r="E660" s="55">
        <v>6485</v>
      </c>
      <c r="H660" s="55"/>
    </row>
    <row r="661" spans="1:8" s="53" customFormat="1" ht="9" customHeight="1" x14ac:dyDescent="0.25">
      <c r="A661" s="57" t="s">
        <v>53</v>
      </c>
      <c r="B661" s="58">
        <v>72593</v>
      </c>
      <c r="C661" s="58">
        <v>303174</v>
      </c>
      <c r="D661" s="58">
        <v>323</v>
      </c>
      <c r="E661" s="58">
        <v>7362</v>
      </c>
      <c r="H661" s="55"/>
    </row>
    <row r="662" spans="1:8" s="53" customFormat="1" ht="9" customHeight="1" x14ac:dyDescent="0.25">
      <c r="A662" s="54" t="s">
        <v>54</v>
      </c>
      <c r="B662" s="55">
        <v>61588</v>
      </c>
      <c r="C662" s="55">
        <v>204853</v>
      </c>
      <c r="D662" s="55">
        <v>2</v>
      </c>
      <c r="E662" s="55">
        <v>14814</v>
      </c>
      <c r="H662" s="55"/>
    </row>
    <row r="663" spans="1:8" s="53" customFormat="1" ht="9" customHeight="1" x14ac:dyDescent="0.25">
      <c r="A663" s="54" t="s">
        <v>55</v>
      </c>
      <c r="B663" s="55">
        <v>12648</v>
      </c>
      <c r="C663" s="55">
        <v>64192</v>
      </c>
      <c r="D663" s="56">
        <v>0</v>
      </c>
      <c r="E663" s="56">
        <v>3090</v>
      </c>
      <c r="H663" s="55"/>
    </row>
    <row r="664" spans="1:8" s="53" customFormat="1" ht="9" customHeight="1" x14ac:dyDescent="0.25">
      <c r="A664" s="54" t="s">
        <v>56</v>
      </c>
      <c r="B664" s="55">
        <v>90189</v>
      </c>
      <c r="C664" s="55">
        <v>116485</v>
      </c>
      <c r="D664" s="55">
        <v>216</v>
      </c>
      <c r="E664" s="55">
        <v>2565</v>
      </c>
      <c r="H664" s="55"/>
    </row>
    <row r="665" spans="1:8" s="53" customFormat="1" ht="9" customHeight="1" x14ac:dyDescent="0.25">
      <c r="A665" s="57" t="s">
        <v>57</v>
      </c>
      <c r="B665" s="58">
        <v>71281</v>
      </c>
      <c r="C665" s="58">
        <v>67506</v>
      </c>
      <c r="D665" s="58">
        <v>13677</v>
      </c>
      <c r="E665" s="58">
        <v>11237</v>
      </c>
      <c r="H665" s="55"/>
    </row>
    <row r="666" spans="1:8" s="53" customFormat="1" ht="9" customHeight="1" x14ac:dyDescent="0.25">
      <c r="A666" s="54" t="s">
        <v>58</v>
      </c>
      <c r="B666" s="55">
        <v>39750</v>
      </c>
      <c r="C666" s="55">
        <v>44871</v>
      </c>
      <c r="D666" s="55">
        <v>365</v>
      </c>
      <c r="E666" s="55">
        <v>531</v>
      </c>
      <c r="H666" s="55"/>
    </row>
    <row r="667" spans="1:8" s="53" customFormat="1" ht="9" customHeight="1" x14ac:dyDescent="0.25">
      <c r="A667" s="54" t="s">
        <v>59</v>
      </c>
      <c r="B667" s="55">
        <v>51276</v>
      </c>
      <c r="C667" s="55">
        <v>4786</v>
      </c>
      <c r="D667" s="56">
        <v>0</v>
      </c>
      <c r="E667" s="56">
        <v>0</v>
      </c>
      <c r="H667" s="55"/>
    </row>
    <row r="668" spans="1:8" s="53" customFormat="1" ht="9" customHeight="1" x14ac:dyDescent="0.25">
      <c r="A668" s="54" t="s">
        <v>60</v>
      </c>
      <c r="B668" s="55">
        <v>53646</v>
      </c>
      <c r="C668" s="55">
        <v>17400</v>
      </c>
      <c r="D668" s="55">
        <v>2363</v>
      </c>
      <c r="E668" s="55">
        <v>804</v>
      </c>
      <c r="H668" s="55"/>
    </row>
    <row r="669" spans="1:8" s="53" customFormat="1" ht="9" customHeight="1" x14ac:dyDescent="0.25">
      <c r="A669" s="57" t="s">
        <v>61</v>
      </c>
      <c r="B669" s="58">
        <v>8818</v>
      </c>
      <c r="C669" s="58">
        <v>43415</v>
      </c>
      <c r="D669" s="58">
        <v>25</v>
      </c>
      <c r="E669" s="58">
        <v>642</v>
      </c>
      <c r="H669" s="55"/>
    </row>
    <row r="670" spans="1:8" s="53" customFormat="1" ht="9" customHeight="1" x14ac:dyDescent="0.25">
      <c r="A670" s="54" t="s">
        <v>62</v>
      </c>
      <c r="B670" s="55">
        <v>124008</v>
      </c>
      <c r="C670" s="55">
        <v>275636</v>
      </c>
      <c r="D670" s="55">
        <v>0</v>
      </c>
      <c r="E670" s="55">
        <v>2</v>
      </c>
      <c r="H670" s="55"/>
    </row>
    <row r="671" spans="1:8" s="53" customFormat="1" ht="9" customHeight="1" x14ac:dyDescent="0.25">
      <c r="A671" s="54" t="s">
        <v>63</v>
      </c>
      <c r="B671" s="55">
        <v>24898</v>
      </c>
      <c r="C671" s="55">
        <v>237000</v>
      </c>
      <c r="D671" s="56">
        <v>0</v>
      </c>
      <c r="E671" s="56">
        <v>24</v>
      </c>
      <c r="H671" s="55"/>
    </row>
    <row r="672" spans="1:8" s="53" customFormat="1" ht="9" customHeight="1" x14ac:dyDescent="0.25">
      <c r="A672" s="54" t="s">
        <v>64</v>
      </c>
      <c r="B672" s="55">
        <v>62748</v>
      </c>
      <c r="C672" s="55">
        <v>68610</v>
      </c>
      <c r="D672" s="55">
        <v>2511</v>
      </c>
      <c r="E672" s="55">
        <v>3076</v>
      </c>
      <c r="H672" s="55"/>
    </row>
    <row r="673" spans="1:8" s="53" customFormat="1" ht="9" customHeight="1" x14ac:dyDescent="0.25">
      <c r="A673" s="54"/>
      <c r="B673" s="55"/>
      <c r="C673" s="55"/>
      <c r="D673" s="55"/>
      <c r="E673" s="55"/>
    </row>
    <row r="674" spans="1:8" ht="9" customHeight="1" x14ac:dyDescent="0.2">
      <c r="A674" s="51" t="s">
        <v>71</v>
      </c>
      <c r="B674" s="50"/>
      <c r="C674" s="50"/>
      <c r="D674" s="50"/>
      <c r="E674" s="50"/>
    </row>
    <row r="675" spans="1:8" s="53" customFormat="1" ht="9" customHeight="1" x14ac:dyDescent="0.25">
      <c r="A675" s="51" t="s">
        <v>33</v>
      </c>
      <c r="B675" s="52">
        <f>SUM(B677:B707)</f>
        <v>2052303</v>
      </c>
      <c r="C675" s="52">
        <f>SUM(C677:C707)</f>
        <v>4392517</v>
      </c>
      <c r="D675" s="52">
        <f>SUM(D677:D707)</f>
        <v>60929</v>
      </c>
      <c r="E675" s="52">
        <f>SUM(E677:E707)</f>
        <v>118688</v>
      </c>
      <c r="H675" s="55"/>
    </row>
    <row r="676" spans="1:8" s="53" customFormat="1" ht="3.95" customHeight="1" x14ac:dyDescent="0.25">
      <c r="A676" s="51"/>
      <c r="B676" s="51"/>
      <c r="C676" s="51"/>
      <c r="D676" s="51"/>
      <c r="E676" s="51"/>
      <c r="H676" s="55"/>
    </row>
    <row r="677" spans="1:8" s="53" customFormat="1" ht="9" customHeight="1" x14ac:dyDescent="0.25">
      <c r="A677" s="54" t="s">
        <v>34</v>
      </c>
      <c r="B677" s="55">
        <v>31922</v>
      </c>
      <c r="C677" s="55">
        <v>147873</v>
      </c>
      <c r="D677" s="55">
        <v>2709</v>
      </c>
      <c r="E677" s="55">
        <v>24508</v>
      </c>
      <c r="H677" s="55"/>
    </row>
    <row r="678" spans="1:8" s="53" customFormat="1" ht="9" customHeight="1" x14ac:dyDescent="0.25">
      <c r="A678" s="54" t="s">
        <v>35</v>
      </c>
      <c r="B678" s="55">
        <v>10495</v>
      </c>
      <c r="C678" s="55">
        <v>7723</v>
      </c>
      <c r="D678" s="55">
        <v>382</v>
      </c>
      <c r="E678" s="55">
        <v>0</v>
      </c>
      <c r="H678" s="55"/>
    </row>
    <row r="679" spans="1:8" s="53" customFormat="1" ht="9" customHeight="1" x14ac:dyDescent="0.25">
      <c r="A679" s="54" t="s">
        <v>36</v>
      </c>
      <c r="B679" s="55">
        <v>12910</v>
      </c>
      <c r="C679" s="55">
        <v>6390</v>
      </c>
      <c r="D679" s="56">
        <v>0</v>
      </c>
      <c r="E679" s="56">
        <v>0</v>
      </c>
      <c r="H679" s="55"/>
    </row>
    <row r="680" spans="1:8" s="53" customFormat="1" ht="9" customHeight="1" x14ac:dyDescent="0.25">
      <c r="A680" s="57" t="s">
        <v>37</v>
      </c>
      <c r="B680" s="58">
        <v>14620</v>
      </c>
      <c r="C680" s="58">
        <v>59925</v>
      </c>
      <c r="D680" s="59">
        <v>0</v>
      </c>
      <c r="E680" s="59">
        <v>129</v>
      </c>
      <c r="H680" s="55"/>
    </row>
    <row r="681" spans="1:8" s="53" customFormat="1" ht="9" customHeight="1" x14ac:dyDescent="0.25">
      <c r="A681" s="54" t="s">
        <v>38</v>
      </c>
      <c r="B681" s="55">
        <v>105089</v>
      </c>
      <c r="C681" s="55">
        <v>53548</v>
      </c>
      <c r="D681" s="55">
        <v>56</v>
      </c>
      <c r="E681" s="55">
        <v>77</v>
      </c>
      <c r="H681" s="55"/>
    </row>
    <row r="682" spans="1:8" s="53" customFormat="1" ht="9" customHeight="1" x14ac:dyDescent="0.25">
      <c r="A682" s="54" t="s">
        <v>39</v>
      </c>
      <c r="B682" s="55">
        <v>15274</v>
      </c>
      <c r="C682" s="55">
        <v>96677</v>
      </c>
      <c r="D682" s="55">
        <v>1389</v>
      </c>
      <c r="E682" s="55">
        <v>266</v>
      </c>
      <c r="H682" s="55"/>
    </row>
    <row r="683" spans="1:8" s="53" customFormat="1" ht="9" customHeight="1" x14ac:dyDescent="0.25">
      <c r="A683" s="54" t="s">
        <v>40</v>
      </c>
      <c r="B683" s="55">
        <v>94286</v>
      </c>
      <c r="C683" s="55">
        <v>11004</v>
      </c>
      <c r="D683" s="56">
        <v>0</v>
      </c>
      <c r="E683" s="56">
        <v>4</v>
      </c>
      <c r="H683" s="55"/>
    </row>
    <row r="684" spans="1:8" s="53" customFormat="1" ht="9" customHeight="1" x14ac:dyDescent="0.25">
      <c r="A684" s="57" t="s">
        <v>41</v>
      </c>
      <c r="B684" s="58">
        <v>71903</v>
      </c>
      <c r="C684" s="58">
        <v>34622</v>
      </c>
      <c r="D684" s="58">
        <v>269</v>
      </c>
      <c r="E684" s="58">
        <v>518</v>
      </c>
      <c r="H684" s="55"/>
    </row>
    <row r="685" spans="1:8" s="53" customFormat="1" ht="9" customHeight="1" x14ac:dyDescent="0.25">
      <c r="A685" s="54" t="s">
        <v>42</v>
      </c>
      <c r="B685" s="55">
        <v>58442</v>
      </c>
      <c r="C685" s="55">
        <v>6199</v>
      </c>
      <c r="D685" s="55">
        <v>19</v>
      </c>
      <c r="E685" s="55">
        <v>30</v>
      </c>
      <c r="H685" s="55"/>
    </row>
    <row r="686" spans="1:8" s="53" customFormat="1" ht="9" customHeight="1" x14ac:dyDescent="0.25">
      <c r="A686" s="54" t="s">
        <v>43</v>
      </c>
      <c r="B686" s="55">
        <v>174711</v>
      </c>
      <c r="C686" s="55">
        <v>349069</v>
      </c>
      <c r="D686" s="55">
        <v>16784</v>
      </c>
      <c r="E686" s="55">
        <v>9388</v>
      </c>
      <c r="H686" s="55"/>
    </row>
    <row r="687" spans="1:8" s="53" customFormat="1" ht="9" customHeight="1" x14ac:dyDescent="0.25">
      <c r="A687" s="54" t="s">
        <v>44</v>
      </c>
      <c r="B687" s="55">
        <v>65763</v>
      </c>
      <c r="C687" s="55">
        <v>153228</v>
      </c>
      <c r="D687" s="55">
        <v>48</v>
      </c>
      <c r="E687" s="55">
        <v>11</v>
      </c>
      <c r="H687" s="55"/>
    </row>
    <row r="688" spans="1:8" s="53" customFormat="1" ht="9" customHeight="1" x14ac:dyDescent="0.25">
      <c r="A688" s="57" t="s">
        <v>45</v>
      </c>
      <c r="B688" s="58">
        <v>55951</v>
      </c>
      <c r="C688" s="58">
        <v>176956</v>
      </c>
      <c r="D688" s="58">
        <v>0</v>
      </c>
      <c r="E688" s="58">
        <v>2049</v>
      </c>
      <c r="H688" s="55"/>
    </row>
    <row r="689" spans="1:8" s="53" customFormat="1" ht="9" customHeight="1" x14ac:dyDescent="0.25">
      <c r="A689" s="54" t="s">
        <v>46</v>
      </c>
      <c r="B689" s="55">
        <v>332149</v>
      </c>
      <c r="C689" s="55">
        <v>752627</v>
      </c>
      <c r="D689" s="55">
        <v>9528</v>
      </c>
      <c r="E689" s="55">
        <v>15542</v>
      </c>
      <c r="H689" s="55"/>
    </row>
    <row r="690" spans="1:8" s="53" customFormat="1" ht="9" customHeight="1" x14ac:dyDescent="0.25">
      <c r="A690" s="54" t="s">
        <v>47</v>
      </c>
      <c r="B690" s="55">
        <v>119877</v>
      </c>
      <c r="C690" s="55">
        <v>539300</v>
      </c>
      <c r="D690" s="55">
        <v>75</v>
      </c>
      <c r="E690" s="55">
        <v>18600</v>
      </c>
      <c r="H690" s="55"/>
    </row>
    <row r="691" spans="1:8" s="53" customFormat="1" ht="9" customHeight="1" x14ac:dyDescent="0.25">
      <c r="A691" s="54" t="s">
        <v>48</v>
      </c>
      <c r="B691" s="55">
        <v>211327</v>
      </c>
      <c r="C691" s="55">
        <v>318401</v>
      </c>
      <c r="D691" s="55">
        <v>9833</v>
      </c>
      <c r="E691" s="55">
        <v>7981</v>
      </c>
      <c r="H691" s="55"/>
    </row>
    <row r="692" spans="1:8" s="53" customFormat="1" ht="9" customHeight="1" x14ac:dyDescent="0.25">
      <c r="A692" s="57" t="s">
        <v>49</v>
      </c>
      <c r="B692" s="58">
        <v>30167</v>
      </c>
      <c r="C692" s="58">
        <v>123321</v>
      </c>
      <c r="D692" s="58">
        <v>425</v>
      </c>
      <c r="E692" s="58">
        <v>67</v>
      </c>
      <c r="H692" s="55"/>
    </row>
    <row r="693" spans="1:8" s="53" customFormat="1" ht="9" customHeight="1" x14ac:dyDescent="0.25">
      <c r="A693" s="54" t="s">
        <v>50</v>
      </c>
      <c r="B693" s="55">
        <v>33267</v>
      </c>
      <c r="C693" s="55">
        <v>79479</v>
      </c>
      <c r="D693" s="55">
        <v>26</v>
      </c>
      <c r="E693" s="55">
        <v>2</v>
      </c>
      <c r="H693" s="55"/>
    </row>
    <row r="694" spans="1:8" s="53" customFormat="1" ht="9" customHeight="1" x14ac:dyDescent="0.25">
      <c r="A694" s="54" t="s">
        <v>51</v>
      </c>
      <c r="B694" s="55">
        <v>11427</v>
      </c>
      <c r="C694" s="55">
        <v>4460</v>
      </c>
      <c r="D694" s="55">
        <v>130</v>
      </c>
      <c r="E694" s="55">
        <v>66</v>
      </c>
      <c r="H694" s="55"/>
    </row>
    <row r="695" spans="1:8" s="53" customFormat="1" ht="9" customHeight="1" x14ac:dyDescent="0.25">
      <c r="A695" s="54" t="s">
        <v>52</v>
      </c>
      <c r="B695" s="55">
        <v>32529</v>
      </c>
      <c r="C695" s="55">
        <v>40510</v>
      </c>
      <c r="D695" s="55">
        <v>6156</v>
      </c>
      <c r="E695" s="55">
        <v>3276</v>
      </c>
      <c r="H695" s="55"/>
    </row>
    <row r="696" spans="1:8" s="53" customFormat="1" ht="9" customHeight="1" x14ac:dyDescent="0.25">
      <c r="A696" s="57" t="s">
        <v>53</v>
      </c>
      <c r="B696" s="58">
        <v>67369</v>
      </c>
      <c r="C696" s="58">
        <v>288200</v>
      </c>
      <c r="D696" s="58">
        <v>357</v>
      </c>
      <c r="E696" s="58">
        <v>5376</v>
      </c>
      <c r="H696" s="55"/>
    </row>
    <row r="697" spans="1:8" s="53" customFormat="1" ht="9" customHeight="1" x14ac:dyDescent="0.25">
      <c r="A697" s="54" t="s">
        <v>54</v>
      </c>
      <c r="B697" s="55">
        <v>49698</v>
      </c>
      <c r="C697" s="55">
        <v>204272</v>
      </c>
      <c r="D697" s="55">
        <v>2</v>
      </c>
      <c r="E697" s="55">
        <v>12830</v>
      </c>
      <c r="H697" s="55"/>
    </row>
    <row r="698" spans="1:8" s="53" customFormat="1" ht="9" customHeight="1" x14ac:dyDescent="0.25">
      <c r="A698" s="54" t="s">
        <v>55</v>
      </c>
      <c r="B698" s="55">
        <v>9924</v>
      </c>
      <c r="C698" s="55">
        <v>66947</v>
      </c>
      <c r="D698" s="56">
        <v>0</v>
      </c>
      <c r="E698" s="56">
        <v>2845</v>
      </c>
      <c r="H698" s="55"/>
    </row>
    <row r="699" spans="1:8" s="53" customFormat="1" ht="9" customHeight="1" x14ac:dyDescent="0.25">
      <c r="A699" s="54" t="s">
        <v>56</v>
      </c>
      <c r="B699" s="55">
        <v>71120</v>
      </c>
      <c r="C699" s="55">
        <v>116606</v>
      </c>
      <c r="D699" s="55">
        <v>173</v>
      </c>
      <c r="E699" s="55">
        <v>2142</v>
      </c>
      <c r="H699" s="55"/>
    </row>
    <row r="700" spans="1:8" s="53" customFormat="1" ht="9" customHeight="1" x14ac:dyDescent="0.25">
      <c r="A700" s="57" t="s">
        <v>57</v>
      </c>
      <c r="B700" s="58">
        <v>58463</v>
      </c>
      <c r="C700" s="58">
        <v>58120</v>
      </c>
      <c r="D700" s="58">
        <v>6246</v>
      </c>
      <c r="E700" s="58">
        <v>7436</v>
      </c>
      <c r="H700" s="55"/>
    </row>
    <row r="701" spans="1:8" s="53" customFormat="1" ht="9" customHeight="1" x14ac:dyDescent="0.25">
      <c r="A701" s="54" t="s">
        <v>58</v>
      </c>
      <c r="B701" s="55">
        <v>33139</v>
      </c>
      <c r="C701" s="55">
        <v>50229</v>
      </c>
      <c r="D701" s="55">
        <v>571</v>
      </c>
      <c r="E701" s="55">
        <v>459</v>
      </c>
      <c r="H701" s="55"/>
    </row>
    <row r="702" spans="1:8" s="53" customFormat="1" ht="9" customHeight="1" x14ac:dyDescent="0.25">
      <c r="A702" s="54" t="s">
        <v>59</v>
      </c>
      <c r="B702" s="55">
        <v>46676</v>
      </c>
      <c r="C702" s="55">
        <v>3737</v>
      </c>
      <c r="D702" s="56">
        <v>0</v>
      </c>
      <c r="E702" s="56">
        <v>0</v>
      </c>
      <c r="H702" s="55"/>
    </row>
    <row r="703" spans="1:8" s="53" customFormat="1" ht="9" customHeight="1" x14ac:dyDescent="0.25">
      <c r="A703" s="54" t="s">
        <v>60</v>
      </c>
      <c r="B703" s="55">
        <v>40967</v>
      </c>
      <c r="C703" s="55">
        <v>17632</v>
      </c>
      <c r="D703" s="55">
        <v>2470</v>
      </c>
      <c r="E703" s="55">
        <v>772</v>
      </c>
      <c r="H703" s="55"/>
    </row>
    <row r="704" spans="1:8" s="53" customFormat="1" ht="9" customHeight="1" x14ac:dyDescent="0.25">
      <c r="A704" s="57" t="s">
        <v>61</v>
      </c>
      <c r="B704" s="58">
        <v>8402</v>
      </c>
      <c r="C704" s="58">
        <v>47321</v>
      </c>
      <c r="D704" s="58">
        <v>87</v>
      </c>
      <c r="E704" s="58">
        <v>604</v>
      </c>
      <c r="H704" s="55"/>
    </row>
    <row r="705" spans="1:8" s="53" customFormat="1" ht="9" customHeight="1" x14ac:dyDescent="0.25">
      <c r="A705" s="54" t="s">
        <v>62</v>
      </c>
      <c r="B705" s="55">
        <v>118069</v>
      </c>
      <c r="C705" s="55">
        <v>273862</v>
      </c>
      <c r="D705" s="55">
        <v>0</v>
      </c>
      <c r="E705" s="55">
        <v>0</v>
      </c>
      <c r="H705" s="55"/>
    </row>
    <row r="706" spans="1:8" s="53" customFormat="1" ht="9" customHeight="1" x14ac:dyDescent="0.25">
      <c r="A706" s="54" t="s">
        <v>63</v>
      </c>
      <c r="B706" s="55">
        <v>18298</v>
      </c>
      <c r="C706" s="55">
        <v>240986</v>
      </c>
      <c r="D706" s="56">
        <v>0</v>
      </c>
      <c r="E706" s="56">
        <v>205</v>
      </c>
      <c r="H706" s="55"/>
    </row>
    <row r="707" spans="1:8" s="53" customFormat="1" ht="9" customHeight="1" x14ac:dyDescent="0.25">
      <c r="A707" s="54" t="s">
        <v>64</v>
      </c>
      <c r="B707" s="55">
        <v>48069</v>
      </c>
      <c r="C707" s="55">
        <v>63293</v>
      </c>
      <c r="D707" s="55">
        <v>3194</v>
      </c>
      <c r="E707" s="55">
        <v>3505</v>
      </c>
      <c r="H707" s="55"/>
    </row>
    <row r="708" spans="1:8" s="53" customFormat="1" ht="9" customHeight="1" x14ac:dyDescent="0.25">
      <c r="A708" s="54"/>
      <c r="B708" s="55"/>
      <c r="C708" s="55"/>
      <c r="D708" s="55"/>
      <c r="E708" s="55"/>
    </row>
    <row r="709" spans="1:8" ht="9" customHeight="1" x14ac:dyDescent="0.2">
      <c r="A709" s="51">
        <v>2015</v>
      </c>
      <c r="B709" s="50"/>
      <c r="C709" s="50"/>
      <c r="D709" s="50"/>
      <c r="E709" s="50"/>
    </row>
    <row r="710" spans="1:8" s="53" customFormat="1" ht="9" customHeight="1" x14ac:dyDescent="0.25">
      <c r="A710" s="51" t="s">
        <v>33</v>
      </c>
      <c r="B710" s="52">
        <f>SUM(B712:B742)</f>
        <v>1630257</v>
      </c>
      <c r="C710" s="52">
        <f>SUM(C712:C742)</f>
        <v>4474733</v>
      </c>
      <c r="D710" s="52">
        <f>SUM(D712:D742)</f>
        <v>53529</v>
      </c>
      <c r="E710" s="52">
        <f>SUM(E712:E742)</f>
        <v>110378</v>
      </c>
      <c r="H710" s="55"/>
    </row>
    <row r="711" spans="1:8" s="53" customFormat="1" ht="3.95" customHeight="1" x14ac:dyDescent="0.25">
      <c r="A711" s="51"/>
      <c r="B711" s="51"/>
      <c r="C711" s="51"/>
      <c r="D711" s="51"/>
      <c r="E711" s="51"/>
      <c r="H711" s="55"/>
    </row>
    <row r="712" spans="1:8" s="53" customFormat="1" ht="9" customHeight="1" x14ac:dyDescent="0.25">
      <c r="A712" s="54" t="s">
        <v>34</v>
      </c>
      <c r="B712" s="55">
        <v>30804</v>
      </c>
      <c r="C712" s="55">
        <v>158299</v>
      </c>
      <c r="D712" s="55">
        <v>2749</v>
      </c>
      <c r="E712" s="55">
        <v>25665</v>
      </c>
      <c r="H712" s="55"/>
    </row>
    <row r="713" spans="1:8" s="53" customFormat="1" ht="9" customHeight="1" x14ac:dyDescent="0.25">
      <c r="A713" s="54" t="s">
        <v>35</v>
      </c>
      <c r="B713" s="55">
        <v>7311</v>
      </c>
      <c r="C713" s="55">
        <v>5319</v>
      </c>
      <c r="D713" s="55">
        <v>124</v>
      </c>
      <c r="E713" s="55">
        <v>0</v>
      </c>
      <c r="H713" s="55"/>
    </row>
    <row r="714" spans="1:8" s="53" customFormat="1" ht="9" customHeight="1" x14ac:dyDescent="0.25">
      <c r="A714" s="54" t="s">
        <v>36</v>
      </c>
      <c r="B714" s="55">
        <v>9699</v>
      </c>
      <c r="C714" s="55">
        <v>6085</v>
      </c>
      <c r="D714" s="56">
        <v>0</v>
      </c>
      <c r="E714" s="56">
        <v>0</v>
      </c>
      <c r="H714" s="55"/>
    </row>
    <row r="715" spans="1:8" s="53" customFormat="1" ht="9" customHeight="1" x14ac:dyDescent="0.25">
      <c r="A715" s="57" t="s">
        <v>37</v>
      </c>
      <c r="B715" s="58">
        <v>9811</v>
      </c>
      <c r="C715" s="58">
        <v>32660</v>
      </c>
      <c r="D715" s="59">
        <v>0</v>
      </c>
      <c r="E715" s="59">
        <v>24</v>
      </c>
      <c r="H715" s="55"/>
    </row>
    <row r="716" spans="1:8" s="53" customFormat="1" ht="9" customHeight="1" x14ac:dyDescent="0.25">
      <c r="A716" s="54" t="s">
        <v>38</v>
      </c>
      <c r="B716" s="55">
        <v>75756</v>
      </c>
      <c r="C716" s="55">
        <v>51756</v>
      </c>
      <c r="D716" s="55">
        <v>110</v>
      </c>
      <c r="E716" s="55">
        <v>110</v>
      </c>
      <c r="H716" s="55"/>
    </row>
    <row r="717" spans="1:8" s="53" customFormat="1" ht="9" customHeight="1" x14ac:dyDescent="0.25">
      <c r="A717" s="54" t="s">
        <v>39</v>
      </c>
      <c r="B717" s="55">
        <v>10247</v>
      </c>
      <c r="C717" s="55">
        <v>103414</v>
      </c>
      <c r="D717" s="55">
        <v>1128</v>
      </c>
      <c r="E717" s="55">
        <v>175</v>
      </c>
      <c r="H717" s="55"/>
    </row>
    <row r="718" spans="1:8" s="53" customFormat="1" ht="9" customHeight="1" x14ac:dyDescent="0.25">
      <c r="A718" s="54" t="s">
        <v>40</v>
      </c>
      <c r="B718" s="55">
        <v>73930</v>
      </c>
      <c r="C718" s="55">
        <v>9117</v>
      </c>
      <c r="D718" s="56">
        <v>0</v>
      </c>
      <c r="E718" s="56">
        <v>0</v>
      </c>
      <c r="H718" s="55"/>
    </row>
    <row r="719" spans="1:8" s="53" customFormat="1" ht="9" customHeight="1" x14ac:dyDescent="0.25">
      <c r="A719" s="57" t="s">
        <v>41</v>
      </c>
      <c r="B719" s="58">
        <v>52143</v>
      </c>
      <c r="C719" s="58">
        <v>30808</v>
      </c>
      <c r="D719" s="58">
        <v>177</v>
      </c>
      <c r="E719" s="58">
        <v>400</v>
      </c>
      <c r="H719" s="55"/>
    </row>
    <row r="720" spans="1:8" s="53" customFormat="1" ht="9" customHeight="1" x14ac:dyDescent="0.25">
      <c r="A720" s="54" t="s">
        <v>42</v>
      </c>
      <c r="B720" s="55">
        <v>46420</v>
      </c>
      <c r="C720" s="55">
        <v>5549</v>
      </c>
      <c r="D720" s="55">
        <v>0</v>
      </c>
      <c r="E720" s="55">
        <v>1</v>
      </c>
      <c r="H720" s="55"/>
    </row>
    <row r="721" spans="1:8" s="53" customFormat="1" ht="9" customHeight="1" x14ac:dyDescent="0.25">
      <c r="A721" s="54" t="s">
        <v>43</v>
      </c>
      <c r="B721" s="55">
        <v>144368</v>
      </c>
      <c r="C721" s="55">
        <v>369607</v>
      </c>
      <c r="D721" s="55">
        <v>13508</v>
      </c>
      <c r="E721" s="55">
        <v>9106</v>
      </c>
      <c r="H721" s="55"/>
    </row>
    <row r="722" spans="1:8" s="53" customFormat="1" ht="9" customHeight="1" x14ac:dyDescent="0.25">
      <c r="A722" s="54" t="s">
        <v>44</v>
      </c>
      <c r="B722" s="55">
        <v>52014</v>
      </c>
      <c r="C722" s="55">
        <v>156128</v>
      </c>
      <c r="D722" s="55">
        <v>14</v>
      </c>
      <c r="E722" s="55">
        <v>0</v>
      </c>
      <c r="H722" s="55"/>
    </row>
    <row r="723" spans="1:8" s="53" customFormat="1" ht="9" customHeight="1" x14ac:dyDescent="0.25">
      <c r="A723" s="57" t="s">
        <v>45</v>
      </c>
      <c r="B723" s="58">
        <v>47175</v>
      </c>
      <c r="C723" s="58">
        <v>178537</v>
      </c>
      <c r="D723" s="58">
        <v>0</v>
      </c>
      <c r="E723" s="58">
        <v>2001</v>
      </c>
      <c r="H723" s="55"/>
    </row>
    <row r="724" spans="1:8" s="53" customFormat="1" ht="9" customHeight="1" x14ac:dyDescent="0.25">
      <c r="A724" s="54" t="s">
        <v>46</v>
      </c>
      <c r="B724" s="55">
        <v>290068</v>
      </c>
      <c r="C724" s="55">
        <v>754650</v>
      </c>
      <c r="D724" s="55">
        <v>8539</v>
      </c>
      <c r="E724" s="55">
        <v>15351</v>
      </c>
      <c r="H724" s="55"/>
    </row>
    <row r="725" spans="1:8" s="53" customFormat="1" ht="9" customHeight="1" x14ac:dyDescent="0.25">
      <c r="A725" s="54" t="s">
        <v>47</v>
      </c>
      <c r="B725" s="55">
        <v>99929</v>
      </c>
      <c r="C725" s="55">
        <v>555980</v>
      </c>
      <c r="D725" s="55">
        <v>90</v>
      </c>
      <c r="E725" s="55">
        <v>14145</v>
      </c>
      <c r="H725" s="55"/>
    </row>
    <row r="726" spans="1:8" s="53" customFormat="1" ht="9" customHeight="1" x14ac:dyDescent="0.25">
      <c r="A726" s="54" t="s">
        <v>48</v>
      </c>
      <c r="B726" s="55">
        <v>175020</v>
      </c>
      <c r="C726" s="55">
        <v>321461</v>
      </c>
      <c r="D726" s="55">
        <v>9579</v>
      </c>
      <c r="E726" s="55">
        <v>7080</v>
      </c>
      <c r="H726" s="55"/>
    </row>
    <row r="727" spans="1:8" s="53" customFormat="1" ht="9" customHeight="1" x14ac:dyDescent="0.25">
      <c r="A727" s="57" t="s">
        <v>49</v>
      </c>
      <c r="B727" s="58">
        <v>22737</v>
      </c>
      <c r="C727" s="58">
        <v>126922</v>
      </c>
      <c r="D727" s="58">
        <v>70</v>
      </c>
      <c r="E727" s="58">
        <v>79</v>
      </c>
      <c r="H727" s="55"/>
    </row>
    <row r="728" spans="1:8" s="53" customFormat="1" ht="9" customHeight="1" x14ac:dyDescent="0.25">
      <c r="A728" s="54" t="s">
        <v>50</v>
      </c>
      <c r="B728" s="55">
        <v>24398</v>
      </c>
      <c r="C728" s="55">
        <v>100535</v>
      </c>
      <c r="D728" s="55">
        <v>46</v>
      </c>
      <c r="E728" s="55">
        <v>1</v>
      </c>
      <c r="H728" s="55"/>
    </row>
    <row r="729" spans="1:8" s="53" customFormat="1" ht="9" customHeight="1" x14ac:dyDescent="0.25">
      <c r="A729" s="54" t="s">
        <v>51</v>
      </c>
      <c r="B729" s="55">
        <v>8284</v>
      </c>
      <c r="C729" s="55">
        <v>4107</v>
      </c>
      <c r="D729" s="55">
        <v>151</v>
      </c>
      <c r="E729" s="55">
        <v>184</v>
      </c>
      <c r="H729" s="55"/>
    </row>
    <row r="730" spans="1:8" s="53" customFormat="1" ht="9" customHeight="1" x14ac:dyDescent="0.25">
      <c r="A730" s="54" t="s">
        <v>52</v>
      </c>
      <c r="B730" s="55">
        <v>27015</v>
      </c>
      <c r="C730" s="55">
        <v>38659</v>
      </c>
      <c r="D730" s="55">
        <v>7096</v>
      </c>
      <c r="E730" s="55">
        <v>6477</v>
      </c>
      <c r="H730" s="55"/>
    </row>
    <row r="731" spans="1:8" s="53" customFormat="1" ht="9" customHeight="1" x14ac:dyDescent="0.25">
      <c r="A731" s="57" t="s">
        <v>53</v>
      </c>
      <c r="B731" s="58">
        <v>50477</v>
      </c>
      <c r="C731" s="58">
        <v>344963</v>
      </c>
      <c r="D731" s="58">
        <v>650</v>
      </c>
      <c r="E731" s="58">
        <v>3236</v>
      </c>
      <c r="H731" s="55"/>
    </row>
    <row r="732" spans="1:8" s="53" customFormat="1" ht="9" customHeight="1" x14ac:dyDescent="0.25">
      <c r="A732" s="54" t="s">
        <v>54</v>
      </c>
      <c r="B732" s="55">
        <v>43821</v>
      </c>
      <c r="C732" s="55">
        <v>193746</v>
      </c>
      <c r="D732" s="55">
        <v>12</v>
      </c>
      <c r="E732" s="55">
        <v>10282</v>
      </c>
      <c r="H732" s="55"/>
    </row>
    <row r="733" spans="1:8" s="53" customFormat="1" ht="9" customHeight="1" x14ac:dyDescent="0.25">
      <c r="A733" s="54" t="s">
        <v>55</v>
      </c>
      <c r="B733" s="55">
        <v>7848</v>
      </c>
      <c r="C733" s="55">
        <v>68845</v>
      </c>
      <c r="D733" s="56">
        <v>0</v>
      </c>
      <c r="E733" s="56">
        <v>1868</v>
      </c>
      <c r="H733" s="55"/>
    </row>
    <row r="734" spans="1:8" s="53" customFormat="1" ht="9" customHeight="1" x14ac:dyDescent="0.25">
      <c r="A734" s="54" t="s">
        <v>56</v>
      </c>
      <c r="B734" s="55">
        <v>55615</v>
      </c>
      <c r="C734" s="55">
        <v>109010</v>
      </c>
      <c r="D734" s="55">
        <v>149</v>
      </c>
      <c r="E734" s="55">
        <v>1884</v>
      </c>
      <c r="H734" s="55"/>
    </row>
    <row r="735" spans="1:8" s="53" customFormat="1" ht="9" customHeight="1" x14ac:dyDescent="0.25">
      <c r="A735" s="57" t="s">
        <v>57</v>
      </c>
      <c r="B735" s="58">
        <v>37566</v>
      </c>
      <c r="C735" s="58">
        <v>53613</v>
      </c>
      <c r="D735" s="58">
        <v>3876</v>
      </c>
      <c r="E735" s="58">
        <v>6032</v>
      </c>
      <c r="H735" s="55"/>
    </row>
    <row r="736" spans="1:8" s="53" customFormat="1" ht="9" customHeight="1" x14ac:dyDescent="0.25">
      <c r="A736" s="54" t="s">
        <v>58</v>
      </c>
      <c r="B736" s="55">
        <v>19657</v>
      </c>
      <c r="C736" s="55">
        <v>53401</v>
      </c>
      <c r="D736" s="55">
        <v>621</v>
      </c>
      <c r="E736" s="55">
        <v>469</v>
      </c>
      <c r="H736" s="55"/>
    </row>
    <row r="737" spans="1:8" s="53" customFormat="1" ht="9" customHeight="1" x14ac:dyDescent="0.25">
      <c r="A737" s="54" t="s">
        <v>59</v>
      </c>
      <c r="B737" s="55">
        <v>34018</v>
      </c>
      <c r="C737" s="55">
        <v>3067</v>
      </c>
      <c r="D737" s="56">
        <v>0</v>
      </c>
      <c r="E737" s="56">
        <v>0</v>
      </c>
      <c r="H737" s="55"/>
    </row>
    <row r="738" spans="1:8" s="53" customFormat="1" ht="9" customHeight="1" x14ac:dyDescent="0.25">
      <c r="A738" s="54" t="s">
        <v>60</v>
      </c>
      <c r="B738" s="55">
        <v>25995</v>
      </c>
      <c r="C738" s="55">
        <v>13264</v>
      </c>
      <c r="D738" s="55">
        <v>2314</v>
      </c>
      <c r="E738" s="55">
        <v>797</v>
      </c>
      <c r="H738" s="55"/>
    </row>
    <row r="739" spans="1:8" s="53" customFormat="1" ht="9" customHeight="1" x14ac:dyDescent="0.25">
      <c r="A739" s="57" t="s">
        <v>61</v>
      </c>
      <c r="B739" s="58">
        <v>6723</v>
      </c>
      <c r="C739" s="58">
        <v>47995</v>
      </c>
      <c r="D739" s="58">
        <v>34</v>
      </c>
      <c r="E739" s="58">
        <v>652</v>
      </c>
      <c r="H739" s="55"/>
    </row>
    <row r="740" spans="1:8" s="53" customFormat="1" ht="9" customHeight="1" x14ac:dyDescent="0.25">
      <c r="A740" s="54" t="s">
        <v>62</v>
      </c>
      <c r="B740" s="55">
        <v>92016</v>
      </c>
      <c r="C740" s="55">
        <v>257876</v>
      </c>
      <c r="D740" s="55">
        <v>0</v>
      </c>
      <c r="E740" s="55">
        <v>0</v>
      </c>
      <c r="H740" s="55"/>
    </row>
    <row r="741" spans="1:8" s="53" customFormat="1" ht="9" customHeight="1" x14ac:dyDescent="0.25">
      <c r="A741" s="54" t="s">
        <v>63</v>
      </c>
      <c r="B741" s="55">
        <v>14242</v>
      </c>
      <c r="C741" s="55">
        <v>253102</v>
      </c>
      <c r="D741" s="56">
        <v>9</v>
      </c>
      <c r="E741" s="56">
        <v>1805</v>
      </c>
      <c r="H741" s="55"/>
    </row>
    <row r="742" spans="1:8" s="53" customFormat="1" ht="9" customHeight="1" x14ac:dyDescent="0.25">
      <c r="A742" s="54" t="s">
        <v>64</v>
      </c>
      <c r="B742" s="55">
        <v>35150</v>
      </c>
      <c r="C742" s="55">
        <v>66258</v>
      </c>
      <c r="D742" s="55">
        <v>2483</v>
      </c>
      <c r="E742" s="55">
        <v>2554</v>
      </c>
      <c r="H742" s="55"/>
    </row>
    <row r="743" spans="1:8" s="53" customFormat="1" ht="9" customHeight="1" x14ac:dyDescent="0.25">
      <c r="A743" s="54"/>
      <c r="B743" s="55"/>
      <c r="C743" s="55"/>
      <c r="D743" s="55"/>
      <c r="E743" s="55"/>
    </row>
    <row r="744" spans="1:8" ht="9" customHeight="1" x14ac:dyDescent="0.2">
      <c r="A744" s="51">
        <v>2016</v>
      </c>
      <c r="B744" s="50"/>
      <c r="C744" s="50"/>
      <c r="D744" s="50"/>
      <c r="E744" s="50"/>
    </row>
    <row r="745" spans="1:8" s="53" customFormat="1" ht="9" customHeight="1" x14ac:dyDescent="0.25">
      <c r="A745" s="51" t="s">
        <v>33</v>
      </c>
      <c r="B745" s="52">
        <f>SUM(B747:B777)</f>
        <v>1576560</v>
      </c>
      <c r="C745" s="52">
        <f>SUM(C747:C777)</f>
        <v>4776393</v>
      </c>
      <c r="D745" s="52">
        <f>SUM(D747:D777)</f>
        <v>61183</v>
      </c>
      <c r="E745" s="52">
        <f>SUM(E747:E777)</f>
        <v>121249</v>
      </c>
      <c r="H745" s="55"/>
    </row>
    <row r="746" spans="1:8" s="53" customFormat="1" ht="3.95" customHeight="1" x14ac:dyDescent="0.25">
      <c r="A746" s="51"/>
      <c r="B746" s="51"/>
      <c r="C746" s="51"/>
      <c r="D746" s="51"/>
      <c r="E746" s="51"/>
      <c r="H746" s="55"/>
    </row>
    <row r="747" spans="1:8" s="53" customFormat="1" ht="9" customHeight="1" x14ac:dyDescent="0.25">
      <c r="A747" s="54" t="s">
        <v>34</v>
      </c>
      <c r="B747" s="55">
        <v>34232</v>
      </c>
      <c r="C747" s="55">
        <v>180179</v>
      </c>
      <c r="D747" s="55">
        <v>2590</v>
      </c>
      <c r="E747" s="55">
        <v>24476</v>
      </c>
      <c r="H747" s="55"/>
    </row>
    <row r="748" spans="1:8" s="53" customFormat="1" ht="9" customHeight="1" x14ac:dyDescent="0.25">
      <c r="A748" s="54" t="s">
        <v>35</v>
      </c>
      <c r="B748" s="55">
        <v>7510</v>
      </c>
      <c r="C748" s="55">
        <v>5597</v>
      </c>
      <c r="D748" s="55">
        <v>730</v>
      </c>
      <c r="E748" s="55">
        <v>0</v>
      </c>
      <c r="H748" s="55"/>
    </row>
    <row r="749" spans="1:8" s="53" customFormat="1" ht="9" customHeight="1" x14ac:dyDescent="0.25">
      <c r="A749" s="54" t="s">
        <v>36</v>
      </c>
      <c r="B749" s="55">
        <v>10502</v>
      </c>
      <c r="C749" s="55">
        <v>7629</v>
      </c>
      <c r="D749" s="56">
        <v>2376</v>
      </c>
      <c r="E749" s="56">
        <v>0</v>
      </c>
      <c r="H749" s="55"/>
    </row>
    <row r="750" spans="1:8" s="53" customFormat="1" ht="9" customHeight="1" x14ac:dyDescent="0.25">
      <c r="A750" s="57" t="s">
        <v>37</v>
      </c>
      <c r="B750" s="58">
        <v>8578</v>
      </c>
      <c r="C750" s="58">
        <v>47015</v>
      </c>
      <c r="D750" s="59">
        <v>0</v>
      </c>
      <c r="E750" s="59">
        <v>0</v>
      </c>
      <c r="H750" s="55"/>
    </row>
    <row r="751" spans="1:8" s="53" customFormat="1" ht="9" customHeight="1" x14ac:dyDescent="0.25">
      <c r="A751" s="54" t="s">
        <v>38</v>
      </c>
      <c r="B751" s="55">
        <v>78148</v>
      </c>
      <c r="C751" s="55">
        <v>63727</v>
      </c>
      <c r="D751" s="55">
        <v>199</v>
      </c>
      <c r="E751" s="55">
        <v>118</v>
      </c>
      <c r="H751" s="55"/>
    </row>
    <row r="752" spans="1:8" s="53" customFormat="1" ht="9" customHeight="1" x14ac:dyDescent="0.25">
      <c r="A752" s="54" t="s">
        <v>39</v>
      </c>
      <c r="B752" s="55">
        <v>10141</v>
      </c>
      <c r="C752" s="55">
        <v>101801</v>
      </c>
      <c r="D752" s="55">
        <v>1539</v>
      </c>
      <c r="E752" s="55">
        <v>397</v>
      </c>
      <c r="H752" s="55"/>
    </row>
    <row r="753" spans="1:8" s="53" customFormat="1" ht="9" customHeight="1" x14ac:dyDescent="0.25">
      <c r="A753" s="54" t="s">
        <v>40</v>
      </c>
      <c r="B753" s="55">
        <v>65893</v>
      </c>
      <c r="C753" s="55">
        <v>8389</v>
      </c>
      <c r="D753" s="56">
        <v>0</v>
      </c>
      <c r="E753" s="56">
        <v>0</v>
      </c>
      <c r="H753" s="55"/>
    </row>
    <row r="754" spans="1:8" s="53" customFormat="1" ht="9" customHeight="1" x14ac:dyDescent="0.25">
      <c r="A754" s="57" t="s">
        <v>41</v>
      </c>
      <c r="B754" s="58">
        <v>65047</v>
      </c>
      <c r="C754" s="58">
        <v>42167</v>
      </c>
      <c r="D754" s="58">
        <v>127</v>
      </c>
      <c r="E754" s="58">
        <v>720</v>
      </c>
      <c r="H754" s="55"/>
    </row>
    <row r="755" spans="1:8" s="53" customFormat="1" ht="9" customHeight="1" x14ac:dyDescent="0.25">
      <c r="A755" s="54" t="s">
        <v>42</v>
      </c>
      <c r="B755" s="55">
        <v>48107</v>
      </c>
      <c r="C755" s="55">
        <v>6972</v>
      </c>
      <c r="D755" s="55">
        <v>1</v>
      </c>
      <c r="E755" s="55">
        <v>18</v>
      </c>
      <c r="H755" s="55"/>
    </row>
    <row r="756" spans="1:8" s="53" customFormat="1" ht="9" customHeight="1" x14ac:dyDescent="0.25">
      <c r="A756" s="54" t="s">
        <v>43</v>
      </c>
      <c r="B756" s="55">
        <v>135448</v>
      </c>
      <c r="C756" s="55">
        <v>412323</v>
      </c>
      <c r="D756" s="55">
        <v>12740</v>
      </c>
      <c r="E756" s="55">
        <v>8201</v>
      </c>
      <c r="H756" s="55"/>
    </row>
    <row r="757" spans="1:8" s="53" customFormat="1" ht="9" customHeight="1" x14ac:dyDescent="0.25">
      <c r="A757" s="54" t="s">
        <v>44</v>
      </c>
      <c r="B757" s="55">
        <v>53822</v>
      </c>
      <c r="C757" s="55">
        <v>174256</v>
      </c>
      <c r="D757" s="55">
        <v>0</v>
      </c>
      <c r="E757" s="55">
        <v>20</v>
      </c>
      <c r="H757" s="55"/>
    </row>
    <row r="758" spans="1:8" s="53" customFormat="1" ht="9" customHeight="1" x14ac:dyDescent="0.25">
      <c r="A758" s="57" t="s">
        <v>45</v>
      </c>
      <c r="B758" s="58">
        <v>39271</v>
      </c>
      <c r="C758" s="58">
        <v>171048</v>
      </c>
      <c r="D758" s="58">
        <v>21</v>
      </c>
      <c r="E758" s="58">
        <v>1870</v>
      </c>
      <c r="H758" s="55"/>
    </row>
    <row r="759" spans="1:8" s="53" customFormat="1" ht="9" customHeight="1" x14ac:dyDescent="0.25">
      <c r="A759" s="54" t="s">
        <v>46</v>
      </c>
      <c r="B759" s="55">
        <v>289889</v>
      </c>
      <c r="C759" s="55">
        <v>816237</v>
      </c>
      <c r="D759" s="55">
        <v>10959</v>
      </c>
      <c r="E759" s="55">
        <v>15401</v>
      </c>
      <c r="H759" s="55"/>
    </row>
    <row r="760" spans="1:8" s="53" customFormat="1" ht="9" customHeight="1" x14ac:dyDescent="0.25">
      <c r="A760" s="54" t="s">
        <v>47</v>
      </c>
      <c r="B760" s="55">
        <v>95111</v>
      </c>
      <c r="C760" s="55">
        <v>521323</v>
      </c>
      <c r="D760" s="55">
        <v>0</v>
      </c>
      <c r="E760" s="55">
        <v>31823</v>
      </c>
      <c r="H760" s="55"/>
    </row>
    <row r="761" spans="1:8" s="53" customFormat="1" ht="9" customHeight="1" x14ac:dyDescent="0.25">
      <c r="A761" s="54" t="s">
        <v>48</v>
      </c>
      <c r="B761" s="55">
        <v>178470</v>
      </c>
      <c r="C761" s="55">
        <v>360999</v>
      </c>
      <c r="D761" s="55">
        <v>9392</v>
      </c>
      <c r="E761" s="55">
        <v>5133</v>
      </c>
      <c r="H761" s="55"/>
    </row>
    <row r="762" spans="1:8" s="53" customFormat="1" ht="9" customHeight="1" x14ac:dyDescent="0.25">
      <c r="A762" s="57" t="s">
        <v>49</v>
      </c>
      <c r="B762" s="58">
        <v>25157</v>
      </c>
      <c r="C762" s="58">
        <v>162398</v>
      </c>
      <c r="D762" s="58">
        <v>146</v>
      </c>
      <c r="E762" s="58">
        <v>59</v>
      </c>
      <c r="H762" s="55"/>
    </row>
    <row r="763" spans="1:8" s="53" customFormat="1" ht="9" customHeight="1" x14ac:dyDescent="0.25">
      <c r="A763" s="54" t="s">
        <v>50</v>
      </c>
      <c r="B763" s="55">
        <v>23687</v>
      </c>
      <c r="C763" s="55">
        <v>107904</v>
      </c>
      <c r="D763" s="55">
        <v>5</v>
      </c>
      <c r="E763" s="55">
        <v>6</v>
      </c>
      <c r="H763" s="55"/>
    </row>
    <row r="764" spans="1:8" s="53" customFormat="1" ht="9" customHeight="1" x14ac:dyDescent="0.25">
      <c r="A764" s="54" t="s">
        <v>51</v>
      </c>
      <c r="B764" s="55">
        <v>8162</v>
      </c>
      <c r="C764" s="55">
        <v>4223</v>
      </c>
      <c r="D764" s="55">
        <v>742</v>
      </c>
      <c r="E764" s="55">
        <v>316</v>
      </c>
      <c r="H764" s="55"/>
    </row>
    <row r="765" spans="1:8" s="53" customFormat="1" ht="9" customHeight="1" x14ac:dyDescent="0.25">
      <c r="A765" s="54" t="s">
        <v>52</v>
      </c>
      <c r="B765" s="55">
        <v>24695</v>
      </c>
      <c r="C765" s="55">
        <v>35904</v>
      </c>
      <c r="D765" s="55">
        <v>6718</v>
      </c>
      <c r="E765" s="55">
        <v>6614</v>
      </c>
      <c r="H765" s="55"/>
    </row>
    <row r="766" spans="1:8" s="53" customFormat="1" ht="9" customHeight="1" x14ac:dyDescent="0.25">
      <c r="A766" s="57" t="s">
        <v>53</v>
      </c>
      <c r="B766" s="58">
        <v>30976</v>
      </c>
      <c r="C766" s="58">
        <v>359251</v>
      </c>
      <c r="D766" s="58">
        <v>813</v>
      </c>
      <c r="E766" s="58">
        <v>2211</v>
      </c>
      <c r="H766" s="55"/>
    </row>
    <row r="767" spans="1:8" s="53" customFormat="1" ht="9" customHeight="1" x14ac:dyDescent="0.25">
      <c r="A767" s="54" t="s">
        <v>54</v>
      </c>
      <c r="B767" s="55">
        <v>39733</v>
      </c>
      <c r="C767" s="55">
        <v>222960</v>
      </c>
      <c r="D767" s="55">
        <v>0</v>
      </c>
      <c r="E767" s="55">
        <v>9454</v>
      </c>
      <c r="H767" s="55"/>
    </row>
    <row r="768" spans="1:8" s="53" customFormat="1" ht="9" customHeight="1" x14ac:dyDescent="0.25">
      <c r="A768" s="54" t="s">
        <v>55</v>
      </c>
      <c r="B768" s="55">
        <v>6056</v>
      </c>
      <c r="C768" s="55">
        <v>61859</v>
      </c>
      <c r="D768" s="56">
        <v>0</v>
      </c>
      <c r="E768" s="56">
        <v>2458</v>
      </c>
      <c r="H768" s="55"/>
    </row>
    <row r="769" spans="1:8" s="53" customFormat="1" ht="9" customHeight="1" x14ac:dyDescent="0.25">
      <c r="A769" s="54" t="s">
        <v>56</v>
      </c>
      <c r="B769" s="55">
        <v>53404</v>
      </c>
      <c r="C769" s="55">
        <v>125151</v>
      </c>
      <c r="D769" s="55">
        <v>150</v>
      </c>
      <c r="E769" s="55">
        <v>2268</v>
      </c>
      <c r="H769" s="55"/>
    </row>
    <row r="770" spans="1:8" s="53" customFormat="1" ht="9" customHeight="1" x14ac:dyDescent="0.25">
      <c r="A770" s="57" t="s">
        <v>57</v>
      </c>
      <c r="B770" s="58">
        <v>31109</v>
      </c>
      <c r="C770" s="58">
        <v>57328</v>
      </c>
      <c r="D770" s="58">
        <v>7402</v>
      </c>
      <c r="E770" s="58">
        <v>5118</v>
      </c>
      <c r="H770" s="55"/>
    </row>
    <row r="771" spans="1:8" s="53" customFormat="1" ht="9" customHeight="1" x14ac:dyDescent="0.25">
      <c r="A771" s="54" t="s">
        <v>58</v>
      </c>
      <c r="B771" s="55">
        <v>20326</v>
      </c>
      <c r="C771" s="55">
        <v>57626</v>
      </c>
      <c r="D771" s="55">
        <v>529</v>
      </c>
      <c r="E771" s="55">
        <v>501</v>
      </c>
      <c r="H771" s="55"/>
    </row>
    <row r="772" spans="1:8" s="53" customFormat="1" ht="9" customHeight="1" x14ac:dyDescent="0.25">
      <c r="A772" s="54" t="s">
        <v>59</v>
      </c>
      <c r="B772" s="55">
        <v>28563</v>
      </c>
      <c r="C772" s="55">
        <v>2830</v>
      </c>
      <c r="D772" s="56">
        <v>0</v>
      </c>
      <c r="E772" s="56">
        <v>0</v>
      </c>
      <c r="H772" s="55"/>
    </row>
    <row r="773" spans="1:8" s="53" customFormat="1" ht="9" customHeight="1" x14ac:dyDescent="0.25">
      <c r="A773" s="54" t="s">
        <v>60</v>
      </c>
      <c r="B773" s="55">
        <v>25138</v>
      </c>
      <c r="C773" s="55">
        <v>12540</v>
      </c>
      <c r="D773" s="55">
        <v>1752</v>
      </c>
      <c r="E773" s="55">
        <v>536</v>
      </c>
      <c r="H773" s="55"/>
    </row>
    <row r="774" spans="1:8" s="53" customFormat="1" ht="9" customHeight="1" x14ac:dyDescent="0.25">
      <c r="A774" s="57" t="s">
        <v>61</v>
      </c>
      <c r="B774" s="58">
        <v>6439</v>
      </c>
      <c r="C774" s="58">
        <v>48043</v>
      </c>
      <c r="D774" s="58">
        <v>25</v>
      </c>
      <c r="E774" s="58">
        <v>575</v>
      </c>
      <c r="H774" s="55"/>
    </row>
    <row r="775" spans="1:8" s="53" customFormat="1" ht="9" customHeight="1" x14ac:dyDescent="0.25">
      <c r="A775" s="54" t="s">
        <v>62</v>
      </c>
      <c r="B775" s="55">
        <v>86232</v>
      </c>
      <c r="C775" s="55">
        <v>260102</v>
      </c>
      <c r="D775" s="55">
        <v>0</v>
      </c>
      <c r="E775" s="55">
        <v>0</v>
      </c>
      <c r="H775" s="55"/>
    </row>
    <row r="776" spans="1:8" s="53" customFormat="1" ht="9" customHeight="1" x14ac:dyDescent="0.25">
      <c r="A776" s="54" t="s">
        <v>63</v>
      </c>
      <c r="B776" s="55">
        <v>11990</v>
      </c>
      <c r="C776" s="55">
        <v>268445</v>
      </c>
      <c r="D776" s="56">
        <v>13</v>
      </c>
      <c r="E776" s="56">
        <v>44</v>
      </c>
      <c r="H776" s="55"/>
    </row>
    <row r="777" spans="1:8" s="53" customFormat="1" ht="9" customHeight="1" x14ac:dyDescent="0.25">
      <c r="A777" s="54" t="s">
        <v>64</v>
      </c>
      <c r="B777" s="55">
        <v>34724</v>
      </c>
      <c r="C777" s="55">
        <v>70167</v>
      </c>
      <c r="D777" s="55">
        <v>2214</v>
      </c>
      <c r="E777" s="55">
        <v>2912</v>
      </c>
      <c r="H777" s="55"/>
    </row>
    <row r="778" spans="1:8" s="53" customFormat="1" ht="9" customHeight="1" x14ac:dyDescent="0.25">
      <c r="A778" s="54"/>
      <c r="B778" s="55"/>
      <c r="C778" s="55"/>
      <c r="D778" s="55"/>
      <c r="E778" s="55"/>
    </row>
    <row r="779" spans="1:8" ht="9" customHeight="1" x14ac:dyDescent="0.2">
      <c r="A779" s="51">
        <v>2017</v>
      </c>
      <c r="B779" s="50"/>
      <c r="C779" s="50"/>
      <c r="D779" s="50"/>
      <c r="E779" s="50"/>
    </row>
    <row r="780" spans="1:8" s="53" customFormat="1" ht="9" customHeight="1" x14ac:dyDescent="0.25">
      <c r="A780" s="51" t="s">
        <v>33</v>
      </c>
      <c r="B780" s="52">
        <f>SUM(B782:B812)</f>
        <v>1638603</v>
      </c>
      <c r="C780" s="52">
        <f>SUM(C782:C812)</f>
        <v>4749564</v>
      </c>
      <c r="D780" s="52">
        <f>SUM(D782:D812)</f>
        <v>52944</v>
      </c>
      <c r="E780" s="52">
        <f>SUM(E782:E812)</f>
        <v>115871</v>
      </c>
      <c r="H780" s="55"/>
    </row>
    <row r="781" spans="1:8" s="53" customFormat="1" ht="3.95" customHeight="1" x14ac:dyDescent="0.25">
      <c r="A781" s="51"/>
      <c r="B781" s="51"/>
      <c r="C781" s="51"/>
      <c r="D781" s="51"/>
      <c r="E781" s="51"/>
      <c r="H781" s="55"/>
    </row>
    <row r="782" spans="1:8" s="53" customFormat="1" ht="9" customHeight="1" x14ac:dyDescent="0.25">
      <c r="A782" s="54" t="s">
        <v>34</v>
      </c>
      <c r="B782" s="55">
        <v>37521</v>
      </c>
      <c r="C782" s="55">
        <v>159344</v>
      </c>
      <c r="D782" s="55">
        <v>2860</v>
      </c>
      <c r="E782" s="55">
        <v>26743</v>
      </c>
      <c r="H782" s="55"/>
    </row>
    <row r="783" spans="1:8" s="53" customFormat="1" ht="9" customHeight="1" x14ac:dyDescent="0.25">
      <c r="A783" s="54" t="s">
        <v>35</v>
      </c>
      <c r="B783" s="55">
        <v>8047</v>
      </c>
      <c r="C783" s="55">
        <v>3953</v>
      </c>
      <c r="D783" s="55">
        <v>1007</v>
      </c>
      <c r="E783" s="55">
        <v>0</v>
      </c>
      <c r="H783" s="55"/>
    </row>
    <row r="784" spans="1:8" s="53" customFormat="1" ht="9" customHeight="1" x14ac:dyDescent="0.25">
      <c r="A784" s="54" t="s">
        <v>36</v>
      </c>
      <c r="B784" s="55">
        <v>11602</v>
      </c>
      <c r="C784" s="55">
        <v>8174</v>
      </c>
      <c r="D784" s="56">
        <v>2543</v>
      </c>
      <c r="E784" s="56">
        <v>0</v>
      </c>
      <c r="H784" s="55"/>
    </row>
    <row r="785" spans="1:8" s="53" customFormat="1" ht="9" customHeight="1" x14ac:dyDescent="0.25">
      <c r="A785" s="57" t="s">
        <v>37</v>
      </c>
      <c r="B785" s="58">
        <v>9008</v>
      </c>
      <c r="C785" s="58">
        <v>60073</v>
      </c>
      <c r="D785" s="59">
        <v>0</v>
      </c>
      <c r="E785" s="59">
        <v>0</v>
      </c>
      <c r="H785" s="55"/>
    </row>
    <row r="786" spans="1:8" s="53" customFormat="1" ht="9" customHeight="1" x14ac:dyDescent="0.25">
      <c r="A786" s="54" t="s">
        <v>38</v>
      </c>
      <c r="B786" s="55">
        <v>74276</v>
      </c>
      <c r="C786" s="55">
        <v>64591</v>
      </c>
      <c r="D786" s="55">
        <v>158</v>
      </c>
      <c r="E786" s="55">
        <v>163</v>
      </c>
      <c r="H786" s="55"/>
    </row>
    <row r="787" spans="1:8" s="53" customFormat="1" ht="9" customHeight="1" x14ac:dyDescent="0.25">
      <c r="A787" s="54" t="s">
        <v>39</v>
      </c>
      <c r="B787" s="55">
        <v>11971</v>
      </c>
      <c r="C787" s="55">
        <v>99399</v>
      </c>
      <c r="D787" s="55">
        <v>1562</v>
      </c>
      <c r="E787" s="55">
        <v>707</v>
      </c>
      <c r="H787" s="55"/>
    </row>
    <row r="788" spans="1:8" s="53" customFormat="1" ht="9" customHeight="1" x14ac:dyDescent="0.25">
      <c r="A788" s="54" t="s">
        <v>40</v>
      </c>
      <c r="B788" s="55">
        <v>71208</v>
      </c>
      <c r="C788" s="55">
        <v>8082</v>
      </c>
      <c r="D788" s="56">
        <v>0</v>
      </c>
      <c r="E788" s="56">
        <v>0</v>
      </c>
      <c r="H788" s="55"/>
    </row>
    <row r="789" spans="1:8" s="53" customFormat="1" ht="9" customHeight="1" x14ac:dyDescent="0.25">
      <c r="A789" s="57" t="s">
        <v>41</v>
      </c>
      <c r="B789" s="58">
        <v>73431</v>
      </c>
      <c r="C789" s="58">
        <v>39442</v>
      </c>
      <c r="D789" s="58">
        <v>212</v>
      </c>
      <c r="E789" s="58">
        <v>724</v>
      </c>
      <c r="H789" s="55"/>
    </row>
    <row r="790" spans="1:8" s="53" customFormat="1" ht="9" customHeight="1" x14ac:dyDescent="0.25">
      <c r="A790" s="54" t="s">
        <v>42</v>
      </c>
      <c r="B790" s="55">
        <v>47701</v>
      </c>
      <c r="C790" s="55">
        <v>6868</v>
      </c>
      <c r="D790" s="55">
        <v>0</v>
      </c>
      <c r="E790" s="55">
        <v>7</v>
      </c>
      <c r="H790" s="55"/>
    </row>
    <row r="791" spans="1:8" s="53" customFormat="1" ht="9" customHeight="1" x14ac:dyDescent="0.25">
      <c r="A791" s="54" t="s">
        <v>43</v>
      </c>
      <c r="B791" s="55">
        <v>145389</v>
      </c>
      <c r="C791" s="55">
        <v>397940</v>
      </c>
      <c r="D791" s="55">
        <v>12230</v>
      </c>
      <c r="E791" s="55">
        <v>7071</v>
      </c>
      <c r="H791" s="55"/>
    </row>
    <row r="792" spans="1:8" s="53" customFormat="1" ht="9" customHeight="1" x14ac:dyDescent="0.25">
      <c r="A792" s="54" t="s">
        <v>44</v>
      </c>
      <c r="B792" s="55">
        <v>54765</v>
      </c>
      <c r="C792" s="55">
        <v>160756</v>
      </c>
      <c r="D792" s="55">
        <v>35</v>
      </c>
      <c r="E792" s="55">
        <v>0</v>
      </c>
      <c r="H792" s="55"/>
    </row>
    <row r="793" spans="1:8" s="53" customFormat="1" ht="9" customHeight="1" x14ac:dyDescent="0.25">
      <c r="A793" s="57" t="s">
        <v>45</v>
      </c>
      <c r="B793" s="58">
        <v>37754</v>
      </c>
      <c r="C793" s="58">
        <v>154547</v>
      </c>
      <c r="D793" s="58">
        <v>88</v>
      </c>
      <c r="E793" s="58">
        <v>2538</v>
      </c>
      <c r="H793" s="55"/>
    </row>
    <row r="794" spans="1:8" s="53" customFormat="1" ht="9" customHeight="1" x14ac:dyDescent="0.25">
      <c r="A794" s="54" t="s">
        <v>46</v>
      </c>
      <c r="B794" s="55">
        <v>280616</v>
      </c>
      <c r="C794" s="55">
        <v>848899</v>
      </c>
      <c r="D794" s="55">
        <v>9956</v>
      </c>
      <c r="E794" s="55">
        <v>13667</v>
      </c>
      <c r="H794" s="55"/>
    </row>
    <row r="795" spans="1:8" s="53" customFormat="1" ht="9" customHeight="1" x14ac:dyDescent="0.25">
      <c r="A795" s="54" t="s">
        <v>47</v>
      </c>
      <c r="B795" s="55">
        <v>111756</v>
      </c>
      <c r="C795" s="55">
        <v>500422</v>
      </c>
      <c r="D795" s="55">
        <v>0</v>
      </c>
      <c r="E795" s="55">
        <v>30449</v>
      </c>
      <c r="H795" s="55"/>
    </row>
    <row r="796" spans="1:8" s="53" customFormat="1" ht="9" customHeight="1" x14ac:dyDescent="0.25">
      <c r="A796" s="54" t="s">
        <v>48</v>
      </c>
      <c r="B796" s="55">
        <v>186411</v>
      </c>
      <c r="C796" s="55">
        <v>335724</v>
      </c>
      <c r="D796" s="55">
        <v>8294</v>
      </c>
      <c r="E796" s="55">
        <v>4984</v>
      </c>
      <c r="H796" s="55"/>
    </row>
    <row r="797" spans="1:8" s="53" customFormat="1" ht="9" customHeight="1" x14ac:dyDescent="0.25">
      <c r="A797" s="57" t="s">
        <v>49</v>
      </c>
      <c r="B797" s="58">
        <v>25392</v>
      </c>
      <c r="C797" s="58">
        <v>176947</v>
      </c>
      <c r="D797" s="58">
        <v>157</v>
      </c>
      <c r="E797" s="58">
        <v>0</v>
      </c>
      <c r="H797" s="55"/>
    </row>
    <row r="798" spans="1:8" s="53" customFormat="1" ht="9" customHeight="1" x14ac:dyDescent="0.25">
      <c r="A798" s="54" t="s">
        <v>50</v>
      </c>
      <c r="B798" s="55">
        <v>23769</v>
      </c>
      <c r="C798" s="55">
        <v>87583</v>
      </c>
      <c r="D798" s="55">
        <v>38</v>
      </c>
      <c r="E798" s="55">
        <v>11</v>
      </c>
      <c r="H798" s="55"/>
    </row>
    <row r="799" spans="1:8" s="53" customFormat="1" ht="9" customHeight="1" x14ac:dyDescent="0.25">
      <c r="A799" s="54" t="s">
        <v>51</v>
      </c>
      <c r="B799" s="55">
        <v>9241</v>
      </c>
      <c r="C799" s="55">
        <v>4429</v>
      </c>
      <c r="D799" s="55">
        <v>680</v>
      </c>
      <c r="E799" s="55">
        <v>415</v>
      </c>
      <c r="H799" s="55"/>
    </row>
    <row r="800" spans="1:8" s="53" customFormat="1" ht="9" customHeight="1" x14ac:dyDescent="0.25">
      <c r="A800" s="54" t="s">
        <v>52</v>
      </c>
      <c r="B800" s="55">
        <v>28052</v>
      </c>
      <c r="C800" s="55">
        <v>36616</v>
      </c>
      <c r="D800" s="55">
        <v>701</v>
      </c>
      <c r="E800" s="55">
        <v>2943</v>
      </c>
      <c r="H800" s="55"/>
    </row>
    <row r="801" spans="1:8" s="53" customFormat="1" ht="9" customHeight="1" x14ac:dyDescent="0.25">
      <c r="A801" s="57" t="s">
        <v>53</v>
      </c>
      <c r="B801" s="58">
        <v>29044</v>
      </c>
      <c r="C801" s="58">
        <v>327454</v>
      </c>
      <c r="D801" s="58">
        <v>801</v>
      </c>
      <c r="E801" s="58">
        <v>1270</v>
      </c>
      <c r="H801" s="55"/>
    </row>
    <row r="802" spans="1:8" s="53" customFormat="1" ht="9" customHeight="1" x14ac:dyDescent="0.25">
      <c r="A802" s="54" t="s">
        <v>54</v>
      </c>
      <c r="B802" s="55">
        <v>41962</v>
      </c>
      <c r="C802" s="55">
        <v>246493</v>
      </c>
      <c r="D802" s="55">
        <v>3</v>
      </c>
      <c r="E802" s="55">
        <v>8395</v>
      </c>
      <c r="H802" s="55"/>
    </row>
    <row r="803" spans="1:8" s="53" customFormat="1" ht="9" customHeight="1" x14ac:dyDescent="0.25">
      <c r="A803" s="54" t="s">
        <v>55</v>
      </c>
      <c r="B803" s="55">
        <v>6513</v>
      </c>
      <c r="C803" s="55">
        <v>69365</v>
      </c>
      <c r="D803" s="56">
        <v>0</v>
      </c>
      <c r="E803" s="56">
        <v>1775</v>
      </c>
      <c r="H803" s="55"/>
    </row>
    <row r="804" spans="1:8" s="53" customFormat="1" ht="9" customHeight="1" x14ac:dyDescent="0.25">
      <c r="A804" s="54" t="s">
        <v>56</v>
      </c>
      <c r="B804" s="55">
        <v>57081</v>
      </c>
      <c r="C804" s="55">
        <v>121237</v>
      </c>
      <c r="D804" s="55">
        <v>327</v>
      </c>
      <c r="E804" s="55">
        <v>3134</v>
      </c>
      <c r="H804" s="55"/>
    </row>
    <row r="805" spans="1:8" s="53" customFormat="1" ht="9" customHeight="1" x14ac:dyDescent="0.25">
      <c r="A805" s="57" t="s">
        <v>57</v>
      </c>
      <c r="B805" s="58">
        <v>34493</v>
      </c>
      <c r="C805" s="58">
        <v>61747</v>
      </c>
      <c r="D805" s="58">
        <v>7200</v>
      </c>
      <c r="E805" s="58">
        <v>5025</v>
      </c>
      <c r="H805" s="55"/>
    </row>
    <row r="806" spans="1:8" s="53" customFormat="1" ht="9" customHeight="1" x14ac:dyDescent="0.25">
      <c r="A806" s="54" t="s">
        <v>58</v>
      </c>
      <c r="B806" s="55">
        <v>22262</v>
      </c>
      <c r="C806" s="55">
        <v>55670</v>
      </c>
      <c r="D806" s="55">
        <v>485</v>
      </c>
      <c r="E806" s="55">
        <v>447</v>
      </c>
      <c r="H806" s="55"/>
    </row>
    <row r="807" spans="1:8" s="53" customFormat="1" ht="9" customHeight="1" x14ac:dyDescent="0.25">
      <c r="A807" s="54" t="s">
        <v>59</v>
      </c>
      <c r="B807" s="55">
        <v>28627</v>
      </c>
      <c r="C807" s="55">
        <v>1797</v>
      </c>
      <c r="D807" s="56">
        <v>0</v>
      </c>
      <c r="E807" s="56">
        <v>0</v>
      </c>
      <c r="H807" s="55"/>
    </row>
    <row r="808" spans="1:8" s="53" customFormat="1" ht="9" customHeight="1" x14ac:dyDescent="0.25">
      <c r="A808" s="54" t="s">
        <v>60</v>
      </c>
      <c r="B808" s="55">
        <v>29673</v>
      </c>
      <c r="C808" s="55">
        <v>13948</v>
      </c>
      <c r="D808" s="55">
        <v>1569</v>
      </c>
      <c r="E808" s="55">
        <v>388</v>
      </c>
      <c r="H808" s="55"/>
    </row>
    <row r="809" spans="1:8" s="53" customFormat="1" ht="9" customHeight="1" x14ac:dyDescent="0.25">
      <c r="A809" s="57" t="s">
        <v>61</v>
      </c>
      <c r="B809" s="58">
        <v>6480</v>
      </c>
      <c r="C809" s="58">
        <v>49585</v>
      </c>
      <c r="D809" s="58">
        <v>40</v>
      </c>
      <c r="E809" s="58">
        <v>677</v>
      </c>
      <c r="H809" s="55"/>
    </row>
    <row r="810" spans="1:8" s="53" customFormat="1" ht="9" customHeight="1" x14ac:dyDescent="0.25">
      <c r="A810" s="54" t="s">
        <v>62</v>
      </c>
      <c r="B810" s="55">
        <v>84974</v>
      </c>
      <c r="C810" s="55">
        <v>258430</v>
      </c>
      <c r="D810" s="55">
        <v>0</v>
      </c>
      <c r="E810" s="55">
        <v>0</v>
      </c>
      <c r="H810" s="55"/>
    </row>
    <row r="811" spans="1:8" s="53" customFormat="1" ht="9" customHeight="1" x14ac:dyDescent="0.25">
      <c r="A811" s="54" t="s">
        <v>63</v>
      </c>
      <c r="B811" s="55">
        <v>11153</v>
      </c>
      <c r="C811" s="55">
        <v>315956</v>
      </c>
      <c r="D811" s="56">
        <v>1</v>
      </c>
      <c r="E811" s="56">
        <v>38</v>
      </c>
      <c r="H811" s="55"/>
    </row>
    <row r="812" spans="1:8" s="53" customFormat="1" ht="9" customHeight="1" x14ac:dyDescent="0.25">
      <c r="A812" s="54" t="s">
        <v>64</v>
      </c>
      <c r="B812" s="55">
        <v>38431</v>
      </c>
      <c r="C812" s="55">
        <v>74093</v>
      </c>
      <c r="D812" s="55">
        <v>1997</v>
      </c>
      <c r="E812" s="55">
        <v>4300</v>
      </c>
      <c r="H812" s="55"/>
    </row>
    <row r="813" spans="1:8" s="53" customFormat="1" ht="9" customHeight="1" x14ac:dyDescent="0.25">
      <c r="A813" s="54"/>
      <c r="B813" s="55"/>
      <c r="C813" s="55"/>
      <c r="D813" s="55"/>
      <c r="E813" s="55"/>
    </row>
    <row r="814" spans="1:8" ht="9" customHeight="1" x14ac:dyDescent="0.2">
      <c r="A814" s="51">
        <v>2018</v>
      </c>
      <c r="B814" s="61"/>
      <c r="C814" s="50"/>
      <c r="D814" s="50"/>
      <c r="E814" s="50"/>
    </row>
    <row r="815" spans="1:8" s="53" customFormat="1" ht="9" customHeight="1" x14ac:dyDescent="0.25">
      <c r="A815" s="51" t="s">
        <v>33</v>
      </c>
      <c r="B815" s="52">
        <f>SUM(B817:B847)</f>
        <v>1748251</v>
      </c>
      <c r="C815" s="52">
        <f>SUM(C817:C847)</f>
        <v>4812933</v>
      </c>
      <c r="D815" s="52">
        <f>SUM(D817:D847)</f>
        <v>43265</v>
      </c>
      <c r="E815" s="52">
        <f>SUM(E817:E847)</f>
        <v>111577</v>
      </c>
      <c r="H815" s="55"/>
    </row>
    <row r="816" spans="1:8" s="53" customFormat="1" ht="3.95" customHeight="1" x14ac:dyDescent="0.25">
      <c r="A816" s="51"/>
      <c r="B816" s="51"/>
      <c r="C816" s="51"/>
      <c r="D816" s="51"/>
      <c r="E816" s="51"/>
      <c r="H816" s="55"/>
    </row>
    <row r="817" spans="1:8" s="53" customFormat="1" ht="9" customHeight="1" x14ac:dyDescent="0.25">
      <c r="A817" s="54" t="s">
        <v>34</v>
      </c>
      <c r="B817" s="55">
        <v>34949</v>
      </c>
      <c r="C817" s="55">
        <v>163864</v>
      </c>
      <c r="D817" s="55">
        <v>3176</v>
      </c>
      <c r="E817" s="55">
        <v>29442</v>
      </c>
      <c r="H817" s="55"/>
    </row>
    <row r="818" spans="1:8" s="53" customFormat="1" ht="9" customHeight="1" x14ac:dyDescent="0.25">
      <c r="A818" s="54" t="s">
        <v>35</v>
      </c>
      <c r="B818" s="55">
        <v>6684</v>
      </c>
      <c r="C818" s="55">
        <v>4602</v>
      </c>
      <c r="D818" s="55">
        <v>770</v>
      </c>
      <c r="E818" s="55">
        <v>0</v>
      </c>
      <c r="H818" s="55"/>
    </row>
    <row r="819" spans="1:8" s="53" customFormat="1" ht="9" customHeight="1" x14ac:dyDescent="0.25">
      <c r="A819" s="54" t="s">
        <v>36</v>
      </c>
      <c r="B819" s="55">
        <v>12348</v>
      </c>
      <c r="C819" s="55">
        <v>6105</v>
      </c>
      <c r="D819" s="56">
        <v>4</v>
      </c>
      <c r="E819" s="56">
        <v>0</v>
      </c>
      <c r="H819" s="55"/>
    </row>
    <row r="820" spans="1:8" s="53" customFormat="1" ht="9" customHeight="1" x14ac:dyDescent="0.25">
      <c r="A820" s="57" t="s">
        <v>37</v>
      </c>
      <c r="B820" s="58">
        <v>11236</v>
      </c>
      <c r="C820" s="58">
        <v>56234</v>
      </c>
      <c r="D820" s="59">
        <v>0</v>
      </c>
      <c r="E820" s="59">
        <v>6</v>
      </c>
      <c r="H820" s="55"/>
    </row>
    <row r="821" spans="1:8" s="53" customFormat="1" ht="9" customHeight="1" x14ac:dyDescent="0.25">
      <c r="A821" s="54" t="s">
        <v>38</v>
      </c>
      <c r="B821" s="55">
        <v>79457</v>
      </c>
      <c r="C821" s="55">
        <v>39868</v>
      </c>
      <c r="D821" s="55">
        <v>111</v>
      </c>
      <c r="E821" s="55">
        <v>219</v>
      </c>
      <c r="H821" s="55"/>
    </row>
    <row r="822" spans="1:8" s="53" customFormat="1" ht="9" customHeight="1" x14ac:dyDescent="0.25">
      <c r="A822" s="54" t="s">
        <v>39</v>
      </c>
      <c r="B822" s="55">
        <v>13267</v>
      </c>
      <c r="C822" s="55">
        <v>95659</v>
      </c>
      <c r="D822" s="55">
        <v>1459</v>
      </c>
      <c r="E822" s="55">
        <v>876</v>
      </c>
      <c r="H822" s="55"/>
    </row>
    <row r="823" spans="1:8" s="53" customFormat="1" ht="9" customHeight="1" x14ac:dyDescent="0.25">
      <c r="A823" s="54" t="s">
        <v>40</v>
      </c>
      <c r="B823" s="55">
        <v>74657</v>
      </c>
      <c r="C823" s="55">
        <v>8373</v>
      </c>
      <c r="D823" s="56">
        <v>0</v>
      </c>
      <c r="E823" s="56">
        <v>0</v>
      </c>
      <c r="H823" s="55"/>
    </row>
    <row r="824" spans="1:8" s="53" customFormat="1" ht="9" customHeight="1" x14ac:dyDescent="0.25">
      <c r="A824" s="57" t="s">
        <v>41</v>
      </c>
      <c r="B824" s="58">
        <v>75884</v>
      </c>
      <c r="C824" s="58">
        <v>33730</v>
      </c>
      <c r="D824" s="58">
        <v>311</v>
      </c>
      <c r="E824" s="58">
        <v>709</v>
      </c>
      <c r="H824" s="55"/>
    </row>
    <row r="825" spans="1:8" s="53" customFormat="1" ht="9" customHeight="1" x14ac:dyDescent="0.25">
      <c r="A825" s="54" t="s">
        <v>42</v>
      </c>
      <c r="B825" s="55">
        <v>46484</v>
      </c>
      <c r="C825" s="55">
        <v>5731</v>
      </c>
      <c r="D825" s="55">
        <v>0</v>
      </c>
      <c r="E825" s="55">
        <v>2</v>
      </c>
      <c r="H825" s="55"/>
    </row>
    <row r="826" spans="1:8" s="53" customFormat="1" ht="9" customHeight="1" x14ac:dyDescent="0.25">
      <c r="A826" s="54" t="s">
        <v>43</v>
      </c>
      <c r="B826" s="55">
        <v>155995</v>
      </c>
      <c r="C826" s="55">
        <v>397649</v>
      </c>
      <c r="D826" s="55">
        <v>10717</v>
      </c>
      <c r="E826" s="55">
        <v>7342</v>
      </c>
      <c r="H826" s="55"/>
    </row>
    <row r="827" spans="1:8" s="53" customFormat="1" ht="9" customHeight="1" x14ac:dyDescent="0.25">
      <c r="A827" s="54" t="s">
        <v>44</v>
      </c>
      <c r="B827" s="55">
        <v>56668</v>
      </c>
      <c r="C827" s="55">
        <v>154932</v>
      </c>
      <c r="D827" s="55">
        <v>18</v>
      </c>
      <c r="E827" s="55">
        <v>0</v>
      </c>
      <c r="H827" s="55"/>
    </row>
    <row r="828" spans="1:8" s="53" customFormat="1" ht="9" customHeight="1" x14ac:dyDescent="0.25">
      <c r="A828" s="57" t="s">
        <v>45</v>
      </c>
      <c r="B828" s="58">
        <v>40699</v>
      </c>
      <c r="C828" s="58">
        <v>153054</v>
      </c>
      <c r="D828" s="58">
        <v>57</v>
      </c>
      <c r="E828" s="58">
        <v>2772</v>
      </c>
      <c r="H828" s="55"/>
    </row>
    <row r="829" spans="1:8" s="53" customFormat="1" ht="9" customHeight="1" x14ac:dyDescent="0.25">
      <c r="A829" s="54" t="s">
        <v>46</v>
      </c>
      <c r="B829" s="55">
        <v>318580</v>
      </c>
      <c r="C829" s="55">
        <v>909886</v>
      </c>
      <c r="D829" s="55">
        <v>9068</v>
      </c>
      <c r="E829" s="55">
        <v>14439</v>
      </c>
      <c r="H829" s="55"/>
    </row>
    <row r="830" spans="1:8" s="53" customFormat="1" ht="9" customHeight="1" x14ac:dyDescent="0.25">
      <c r="A830" s="54" t="s">
        <v>47</v>
      </c>
      <c r="B830" s="55">
        <v>130212</v>
      </c>
      <c r="C830" s="55">
        <v>595499</v>
      </c>
      <c r="D830" s="55">
        <v>0</v>
      </c>
      <c r="E830" s="55">
        <v>26886</v>
      </c>
      <c r="H830" s="55"/>
    </row>
    <row r="831" spans="1:8" s="53" customFormat="1" ht="9" customHeight="1" x14ac:dyDescent="0.25">
      <c r="A831" s="54" t="s">
        <v>48</v>
      </c>
      <c r="B831" s="55">
        <v>196400</v>
      </c>
      <c r="C831" s="55">
        <v>300868</v>
      </c>
      <c r="D831" s="55">
        <v>7456</v>
      </c>
      <c r="E831" s="55">
        <v>5001</v>
      </c>
      <c r="H831" s="55"/>
    </row>
    <row r="832" spans="1:8" s="53" customFormat="1" ht="9" customHeight="1" x14ac:dyDescent="0.25">
      <c r="A832" s="57" t="s">
        <v>49</v>
      </c>
      <c r="B832" s="58">
        <v>25268</v>
      </c>
      <c r="C832" s="58">
        <v>183775</v>
      </c>
      <c r="D832" s="58">
        <v>162</v>
      </c>
      <c r="E832" s="58">
        <v>0</v>
      </c>
      <c r="H832" s="55"/>
    </row>
    <row r="833" spans="1:8" s="53" customFormat="1" ht="9" customHeight="1" x14ac:dyDescent="0.25">
      <c r="A833" s="54" t="s">
        <v>50</v>
      </c>
      <c r="B833" s="55">
        <v>23639</v>
      </c>
      <c r="C833" s="55">
        <v>80281</v>
      </c>
      <c r="D833" s="55">
        <v>71</v>
      </c>
      <c r="E833" s="55">
        <v>5</v>
      </c>
      <c r="H833" s="55"/>
    </row>
    <row r="834" spans="1:8" s="53" customFormat="1" ht="9" customHeight="1" x14ac:dyDescent="0.25">
      <c r="A834" s="54" t="s">
        <v>51</v>
      </c>
      <c r="B834" s="55">
        <v>9879</v>
      </c>
      <c r="C834" s="55">
        <v>4246</v>
      </c>
      <c r="D834" s="55">
        <v>558</v>
      </c>
      <c r="E834" s="55">
        <v>285</v>
      </c>
      <c r="H834" s="55"/>
    </row>
    <row r="835" spans="1:8" s="53" customFormat="1" ht="9" customHeight="1" x14ac:dyDescent="0.25">
      <c r="A835" s="54" t="s">
        <v>52</v>
      </c>
      <c r="B835" s="55">
        <v>28906</v>
      </c>
      <c r="C835" s="55">
        <v>38732</v>
      </c>
      <c r="D835" s="55">
        <v>308</v>
      </c>
      <c r="E835" s="55">
        <v>849</v>
      </c>
      <c r="H835" s="55"/>
    </row>
    <row r="836" spans="1:8" s="53" customFormat="1" ht="9" customHeight="1" x14ac:dyDescent="0.25">
      <c r="A836" s="57" t="s">
        <v>53</v>
      </c>
      <c r="B836" s="58">
        <v>30276</v>
      </c>
      <c r="C836" s="58">
        <v>318741</v>
      </c>
      <c r="D836" s="58">
        <v>278</v>
      </c>
      <c r="E836" s="58">
        <v>969</v>
      </c>
      <c r="H836" s="55"/>
    </row>
    <row r="837" spans="1:8" s="53" customFormat="1" ht="9" customHeight="1" x14ac:dyDescent="0.25">
      <c r="A837" s="54" t="s">
        <v>54</v>
      </c>
      <c r="B837" s="55">
        <v>43410</v>
      </c>
      <c r="C837" s="55">
        <v>247449</v>
      </c>
      <c r="D837" s="55">
        <v>0</v>
      </c>
      <c r="E837" s="55">
        <v>9268</v>
      </c>
      <c r="H837" s="55"/>
    </row>
    <row r="838" spans="1:8" s="53" customFormat="1" ht="9" customHeight="1" x14ac:dyDescent="0.25">
      <c r="A838" s="54" t="s">
        <v>55</v>
      </c>
      <c r="B838" s="55">
        <v>6773</v>
      </c>
      <c r="C838" s="55">
        <v>72090</v>
      </c>
      <c r="D838" s="56">
        <v>0</v>
      </c>
      <c r="E838" s="56">
        <v>1217</v>
      </c>
      <c r="H838" s="55"/>
    </row>
    <row r="839" spans="1:8" s="53" customFormat="1" ht="9" customHeight="1" x14ac:dyDescent="0.25">
      <c r="A839" s="54" t="s">
        <v>56</v>
      </c>
      <c r="B839" s="55">
        <v>56746</v>
      </c>
      <c r="C839" s="55">
        <v>123929</v>
      </c>
      <c r="D839" s="55">
        <v>406</v>
      </c>
      <c r="E839" s="55">
        <v>3025</v>
      </c>
      <c r="H839" s="55"/>
    </row>
    <row r="840" spans="1:8" s="53" customFormat="1" ht="9" customHeight="1" x14ac:dyDescent="0.25">
      <c r="A840" s="57" t="s">
        <v>57</v>
      </c>
      <c r="B840" s="58">
        <v>35403</v>
      </c>
      <c r="C840" s="58">
        <v>58035</v>
      </c>
      <c r="D840" s="58">
        <v>4068</v>
      </c>
      <c r="E840" s="58">
        <v>3129</v>
      </c>
      <c r="H840" s="55"/>
    </row>
    <row r="841" spans="1:8" s="53" customFormat="1" ht="9" customHeight="1" x14ac:dyDescent="0.25">
      <c r="A841" s="54" t="s">
        <v>58</v>
      </c>
      <c r="B841" s="55">
        <v>22029</v>
      </c>
      <c r="C841" s="55">
        <v>54815</v>
      </c>
      <c r="D841" s="55">
        <v>316</v>
      </c>
      <c r="E841" s="55">
        <v>313</v>
      </c>
      <c r="H841" s="55"/>
    </row>
    <row r="842" spans="1:8" s="53" customFormat="1" ht="9" customHeight="1" x14ac:dyDescent="0.25">
      <c r="A842" s="54" t="s">
        <v>59</v>
      </c>
      <c r="B842" s="55">
        <v>31313</v>
      </c>
      <c r="C842" s="55">
        <v>2215</v>
      </c>
      <c r="D842" s="56">
        <v>0</v>
      </c>
      <c r="E842" s="56">
        <v>0</v>
      </c>
      <c r="H842" s="55"/>
    </row>
    <row r="843" spans="1:8" s="53" customFormat="1" ht="9" customHeight="1" x14ac:dyDescent="0.25">
      <c r="A843" s="54" t="s">
        <v>60</v>
      </c>
      <c r="B843" s="55">
        <v>30610</v>
      </c>
      <c r="C843" s="55">
        <v>13661</v>
      </c>
      <c r="D843" s="55">
        <v>2106</v>
      </c>
      <c r="E843" s="55">
        <v>433</v>
      </c>
      <c r="H843" s="55"/>
    </row>
    <row r="844" spans="1:8" s="53" customFormat="1" ht="9" customHeight="1" x14ac:dyDescent="0.25">
      <c r="A844" s="57" t="s">
        <v>61</v>
      </c>
      <c r="B844" s="58">
        <v>7342</v>
      </c>
      <c r="C844" s="58">
        <v>46899</v>
      </c>
      <c r="D844" s="58">
        <v>42</v>
      </c>
      <c r="E844" s="58">
        <v>655</v>
      </c>
      <c r="H844" s="55"/>
    </row>
    <row r="845" spans="1:8" s="53" customFormat="1" ht="9" customHeight="1" x14ac:dyDescent="0.25">
      <c r="A845" s="54" t="s">
        <v>62</v>
      </c>
      <c r="B845" s="55">
        <v>91202</v>
      </c>
      <c r="C845" s="55">
        <v>278633</v>
      </c>
      <c r="D845" s="55">
        <v>0</v>
      </c>
      <c r="E845" s="55">
        <v>0</v>
      </c>
      <c r="H845" s="55"/>
    </row>
    <row r="846" spans="1:8" s="53" customFormat="1" ht="9" customHeight="1" x14ac:dyDescent="0.25">
      <c r="A846" s="54" t="s">
        <v>63</v>
      </c>
      <c r="B846" s="55">
        <v>11748</v>
      </c>
      <c r="C846" s="55">
        <v>288661</v>
      </c>
      <c r="D846" s="56">
        <v>0</v>
      </c>
      <c r="E846" s="56">
        <v>12</v>
      </c>
      <c r="H846" s="55"/>
    </row>
    <row r="847" spans="1:8" s="53" customFormat="1" ht="9" customHeight="1" x14ac:dyDescent="0.25">
      <c r="A847" s="54" t="s">
        <v>64</v>
      </c>
      <c r="B847" s="55">
        <v>40187</v>
      </c>
      <c r="C847" s="55">
        <v>74717</v>
      </c>
      <c r="D847" s="55">
        <v>1803</v>
      </c>
      <c r="E847" s="55">
        <v>3723</v>
      </c>
      <c r="H847" s="55"/>
    </row>
    <row r="848" spans="1:8" ht="3" customHeight="1" x14ac:dyDescent="0.2">
      <c r="A848" s="49"/>
      <c r="B848" s="49"/>
      <c r="C848" s="49"/>
      <c r="D848" s="49"/>
      <c r="E848" s="49"/>
    </row>
    <row r="849" spans="1:6" ht="3" customHeight="1" x14ac:dyDescent="0.2">
      <c r="A849" s="50"/>
      <c r="B849" s="50"/>
      <c r="C849" s="50"/>
      <c r="D849" s="50"/>
      <c r="E849" s="50"/>
    </row>
    <row r="850" spans="1:6" s="63" customFormat="1" ht="9" customHeight="1" x14ac:dyDescent="0.25">
      <c r="A850" s="62" t="s">
        <v>72</v>
      </c>
      <c r="B850" s="62"/>
      <c r="C850" s="62"/>
      <c r="D850" s="62"/>
      <c r="E850" s="62"/>
    </row>
    <row r="851" spans="1:6" ht="12.75" hidden="1" customHeight="1" x14ac:dyDescent="0.2">
      <c r="F851" s="44" t="s">
        <v>11</v>
      </c>
    </row>
  </sheetData>
  <sheetProtection sheet="1" objects="1" scenarios="1"/>
  <hyperlinks>
    <hyperlink ref="A850:E850" r:id="rId1" display="Fuente: INEGI. Estadística de Sacrificio de Ganado en Rastros Municipales."/>
    <hyperlink ref="E1" location="Índice!A1" tooltip="Ir a Índice" display="Índice!A1"/>
  </hyperlinks>
  <printOptions horizontalCentered="1" verticalCentered="1"/>
  <pageMargins left="0.19685039370078741" right="0.19685039370078741" top="0.39370078740157483" bottom="0.19685039370078741" header="0" footer="0.19685039370078741"/>
  <pageSetup orientation="portrait" r:id="rId2"/>
  <headerFooter scaleWithDoc="0" alignWithMargins="0">
    <oddHeader>&amp;L&amp;"Arial,Normal"&amp;10&amp;K000080INEGI. Anuario estadístico y geográfico por entidad federativa 2019.</oddHeader>
  </headerFooter>
  <rowBreaks count="11" manualBreakCount="11">
    <brk id="78" max="4" man="1"/>
    <brk id="148" max="4" man="1"/>
    <brk id="218" max="4" man="1"/>
    <brk id="288" max="4" man="1"/>
    <brk id="358" max="4" man="1"/>
    <brk id="428" max="16383" man="1"/>
    <brk id="498" max="5" man="1"/>
    <brk id="568" max="5" man="1"/>
    <brk id="638" max="5" man="1"/>
    <brk id="708" max="5" man="1"/>
    <brk id="778" max="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3"/>
  <sheetViews>
    <sheetView showGridLines="0" showRowColHeaders="0" zoomScale="130" zoomScaleNormal="13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0" defaultRowHeight="11.25" customHeight="1" zeroHeight="1" x14ac:dyDescent="0.25"/>
  <cols>
    <col min="1" max="1" width="18.28515625" style="147" customWidth="1"/>
    <col min="2" max="2" width="14.28515625" style="147" customWidth="1"/>
    <col min="3" max="3" width="18.42578125" style="147" customWidth="1"/>
    <col min="4" max="4" width="16.85546875" style="147" customWidth="1"/>
    <col min="5" max="5" width="17.5703125" style="147" customWidth="1"/>
    <col min="6" max="6" width="0.85546875" style="147" customWidth="1"/>
    <col min="7" max="16384" width="8" style="147" hidden="1"/>
  </cols>
  <sheetData>
    <row r="1" spans="1:5" s="39" customFormat="1" ht="12" customHeight="1" x14ac:dyDescent="0.2">
      <c r="A1" s="36" t="s">
        <v>119</v>
      </c>
      <c r="B1" s="42"/>
      <c r="C1" s="42"/>
      <c r="D1" s="42"/>
      <c r="E1" s="145" t="s">
        <v>120</v>
      </c>
    </row>
    <row r="2" spans="1:5" s="39" customFormat="1" ht="12" customHeight="1" x14ac:dyDescent="0.2">
      <c r="A2" s="36" t="s">
        <v>121</v>
      </c>
      <c r="B2" s="42"/>
      <c r="C2" s="42"/>
      <c r="D2" s="42"/>
      <c r="E2" s="42"/>
    </row>
    <row r="3" spans="1:5" s="39" customFormat="1" ht="12" customHeight="1" x14ac:dyDescent="0.25">
      <c r="A3" s="40" t="s">
        <v>26</v>
      </c>
      <c r="B3" s="42"/>
      <c r="C3" s="42"/>
      <c r="D3" s="42"/>
      <c r="E3" s="42"/>
    </row>
    <row r="4" spans="1:5" s="39" customFormat="1" ht="12" customHeight="1" x14ac:dyDescent="0.25">
      <c r="A4" s="41" t="s">
        <v>122</v>
      </c>
      <c r="B4" s="42"/>
      <c r="C4" s="42"/>
      <c r="D4" s="42"/>
      <c r="E4" s="42"/>
    </row>
    <row r="5" spans="1:5" ht="3" customHeight="1" x14ac:dyDescent="0.25">
      <c r="A5" s="146"/>
      <c r="B5" s="146"/>
      <c r="C5" s="146"/>
      <c r="D5" s="146"/>
      <c r="E5" s="146"/>
    </row>
    <row r="6" spans="1:5" ht="3" customHeight="1" x14ac:dyDescent="0.25">
      <c r="A6" s="148"/>
      <c r="B6" s="148"/>
      <c r="C6" s="148"/>
      <c r="D6" s="148"/>
      <c r="E6" s="148"/>
    </row>
    <row r="7" spans="1:5" s="63" customFormat="1" ht="8.65" customHeight="1" x14ac:dyDescent="0.25">
      <c r="A7" s="46" t="s">
        <v>28</v>
      </c>
      <c r="B7" s="47" t="s">
        <v>29</v>
      </c>
      <c r="C7" s="47" t="s">
        <v>30</v>
      </c>
      <c r="D7" s="47" t="s">
        <v>31</v>
      </c>
      <c r="E7" s="47" t="s">
        <v>32</v>
      </c>
    </row>
    <row r="8" spans="1:5" ht="3" customHeight="1" x14ac:dyDescent="0.15">
      <c r="A8" s="146"/>
      <c r="B8" s="146"/>
      <c r="C8" s="146"/>
      <c r="D8" s="149"/>
      <c r="E8" s="146"/>
    </row>
    <row r="9" spans="1:5" ht="3" customHeight="1" x14ac:dyDescent="0.2">
      <c r="A9" s="148"/>
      <c r="B9" s="148"/>
      <c r="C9" s="148"/>
      <c r="D9" s="150"/>
      <c r="E9" s="148"/>
    </row>
    <row r="10" spans="1:5" ht="9" customHeight="1" x14ac:dyDescent="0.25">
      <c r="A10" s="151">
        <v>1995</v>
      </c>
      <c r="B10" s="152"/>
      <c r="C10" s="152"/>
      <c r="D10" s="152"/>
      <c r="E10" s="152"/>
    </row>
    <row r="11" spans="1:5" s="154" customFormat="1" ht="9" customHeight="1" x14ac:dyDescent="0.25">
      <c r="A11" s="153" t="s">
        <v>33</v>
      </c>
      <c r="B11" s="152">
        <f>SUM(B13:B43)+2</f>
        <v>674509</v>
      </c>
      <c r="C11" s="152">
        <f>SUM(C13:C43)</f>
        <v>322134</v>
      </c>
      <c r="D11" s="152">
        <f>SUM(D13:D43)-1</f>
        <v>8576</v>
      </c>
      <c r="E11" s="152">
        <f>SUM(E13:E43)+1</f>
        <v>3373</v>
      </c>
    </row>
    <row r="12" spans="1:5" s="154" customFormat="1" ht="3.95" customHeight="1" x14ac:dyDescent="0.25">
      <c r="A12" s="153"/>
      <c r="B12" s="152"/>
      <c r="C12" s="152"/>
      <c r="D12" s="152"/>
      <c r="E12" s="152"/>
    </row>
    <row r="13" spans="1:5" s="53" customFormat="1" ht="9" customHeight="1" x14ac:dyDescent="0.25">
      <c r="A13" s="155" t="s">
        <v>34</v>
      </c>
      <c r="B13" s="156">
        <v>8488</v>
      </c>
      <c r="C13" s="156">
        <v>4719</v>
      </c>
      <c r="D13" s="156">
        <v>266</v>
      </c>
      <c r="E13" s="156">
        <v>210</v>
      </c>
    </row>
    <row r="14" spans="1:5" s="53" customFormat="1" ht="9" customHeight="1" x14ac:dyDescent="0.25">
      <c r="A14" s="155" t="s">
        <v>35</v>
      </c>
      <c r="B14" s="156">
        <v>3101</v>
      </c>
      <c r="C14" s="156">
        <v>396</v>
      </c>
      <c r="D14" s="156">
        <v>18</v>
      </c>
      <c r="E14" s="156">
        <v>0</v>
      </c>
    </row>
    <row r="15" spans="1:5" s="53" customFormat="1" ht="9" customHeight="1" x14ac:dyDescent="0.25">
      <c r="A15" s="155" t="s">
        <v>87</v>
      </c>
      <c r="B15" s="156">
        <v>4591</v>
      </c>
      <c r="C15" s="156">
        <v>949</v>
      </c>
      <c r="D15" s="156">
        <v>0</v>
      </c>
      <c r="E15" s="156">
        <v>0</v>
      </c>
    </row>
    <row r="16" spans="1:5" s="53" customFormat="1" ht="9" customHeight="1" x14ac:dyDescent="0.25">
      <c r="A16" s="157" t="s">
        <v>37</v>
      </c>
      <c r="B16" s="158">
        <v>3528</v>
      </c>
      <c r="C16" s="158">
        <v>3163</v>
      </c>
      <c r="D16" s="158">
        <v>0</v>
      </c>
      <c r="E16" s="158">
        <v>0</v>
      </c>
    </row>
    <row r="17" spans="1:5" s="53" customFormat="1" ht="9" customHeight="1" x14ac:dyDescent="0.25">
      <c r="A17" s="155" t="s">
        <v>38</v>
      </c>
      <c r="B17" s="156">
        <v>19687</v>
      </c>
      <c r="C17" s="156">
        <v>5235</v>
      </c>
      <c r="D17" s="156">
        <v>83</v>
      </c>
      <c r="E17" s="156">
        <v>2</v>
      </c>
    </row>
    <row r="18" spans="1:5" s="53" customFormat="1" ht="9" customHeight="1" x14ac:dyDescent="0.25">
      <c r="A18" s="155" t="s">
        <v>39</v>
      </c>
      <c r="B18" s="156">
        <v>8566</v>
      </c>
      <c r="C18" s="156">
        <v>6263</v>
      </c>
      <c r="D18" s="156">
        <v>25</v>
      </c>
      <c r="E18" s="156">
        <v>0</v>
      </c>
    </row>
    <row r="19" spans="1:5" s="53" customFormat="1" ht="9" customHeight="1" x14ac:dyDescent="0.25">
      <c r="A19" s="155" t="s">
        <v>40</v>
      </c>
      <c r="B19" s="156">
        <v>18510</v>
      </c>
      <c r="C19" s="156">
        <v>3482</v>
      </c>
      <c r="D19" s="156">
        <v>0</v>
      </c>
      <c r="E19" s="156">
        <v>0</v>
      </c>
    </row>
    <row r="20" spans="1:5" s="53" customFormat="1" ht="9" customHeight="1" x14ac:dyDescent="0.25">
      <c r="A20" s="157" t="s">
        <v>41</v>
      </c>
      <c r="B20" s="158">
        <v>29567</v>
      </c>
      <c r="C20" s="158">
        <v>3397</v>
      </c>
      <c r="D20" s="158">
        <v>10</v>
      </c>
      <c r="E20" s="158">
        <v>15</v>
      </c>
    </row>
    <row r="21" spans="1:5" s="53" customFormat="1" ht="9" customHeight="1" x14ac:dyDescent="0.25">
      <c r="A21" s="155" t="s">
        <v>42</v>
      </c>
      <c r="B21" s="156">
        <v>8476</v>
      </c>
      <c r="C21" s="156">
        <v>967</v>
      </c>
      <c r="D21" s="156">
        <v>0</v>
      </c>
      <c r="E21" s="156">
        <v>0</v>
      </c>
    </row>
    <row r="22" spans="1:5" s="53" customFormat="1" ht="9" customHeight="1" x14ac:dyDescent="0.25">
      <c r="A22" s="155" t="s">
        <v>43</v>
      </c>
      <c r="B22" s="156">
        <v>41552</v>
      </c>
      <c r="C22" s="156">
        <v>30286</v>
      </c>
      <c r="D22" s="156">
        <v>1463</v>
      </c>
      <c r="E22" s="156">
        <v>147</v>
      </c>
    </row>
    <row r="23" spans="1:5" s="53" customFormat="1" ht="9" customHeight="1" x14ac:dyDescent="0.25">
      <c r="A23" s="155" t="s">
        <v>44</v>
      </c>
      <c r="B23" s="156">
        <v>16380</v>
      </c>
      <c r="C23" s="156">
        <v>12438</v>
      </c>
      <c r="D23" s="156">
        <v>220</v>
      </c>
      <c r="E23" s="156">
        <v>0</v>
      </c>
    </row>
    <row r="24" spans="1:5" s="53" customFormat="1" ht="9" customHeight="1" x14ac:dyDescent="0.25">
      <c r="A24" s="157" t="s">
        <v>45</v>
      </c>
      <c r="B24" s="158">
        <v>15791</v>
      </c>
      <c r="C24" s="158">
        <v>8297</v>
      </c>
      <c r="D24" s="158">
        <v>134</v>
      </c>
      <c r="E24" s="158">
        <v>506</v>
      </c>
    </row>
    <row r="25" spans="1:5" s="53" customFormat="1" ht="9" customHeight="1" x14ac:dyDescent="0.25">
      <c r="A25" s="155" t="s">
        <v>46</v>
      </c>
      <c r="B25" s="156">
        <v>77514</v>
      </c>
      <c r="C25" s="156">
        <v>43259</v>
      </c>
      <c r="D25" s="156">
        <v>788</v>
      </c>
      <c r="E25" s="156">
        <v>6</v>
      </c>
    </row>
    <row r="26" spans="1:5" s="53" customFormat="1" ht="9" customHeight="1" x14ac:dyDescent="0.25">
      <c r="A26" s="155" t="s">
        <v>47</v>
      </c>
      <c r="B26" s="156">
        <v>57557</v>
      </c>
      <c r="C26" s="156">
        <v>56494</v>
      </c>
      <c r="D26" s="156">
        <v>140</v>
      </c>
      <c r="E26" s="156">
        <v>1240</v>
      </c>
    </row>
    <row r="27" spans="1:5" s="53" customFormat="1" ht="9" customHeight="1" x14ac:dyDescent="0.25">
      <c r="A27" s="155" t="s">
        <v>48</v>
      </c>
      <c r="B27" s="156">
        <v>32231</v>
      </c>
      <c r="C27" s="156">
        <v>15320</v>
      </c>
      <c r="D27" s="156">
        <v>248</v>
      </c>
      <c r="E27" s="156">
        <v>3</v>
      </c>
    </row>
    <row r="28" spans="1:5" s="53" customFormat="1" ht="9" customHeight="1" x14ac:dyDescent="0.25">
      <c r="A28" s="157" t="s">
        <v>49</v>
      </c>
      <c r="B28" s="158">
        <v>8422</v>
      </c>
      <c r="C28" s="158">
        <v>7515</v>
      </c>
      <c r="D28" s="158">
        <v>18</v>
      </c>
      <c r="E28" s="158">
        <v>0</v>
      </c>
    </row>
    <row r="29" spans="1:5" s="53" customFormat="1" ht="9" customHeight="1" x14ac:dyDescent="0.25">
      <c r="A29" s="155" t="s">
        <v>50</v>
      </c>
      <c r="B29" s="156">
        <v>8714</v>
      </c>
      <c r="C29" s="156">
        <v>3229</v>
      </c>
      <c r="D29" s="156">
        <v>8</v>
      </c>
      <c r="E29" s="156">
        <v>0</v>
      </c>
    </row>
    <row r="30" spans="1:5" s="53" customFormat="1" ht="9" customHeight="1" x14ac:dyDescent="0.25">
      <c r="A30" s="155" t="s">
        <v>51</v>
      </c>
      <c r="B30" s="156">
        <v>31401</v>
      </c>
      <c r="C30" s="156">
        <v>10104</v>
      </c>
      <c r="D30" s="156">
        <v>3057</v>
      </c>
      <c r="E30" s="156">
        <v>2</v>
      </c>
    </row>
    <row r="31" spans="1:5" s="53" customFormat="1" ht="9" customHeight="1" x14ac:dyDescent="0.25">
      <c r="A31" s="155" t="s">
        <v>52</v>
      </c>
      <c r="B31" s="156">
        <v>11760</v>
      </c>
      <c r="C31" s="156">
        <v>6789</v>
      </c>
      <c r="D31" s="156">
        <v>559</v>
      </c>
      <c r="E31" s="156">
        <v>244</v>
      </c>
    </row>
    <row r="32" spans="1:5" s="53" customFormat="1" ht="9" customHeight="1" x14ac:dyDescent="0.25">
      <c r="A32" s="157" t="s">
        <v>53</v>
      </c>
      <c r="B32" s="158">
        <v>20133</v>
      </c>
      <c r="C32" s="158">
        <v>22157</v>
      </c>
      <c r="D32" s="158">
        <v>222</v>
      </c>
      <c r="E32" s="158">
        <v>688</v>
      </c>
    </row>
    <row r="33" spans="1:5" s="53" customFormat="1" ht="9" customHeight="1" x14ac:dyDescent="0.25">
      <c r="A33" s="155" t="s">
        <v>54</v>
      </c>
      <c r="B33" s="156">
        <v>10445</v>
      </c>
      <c r="C33" s="156">
        <v>8197</v>
      </c>
      <c r="D33" s="156">
        <v>187</v>
      </c>
      <c r="E33" s="156">
        <v>42</v>
      </c>
    </row>
    <row r="34" spans="1:5" s="53" customFormat="1" ht="9" customHeight="1" x14ac:dyDescent="0.25">
      <c r="A34" s="155" t="s">
        <v>55</v>
      </c>
      <c r="B34" s="156">
        <v>5147</v>
      </c>
      <c r="C34" s="156">
        <v>4545</v>
      </c>
      <c r="D34" s="156">
        <v>0</v>
      </c>
      <c r="E34" s="156">
        <v>67</v>
      </c>
    </row>
    <row r="35" spans="1:5" s="53" customFormat="1" ht="9" customHeight="1" x14ac:dyDescent="0.25">
      <c r="A35" s="155" t="s">
        <v>56</v>
      </c>
      <c r="B35" s="156">
        <v>17734</v>
      </c>
      <c r="C35" s="156">
        <v>7518</v>
      </c>
      <c r="D35" s="156">
        <v>124</v>
      </c>
      <c r="E35" s="156">
        <v>68</v>
      </c>
    </row>
    <row r="36" spans="1:5" s="53" customFormat="1" ht="9" customHeight="1" x14ac:dyDescent="0.25">
      <c r="A36" s="157" t="s">
        <v>57</v>
      </c>
      <c r="B36" s="158">
        <v>20348</v>
      </c>
      <c r="C36" s="158">
        <v>4429</v>
      </c>
      <c r="D36" s="158">
        <v>664</v>
      </c>
      <c r="E36" s="158">
        <v>0</v>
      </c>
    </row>
    <row r="37" spans="1:5" s="53" customFormat="1" ht="9" customHeight="1" x14ac:dyDescent="0.25">
      <c r="A37" s="155" t="s">
        <v>58</v>
      </c>
      <c r="B37" s="156">
        <v>22794</v>
      </c>
      <c r="C37" s="156">
        <v>2394</v>
      </c>
      <c r="D37" s="156">
        <v>43</v>
      </c>
      <c r="E37" s="156">
        <v>0</v>
      </c>
    </row>
    <row r="38" spans="1:5" s="53" customFormat="1" ht="9" customHeight="1" x14ac:dyDescent="0.25">
      <c r="A38" s="155" t="s">
        <v>59</v>
      </c>
      <c r="B38" s="156">
        <v>67857</v>
      </c>
      <c r="C38" s="156">
        <v>1777</v>
      </c>
      <c r="D38" s="156">
        <v>0</v>
      </c>
      <c r="E38" s="156">
        <v>0</v>
      </c>
    </row>
    <row r="39" spans="1:5" s="53" customFormat="1" ht="9" customHeight="1" x14ac:dyDescent="0.25">
      <c r="A39" s="155" t="s">
        <v>60</v>
      </c>
      <c r="B39" s="156">
        <v>25119</v>
      </c>
      <c r="C39" s="156">
        <v>4417</v>
      </c>
      <c r="D39" s="156">
        <v>37</v>
      </c>
      <c r="E39" s="156">
        <v>1</v>
      </c>
    </row>
    <row r="40" spans="1:5" s="53" customFormat="1" ht="9" customHeight="1" x14ac:dyDescent="0.25">
      <c r="A40" s="157" t="s">
        <v>61</v>
      </c>
      <c r="B40" s="158">
        <v>3132</v>
      </c>
      <c r="C40" s="158">
        <v>2614</v>
      </c>
      <c r="D40" s="158">
        <v>16</v>
      </c>
      <c r="E40" s="158">
        <v>31</v>
      </c>
    </row>
    <row r="41" spans="1:5" s="53" customFormat="1" ht="9" customHeight="1" x14ac:dyDescent="0.25">
      <c r="A41" s="155" t="s">
        <v>62</v>
      </c>
      <c r="B41" s="156">
        <v>51578</v>
      </c>
      <c r="C41" s="156">
        <v>22163</v>
      </c>
      <c r="D41" s="156">
        <v>13</v>
      </c>
      <c r="E41" s="156">
        <v>27</v>
      </c>
    </row>
    <row r="42" spans="1:5" s="53" customFormat="1" ht="9" customHeight="1" x14ac:dyDescent="0.25">
      <c r="A42" s="155" t="s">
        <v>63</v>
      </c>
      <c r="B42" s="156">
        <v>12878</v>
      </c>
      <c r="C42" s="156">
        <v>15229</v>
      </c>
      <c r="D42" s="156">
        <v>0</v>
      </c>
      <c r="E42" s="156">
        <v>0</v>
      </c>
    </row>
    <row r="43" spans="1:5" s="53" customFormat="1" ht="9" customHeight="1" x14ac:dyDescent="0.25">
      <c r="A43" s="155" t="s">
        <v>64</v>
      </c>
      <c r="B43" s="156">
        <v>11506</v>
      </c>
      <c r="C43" s="156">
        <v>4392</v>
      </c>
      <c r="D43" s="156">
        <v>234</v>
      </c>
      <c r="E43" s="156">
        <v>73</v>
      </c>
    </row>
    <row r="44" spans="1:5" s="53" customFormat="1" ht="9" customHeight="1" x14ac:dyDescent="0.25">
      <c r="A44" s="155"/>
      <c r="B44" s="156"/>
      <c r="C44" s="156"/>
      <c r="D44" s="156"/>
      <c r="E44" s="156"/>
    </row>
    <row r="45" spans="1:5" ht="9" customHeight="1" x14ac:dyDescent="0.2">
      <c r="A45" s="151">
        <v>1996</v>
      </c>
      <c r="B45" s="152"/>
      <c r="C45" s="152"/>
      <c r="D45" s="150"/>
      <c r="E45" s="148"/>
    </row>
    <row r="46" spans="1:5" s="154" customFormat="1" ht="9" customHeight="1" x14ac:dyDescent="0.25">
      <c r="A46" s="153" t="s">
        <v>33</v>
      </c>
      <c r="B46" s="152">
        <f>SUM(B48:B78)+2</f>
        <v>653041</v>
      </c>
      <c r="C46" s="152">
        <f>SUM(C48:C78)+2</f>
        <v>288112</v>
      </c>
      <c r="D46" s="152">
        <f>SUM(D48:D78)</f>
        <v>8232</v>
      </c>
      <c r="E46" s="152">
        <f>SUM(E48:E78)</f>
        <v>2823</v>
      </c>
    </row>
    <row r="47" spans="1:5" s="154" customFormat="1" ht="3.95" customHeight="1" x14ac:dyDescent="0.25">
      <c r="A47" s="153"/>
      <c r="B47" s="152"/>
      <c r="C47" s="152"/>
      <c r="D47" s="152"/>
      <c r="E47" s="152"/>
    </row>
    <row r="48" spans="1:5" s="53" customFormat="1" ht="9" customHeight="1" x14ac:dyDescent="0.25">
      <c r="A48" s="155" t="s">
        <v>34</v>
      </c>
      <c r="B48" s="156">
        <v>7505</v>
      </c>
      <c r="C48" s="156">
        <v>5887</v>
      </c>
      <c r="D48" s="156">
        <v>463</v>
      </c>
      <c r="E48" s="156">
        <v>222</v>
      </c>
    </row>
    <row r="49" spans="1:5" s="53" customFormat="1" ht="9" customHeight="1" x14ac:dyDescent="0.25">
      <c r="A49" s="155" t="s">
        <v>35</v>
      </c>
      <c r="B49" s="156">
        <v>3143</v>
      </c>
      <c r="C49" s="156">
        <v>425</v>
      </c>
      <c r="D49" s="156">
        <v>14</v>
      </c>
      <c r="E49" s="156">
        <v>0</v>
      </c>
    </row>
    <row r="50" spans="1:5" s="53" customFormat="1" ht="9" customHeight="1" x14ac:dyDescent="0.25">
      <c r="A50" s="155" t="s">
        <v>87</v>
      </c>
      <c r="B50" s="156">
        <v>4373</v>
      </c>
      <c r="C50" s="156">
        <v>664</v>
      </c>
      <c r="D50" s="156">
        <v>0</v>
      </c>
      <c r="E50" s="156">
        <v>0</v>
      </c>
    </row>
    <row r="51" spans="1:5" s="53" customFormat="1" ht="9" customHeight="1" x14ac:dyDescent="0.25">
      <c r="A51" s="157" t="s">
        <v>37</v>
      </c>
      <c r="B51" s="158">
        <v>3063</v>
      </c>
      <c r="C51" s="158">
        <v>3201</v>
      </c>
      <c r="D51" s="158">
        <v>0</v>
      </c>
      <c r="E51" s="158">
        <v>0</v>
      </c>
    </row>
    <row r="52" spans="1:5" s="53" customFormat="1" ht="9" customHeight="1" x14ac:dyDescent="0.25">
      <c r="A52" s="155" t="s">
        <v>38</v>
      </c>
      <c r="B52" s="156">
        <v>17022</v>
      </c>
      <c r="C52" s="156">
        <v>5009</v>
      </c>
      <c r="D52" s="156">
        <v>32</v>
      </c>
      <c r="E52" s="156">
        <v>0</v>
      </c>
    </row>
    <row r="53" spans="1:5" s="53" customFormat="1" ht="9" customHeight="1" x14ac:dyDescent="0.25">
      <c r="A53" s="155" t="s">
        <v>39</v>
      </c>
      <c r="B53" s="156">
        <v>7889</v>
      </c>
      <c r="C53" s="156">
        <v>5560</v>
      </c>
      <c r="D53" s="156">
        <v>22</v>
      </c>
      <c r="E53" s="156">
        <v>0</v>
      </c>
    </row>
    <row r="54" spans="1:5" s="53" customFormat="1" ht="9" customHeight="1" x14ac:dyDescent="0.25">
      <c r="A54" s="155" t="s">
        <v>40</v>
      </c>
      <c r="B54" s="156">
        <v>17331</v>
      </c>
      <c r="C54" s="156">
        <v>3083</v>
      </c>
      <c r="D54" s="156">
        <v>0</v>
      </c>
      <c r="E54" s="156">
        <v>0</v>
      </c>
    </row>
    <row r="55" spans="1:5" s="53" customFormat="1" ht="9" customHeight="1" x14ac:dyDescent="0.25">
      <c r="A55" s="157" t="s">
        <v>41</v>
      </c>
      <c r="B55" s="158">
        <v>28594</v>
      </c>
      <c r="C55" s="158">
        <v>2335</v>
      </c>
      <c r="D55" s="158">
        <v>10</v>
      </c>
      <c r="E55" s="158">
        <v>0</v>
      </c>
    </row>
    <row r="56" spans="1:5" s="53" customFormat="1" ht="9" customHeight="1" x14ac:dyDescent="0.25">
      <c r="A56" s="155" t="s">
        <v>42</v>
      </c>
      <c r="B56" s="156">
        <v>9602</v>
      </c>
      <c r="C56" s="156">
        <v>981</v>
      </c>
      <c r="D56" s="156">
        <v>2</v>
      </c>
      <c r="E56" s="156">
        <v>0</v>
      </c>
    </row>
    <row r="57" spans="1:5" s="53" customFormat="1" ht="9" customHeight="1" x14ac:dyDescent="0.25">
      <c r="A57" s="155" t="s">
        <v>43</v>
      </c>
      <c r="B57" s="156">
        <v>27644</v>
      </c>
      <c r="C57" s="156">
        <v>19328</v>
      </c>
      <c r="D57" s="156">
        <v>765</v>
      </c>
      <c r="E57" s="156">
        <v>121</v>
      </c>
    </row>
    <row r="58" spans="1:5" s="53" customFormat="1" ht="9" customHeight="1" x14ac:dyDescent="0.25">
      <c r="A58" s="155" t="s">
        <v>44</v>
      </c>
      <c r="B58" s="156">
        <v>16070</v>
      </c>
      <c r="C58" s="156">
        <v>10195</v>
      </c>
      <c r="D58" s="156">
        <v>148</v>
      </c>
      <c r="E58" s="156">
        <v>0</v>
      </c>
    </row>
    <row r="59" spans="1:5" s="53" customFormat="1" ht="9" customHeight="1" x14ac:dyDescent="0.25">
      <c r="A59" s="157" t="s">
        <v>45</v>
      </c>
      <c r="B59" s="158">
        <v>14652</v>
      </c>
      <c r="C59" s="158">
        <v>7823</v>
      </c>
      <c r="D59" s="158">
        <v>80</v>
      </c>
      <c r="E59" s="158">
        <v>516</v>
      </c>
    </row>
    <row r="60" spans="1:5" s="53" customFormat="1" ht="9" customHeight="1" x14ac:dyDescent="0.25">
      <c r="A60" s="155" t="s">
        <v>46</v>
      </c>
      <c r="B60" s="156">
        <v>83617</v>
      </c>
      <c r="C60" s="156">
        <v>38642</v>
      </c>
      <c r="D60" s="156">
        <v>592</v>
      </c>
      <c r="E60" s="156">
        <v>42</v>
      </c>
    </row>
    <row r="61" spans="1:5" s="53" customFormat="1" ht="9" customHeight="1" x14ac:dyDescent="0.25">
      <c r="A61" s="155" t="s">
        <v>47</v>
      </c>
      <c r="B61" s="156">
        <v>55794</v>
      </c>
      <c r="C61" s="156">
        <v>43715</v>
      </c>
      <c r="D61" s="156">
        <v>158</v>
      </c>
      <c r="E61" s="156">
        <v>889</v>
      </c>
    </row>
    <row r="62" spans="1:5" s="53" customFormat="1" ht="9" customHeight="1" x14ac:dyDescent="0.25">
      <c r="A62" s="155" t="s">
        <v>48</v>
      </c>
      <c r="B62" s="156">
        <v>40308</v>
      </c>
      <c r="C62" s="156">
        <v>19237</v>
      </c>
      <c r="D62" s="156">
        <v>337</v>
      </c>
      <c r="E62" s="156">
        <v>0</v>
      </c>
    </row>
    <row r="63" spans="1:5" s="53" customFormat="1" ht="9" customHeight="1" x14ac:dyDescent="0.25">
      <c r="A63" s="157" t="s">
        <v>49</v>
      </c>
      <c r="B63" s="158">
        <v>8657</v>
      </c>
      <c r="C63" s="158">
        <v>6802</v>
      </c>
      <c r="D63" s="158">
        <v>12</v>
      </c>
      <c r="E63" s="158">
        <v>0</v>
      </c>
    </row>
    <row r="64" spans="1:5" s="53" customFormat="1" ht="9" customHeight="1" x14ac:dyDescent="0.25">
      <c r="A64" s="155" t="s">
        <v>50</v>
      </c>
      <c r="B64" s="156">
        <v>8313</v>
      </c>
      <c r="C64" s="156">
        <v>2969</v>
      </c>
      <c r="D64" s="156">
        <v>5</v>
      </c>
      <c r="E64" s="156">
        <v>0</v>
      </c>
    </row>
    <row r="65" spans="1:5" s="53" customFormat="1" ht="9" customHeight="1" x14ac:dyDescent="0.25">
      <c r="A65" s="155" t="s">
        <v>51</v>
      </c>
      <c r="B65" s="156">
        <v>28520</v>
      </c>
      <c r="C65" s="156">
        <v>8962</v>
      </c>
      <c r="D65" s="156">
        <v>3139</v>
      </c>
      <c r="E65" s="156">
        <v>0</v>
      </c>
    </row>
    <row r="66" spans="1:5" s="53" customFormat="1" ht="9" customHeight="1" x14ac:dyDescent="0.25">
      <c r="A66" s="155" t="s">
        <v>52</v>
      </c>
      <c r="B66" s="156">
        <v>12797</v>
      </c>
      <c r="C66" s="156">
        <v>6641</v>
      </c>
      <c r="D66" s="156">
        <v>433</v>
      </c>
      <c r="E66" s="156">
        <v>185</v>
      </c>
    </row>
    <row r="67" spans="1:5" s="53" customFormat="1" ht="9" customHeight="1" x14ac:dyDescent="0.25">
      <c r="A67" s="157" t="s">
        <v>53</v>
      </c>
      <c r="B67" s="158">
        <v>18351</v>
      </c>
      <c r="C67" s="158">
        <v>20331</v>
      </c>
      <c r="D67" s="158">
        <v>207</v>
      </c>
      <c r="E67" s="158">
        <v>541</v>
      </c>
    </row>
    <row r="68" spans="1:5" s="53" customFormat="1" ht="9" customHeight="1" x14ac:dyDescent="0.25">
      <c r="A68" s="155" t="s">
        <v>54</v>
      </c>
      <c r="B68" s="156">
        <v>11336</v>
      </c>
      <c r="C68" s="156">
        <v>8457</v>
      </c>
      <c r="D68" s="156">
        <v>173</v>
      </c>
      <c r="E68" s="156">
        <v>37</v>
      </c>
    </row>
    <row r="69" spans="1:5" s="53" customFormat="1" ht="9" customHeight="1" x14ac:dyDescent="0.25">
      <c r="A69" s="155" t="s">
        <v>55</v>
      </c>
      <c r="B69" s="156">
        <v>4339</v>
      </c>
      <c r="C69" s="156">
        <v>4427</v>
      </c>
      <c r="D69" s="156">
        <v>0</v>
      </c>
      <c r="E69" s="156">
        <v>64</v>
      </c>
    </row>
    <row r="70" spans="1:5" s="53" customFormat="1" ht="9" customHeight="1" x14ac:dyDescent="0.25">
      <c r="A70" s="155" t="s">
        <v>56</v>
      </c>
      <c r="B70" s="156">
        <v>17959</v>
      </c>
      <c r="C70" s="156">
        <v>6892</v>
      </c>
      <c r="D70" s="156">
        <v>311</v>
      </c>
      <c r="E70" s="156">
        <v>48</v>
      </c>
    </row>
    <row r="71" spans="1:5" s="53" customFormat="1" ht="9" customHeight="1" x14ac:dyDescent="0.25">
      <c r="A71" s="157" t="s">
        <v>57</v>
      </c>
      <c r="B71" s="158">
        <v>20974</v>
      </c>
      <c r="C71" s="158">
        <v>4627</v>
      </c>
      <c r="D71" s="158">
        <v>936</v>
      </c>
      <c r="E71" s="158">
        <v>0</v>
      </c>
    </row>
    <row r="72" spans="1:5" s="53" customFormat="1" ht="9" customHeight="1" x14ac:dyDescent="0.25">
      <c r="A72" s="155" t="s">
        <v>58</v>
      </c>
      <c r="B72" s="156">
        <v>27660</v>
      </c>
      <c r="C72" s="156">
        <v>2172</v>
      </c>
      <c r="D72" s="156">
        <v>27</v>
      </c>
      <c r="E72" s="156">
        <v>0</v>
      </c>
    </row>
    <row r="73" spans="1:5" s="53" customFormat="1" ht="9" customHeight="1" x14ac:dyDescent="0.25">
      <c r="A73" s="155" t="s">
        <v>59</v>
      </c>
      <c r="B73" s="156">
        <v>54973</v>
      </c>
      <c r="C73" s="156">
        <v>2173</v>
      </c>
      <c r="D73" s="156">
        <v>0</v>
      </c>
      <c r="E73" s="156">
        <v>0</v>
      </c>
    </row>
    <row r="74" spans="1:5" s="53" customFormat="1" ht="9" customHeight="1" x14ac:dyDescent="0.25">
      <c r="A74" s="155" t="s">
        <v>60</v>
      </c>
      <c r="B74" s="156">
        <v>28692</v>
      </c>
      <c r="C74" s="156">
        <v>4742</v>
      </c>
      <c r="D74" s="156">
        <v>64</v>
      </c>
      <c r="E74" s="156">
        <v>2</v>
      </c>
    </row>
    <row r="75" spans="1:5" s="53" customFormat="1" ht="9" customHeight="1" x14ac:dyDescent="0.25">
      <c r="A75" s="157" t="s">
        <v>61</v>
      </c>
      <c r="B75" s="158">
        <v>2857</v>
      </c>
      <c r="C75" s="158">
        <v>2527</v>
      </c>
      <c r="D75" s="158">
        <v>17</v>
      </c>
      <c r="E75" s="158">
        <v>30</v>
      </c>
    </row>
    <row r="76" spans="1:5" s="53" customFormat="1" ht="9" customHeight="1" x14ac:dyDescent="0.25">
      <c r="A76" s="155" t="s">
        <v>62</v>
      </c>
      <c r="B76" s="156">
        <v>46694</v>
      </c>
      <c r="C76" s="156">
        <v>19447</v>
      </c>
      <c r="D76" s="156">
        <v>17</v>
      </c>
      <c r="E76" s="156">
        <v>22</v>
      </c>
    </row>
    <row r="77" spans="1:5" s="53" customFormat="1" ht="9" customHeight="1" x14ac:dyDescent="0.25">
      <c r="A77" s="155" t="s">
        <v>63</v>
      </c>
      <c r="B77" s="156">
        <v>11266</v>
      </c>
      <c r="C77" s="156">
        <v>16287</v>
      </c>
      <c r="D77" s="156">
        <v>0</v>
      </c>
      <c r="E77" s="156">
        <v>0</v>
      </c>
    </row>
    <row r="78" spans="1:5" s="53" customFormat="1" ht="9" customHeight="1" x14ac:dyDescent="0.25">
      <c r="A78" s="155" t="s">
        <v>64</v>
      </c>
      <c r="B78" s="156">
        <v>13044</v>
      </c>
      <c r="C78" s="156">
        <v>4569</v>
      </c>
      <c r="D78" s="156">
        <v>268</v>
      </c>
      <c r="E78" s="156">
        <v>104</v>
      </c>
    </row>
    <row r="79" spans="1:5" s="53" customFormat="1" ht="9" customHeight="1" x14ac:dyDescent="0.25">
      <c r="A79" s="155"/>
      <c r="B79" s="156"/>
      <c r="C79" s="156"/>
      <c r="D79" s="156"/>
      <c r="E79" s="156"/>
    </row>
    <row r="80" spans="1:5" ht="9" customHeight="1" x14ac:dyDescent="0.2">
      <c r="A80" s="151">
        <v>1997</v>
      </c>
      <c r="B80" s="148"/>
      <c r="C80" s="148"/>
      <c r="D80" s="150"/>
      <c r="E80" s="148"/>
    </row>
    <row r="81" spans="1:5" s="154" customFormat="1" ht="9" customHeight="1" x14ac:dyDescent="0.25">
      <c r="A81" s="153" t="s">
        <v>33</v>
      </c>
      <c r="B81" s="152">
        <f>SUM(B83:B113)</f>
        <v>576274</v>
      </c>
      <c r="C81" s="152">
        <f>SUM(C83:C113)</f>
        <v>284383</v>
      </c>
      <c r="D81" s="152">
        <f>SUM(D83:D113)</f>
        <v>8226</v>
      </c>
      <c r="E81" s="152">
        <f>SUM(E83:E113)</f>
        <v>2979.2</v>
      </c>
    </row>
    <row r="82" spans="1:5" s="154" customFormat="1" ht="3.95" customHeight="1" x14ac:dyDescent="0.25">
      <c r="A82" s="153"/>
      <c r="B82" s="152"/>
      <c r="C82" s="152"/>
      <c r="D82" s="152"/>
      <c r="E82" s="152"/>
    </row>
    <row r="83" spans="1:5" s="53" customFormat="1" ht="9" customHeight="1" x14ac:dyDescent="0.25">
      <c r="A83" s="155" t="s">
        <v>34</v>
      </c>
      <c r="B83" s="156">
        <v>7690</v>
      </c>
      <c r="C83" s="156">
        <v>6816</v>
      </c>
      <c r="D83" s="156">
        <v>416</v>
      </c>
      <c r="E83" s="156">
        <v>186</v>
      </c>
    </row>
    <row r="84" spans="1:5" s="53" customFormat="1" ht="9" customHeight="1" x14ac:dyDescent="0.25">
      <c r="A84" s="155" t="s">
        <v>35</v>
      </c>
      <c r="B84" s="156">
        <v>2563</v>
      </c>
      <c r="C84" s="156">
        <v>444</v>
      </c>
      <c r="D84" s="156">
        <v>3</v>
      </c>
      <c r="E84" s="156">
        <v>0</v>
      </c>
    </row>
    <row r="85" spans="1:5" s="53" customFormat="1" ht="9" customHeight="1" x14ac:dyDescent="0.25">
      <c r="A85" s="155" t="s">
        <v>87</v>
      </c>
      <c r="B85" s="156">
        <v>4151</v>
      </c>
      <c r="C85" s="156">
        <v>676</v>
      </c>
      <c r="D85" s="156">
        <v>0</v>
      </c>
      <c r="E85" s="156">
        <v>0</v>
      </c>
    </row>
    <row r="86" spans="1:5" s="53" customFormat="1" ht="9" customHeight="1" x14ac:dyDescent="0.25">
      <c r="A86" s="157" t="s">
        <v>37</v>
      </c>
      <c r="B86" s="158">
        <v>3210</v>
      </c>
      <c r="C86" s="158">
        <v>3375</v>
      </c>
      <c r="D86" s="158">
        <v>0</v>
      </c>
      <c r="E86" s="158">
        <v>0</v>
      </c>
    </row>
    <row r="87" spans="1:5" s="53" customFormat="1" ht="9" customHeight="1" x14ac:dyDescent="0.25">
      <c r="A87" s="155" t="s">
        <v>38</v>
      </c>
      <c r="B87" s="156">
        <v>23966</v>
      </c>
      <c r="C87" s="156">
        <v>5225</v>
      </c>
      <c r="D87" s="156">
        <v>8</v>
      </c>
      <c r="E87" s="156">
        <v>1</v>
      </c>
    </row>
    <row r="88" spans="1:5" s="53" customFormat="1" ht="9" customHeight="1" x14ac:dyDescent="0.25">
      <c r="A88" s="155" t="s">
        <v>39</v>
      </c>
      <c r="B88" s="156">
        <v>8106</v>
      </c>
      <c r="C88" s="156">
        <v>5105</v>
      </c>
      <c r="D88" s="156">
        <v>23</v>
      </c>
      <c r="E88" s="156">
        <v>0</v>
      </c>
    </row>
    <row r="89" spans="1:5" s="53" customFormat="1" ht="9" customHeight="1" x14ac:dyDescent="0.25">
      <c r="A89" s="155" t="s">
        <v>40</v>
      </c>
      <c r="B89" s="156">
        <v>18293</v>
      </c>
      <c r="C89" s="156">
        <v>2465</v>
      </c>
      <c r="D89" s="156">
        <v>2</v>
      </c>
      <c r="E89" s="156">
        <v>8</v>
      </c>
    </row>
    <row r="90" spans="1:5" s="53" customFormat="1" ht="9" customHeight="1" x14ac:dyDescent="0.25">
      <c r="A90" s="157" t="s">
        <v>41</v>
      </c>
      <c r="B90" s="158">
        <v>21155</v>
      </c>
      <c r="C90" s="158">
        <v>2235</v>
      </c>
      <c r="D90" s="158">
        <v>7</v>
      </c>
      <c r="E90" s="158">
        <v>7</v>
      </c>
    </row>
    <row r="91" spans="1:5" s="53" customFormat="1" ht="9" customHeight="1" x14ac:dyDescent="0.25">
      <c r="A91" s="155" t="s">
        <v>42</v>
      </c>
      <c r="B91" s="156">
        <v>8508</v>
      </c>
      <c r="C91" s="156">
        <v>1036</v>
      </c>
      <c r="D91" s="156">
        <v>0</v>
      </c>
      <c r="E91" s="156">
        <v>0</v>
      </c>
    </row>
    <row r="92" spans="1:5" s="53" customFormat="1" ht="9" customHeight="1" x14ac:dyDescent="0.25">
      <c r="A92" s="155" t="s">
        <v>43</v>
      </c>
      <c r="B92" s="156">
        <v>27006</v>
      </c>
      <c r="C92" s="156">
        <v>18156</v>
      </c>
      <c r="D92" s="156">
        <v>759</v>
      </c>
      <c r="E92" s="156">
        <v>134</v>
      </c>
    </row>
    <row r="93" spans="1:5" s="53" customFormat="1" ht="9" customHeight="1" x14ac:dyDescent="0.25">
      <c r="A93" s="155" t="s">
        <v>44</v>
      </c>
      <c r="B93" s="156">
        <v>15374</v>
      </c>
      <c r="C93" s="156">
        <v>10470</v>
      </c>
      <c r="D93" s="156">
        <v>96</v>
      </c>
      <c r="E93" s="156">
        <v>3</v>
      </c>
    </row>
    <row r="94" spans="1:5" s="53" customFormat="1" ht="9" customHeight="1" x14ac:dyDescent="0.25">
      <c r="A94" s="157" t="s">
        <v>45</v>
      </c>
      <c r="B94" s="158">
        <v>14731</v>
      </c>
      <c r="C94" s="158">
        <v>7106</v>
      </c>
      <c r="D94" s="158">
        <v>30</v>
      </c>
      <c r="E94" s="158">
        <v>325</v>
      </c>
    </row>
    <row r="95" spans="1:5" s="53" customFormat="1" ht="9" customHeight="1" x14ac:dyDescent="0.25">
      <c r="A95" s="155" t="s">
        <v>46</v>
      </c>
      <c r="B95" s="156">
        <v>80258</v>
      </c>
      <c r="C95" s="156">
        <v>35233</v>
      </c>
      <c r="D95" s="156">
        <v>618</v>
      </c>
      <c r="E95" s="156">
        <v>34</v>
      </c>
    </row>
    <row r="96" spans="1:5" s="53" customFormat="1" ht="9" customHeight="1" x14ac:dyDescent="0.25">
      <c r="A96" s="155" t="s">
        <v>47</v>
      </c>
      <c r="B96" s="156">
        <v>64813</v>
      </c>
      <c r="C96" s="156">
        <v>51488</v>
      </c>
      <c r="D96" s="156">
        <v>813</v>
      </c>
      <c r="E96" s="156">
        <v>1228</v>
      </c>
    </row>
    <row r="97" spans="1:5" s="53" customFormat="1" ht="9" customHeight="1" x14ac:dyDescent="0.25">
      <c r="A97" s="155" t="s">
        <v>48</v>
      </c>
      <c r="B97" s="156">
        <v>41646</v>
      </c>
      <c r="C97" s="156">
        <v>19908</v>
      </c>
      <c r="D97" s="156">
        <v>402</v>
      </c>
      <c r="E97" s="156">
        <v>10</v>
      </c>
    </row>
    <row r="98" spans="1:5" s="53" customFormat="1" ht="9" customHeight="1" x14ac:dyDescent="0.25">
      <c r="A98" s="157" t="s">
        <v>49</v>
      </c>
      <c r="B98" s="158">
        <v>7942</v>
      </c>
      <c r="C98" s="158">
        <v>6696</v>
      </c>
      <c r="D98" s="158">
        <v>11</v>
      </c>
      <c r="E98" s="158">
        <v>0</v>
      </c>
    </row>
    <row r="99" spans="1:5" s="53" customFormat="1" ht="9" customHeight="1" x14ac:dyDescent="0.25">
      <c r="A99" s="155" t="s">
        <v>50</v>
      </c>
      <c r="B99" s="156">
        <v>7896</v>
      </c>
      <c r="C99" s="156">
        <v>2561</v>
      </c>
      <c r="D99" s="156">
        <v>11</v>
      </c>
      <c r="E99" s="156">
        <v>0</v>
      </c>
    </row>
    <row r="100" spans="1:5" s="53" customFormat="1" ht="9" customHeight="1" x14ac:dyDescent="0.25">
      <c r="A100" s="155" t="s">
        <v>51</v>
      </c>
      <c r="B100" s="156">
        <v>22478</v>
      </c>
      <c r="C100" s="156">
        <v>7239</v>
      </c>
      <c r="D100" s="156">
        <v>2840</v>
      </c>
      <c r="E100" s="156">
        <v>0</v>
      </c>
    </row>
    <row r="101" spans="1:5" s="53" customFormat="1" ht="9" customHeight="1" x14ac:dyDescent="0.25">
      <c r="A101" s="155" t="s">
        <v>52</v>
      </c>
      <c r="B101" s="156">
        <v>11437</v>
      </c>
      <c r="C101" s="156">
        <v>6899</v>
      </c>
      <c r="D101" s="156">
        <v>608</v>
      </c>
      <c r="E101" s="156">
        <v>122</v>
      </c>
    </row>
    <row r="102" spans="1:5" s="53" customFormat="1" ht="9" customHeight="1" x14ac:dyDescent="0.25">
      <c r="A102" s="157" t="s">
        <v>53</v>
      </c>
      <c r="B102" s="158">
        <v>16987</v>
      </c>
      <c r="C102" s="158">
        <v>19651</v>
      </c>
      <c r="D102" s="158">
        <v>157</v>
      </c>
      <c r="E102" s="158">
        <v>549</v>
      </c>
    </row>
    <row r="103" spans="1:5" s="53" customFormat="1" ht="9" customHeight="1" x14ac:dyDescent="0.25">
      <c r="A103" s="155" t="s">
        <v>54</v>
      </c>
      <c r="B103" s="156">
        <v>11145</v>
      </c>
      <c r="C103" s="156">
        <v>9162</v>
      </c>
      <c r="D103" s="156">
        <v>137</v>
      </c>
      <c r="E103" s="156">
        <v>34</v>
      </c>
    </row>
    <row r="104" spans="1:5" s="53" customFormat="1" ht="9" customHeight="1" x14ac:dyDescent="0.25">
      <c r="A104" s="155" t="s">
        <v>55</v>
      </c>
      <c r="B104" s="156">
        <v>3942</v>
      </c>
      <c r="C104" s="156">
        <v>4382</v>
      </c>
      <c r="D104" s="156">
        <v>0</v>
      </c>
      <c r="E104" s="156">
        <v>68</v>
      </c>
    </row>
    <row r="105" spans="1:5" s="53" customFormat="1" ht="9" customHeight="1" x14ac:dyDescent="0.25">
      <c r="A105" s="155" t="s">
        <v>56</v>
      </c>
      <c r="B105" s="156">
        <v>16608</v>
      </c>
      <c r="C105" s="156">
        <v>7070</v>
      </c>
      <c r="D105" s="156">
        <v>236</v>
      </c>
      <c r="E105" s="156">
        <v>50</v>
      </c>
    </row>
    <row r="106" spans="1:5" s="53" customFormat="1" ht="9" customHeight="1" x14ac:dyDescent="0.25">
      <c r="A106" s="157" t="s">
        <v>57</v>
      </c>
      <c r="B106" s="158">
        <v>19884</v>
      </c>
      <c r="C106" s="158">
        <v>4264</v>
      </c>
      <c r="D106" s="158">
        <v>756</v>
      </c>
      <c r="E106" s="158">
        <v>28</v>
      </c>
    </row>
    <row r="107" spans="1:5" s="53" customFormat="1" ht="9" customHeight="1" x14ac:dyDescent="0.25">
      <c r="A107" s="155" t="s">
        <v>58</v>
      </c>
      <c r="B107" s="156">
        <v>14915</v>
      </c>
      <c r="C107" s="156">
        <v>1749</v>
      </c>
      <c r="D107" s="156">
        <v>20</v>
      </c>
      <c r="E107" s="156">
        <v>0</v>
      </c>
    </row>
    <row r="108" spans="1:5" s="53" customFormat="1" ht="9" customHeight="1" x14ac:dyDescent="0.25">
      <c r="A108" s="155" t="s">
        <v>59</v>
      </c>
      <c r="B108" s="156">
        <v>14821</v>
      </c>
      <c r="C108" s="156">
        <v>2110</v>
      </c>
      <c r="D108" s="156">
        <v>0</v>
      </c>
      <c r="E108" s="156">
        <v>51</v>
      </c>
    </row>
    <row r="109" spans="1:5" s="53" customFormat="1" ht="9" customHeight="1" x14ac:dyDescent="0.25">
      <c r="A109" s="155" t="s">
        <v>60</v>
      </c>
      <c r="B109" s="156">
        <v>24713</v>
      </c>
      <c r="C109" s="156">
        <v>3981</v>
      </c>
      <c r="D109" s="156">
        <v>41</v>
      </c>
      <c r="E109" s="156">
        <v>2.2000000000000002</v>
      </c>
    </row>
    <row r="110" spans="1:5" s="53" customFormat="1" ht="9" customHeight="1" x14ac:dyDescent="0.25">
      <c r="A110" s="157" t="s">
        <v>61</v>
      </c>
      <c r="B110" s="158">
        <v>2435</v>
      </c>
      <c r="C110" s="158">
        <v>2326</v>
      </c>
      <c r="D110" s="158">
        <v>6</v>
      </c>
      <c r="E110" s="158">
        <v>21</v>
      </c>
    </row>
    <row r="111" spans="1:5" s="53" customFormat="1" ht="9" customHeight="1" x14ac:dyDescent="0.25">
      <c r="A111" s="155" t="s">
        <v>62</v>
      </c>
      <c r="B111" s="156">
        <v>37987</v>
      </c>
      <c r="C111" s="156">
        <v>15568</v>
      </c>
      <c r="D111" s="156">
        <v>15</v>
      </c>
      <c r="E111" s="156">
        <v>13</v>
      </c>
    </row>
    <row r="112" spans="1:5" s="53" customFormat="1" ht="9" customHeight="1" x14ac:dyDescent="0.25">
      <c r="A112" s="155" t="s">
        <v>63</v>
      </c>
      <c r="B112" s="156">
        <v>9587</v>
      </c>
      <c r="C112" s="156">
        <v>16660</v>
      </c>
      <c r="D112" s="156">
        <v>0</v>
      </c>
      <c r="E112" s="156">
        <v>0</v>
      </c>
    </row>
    <row r="113" spans="1:5" s="53" customFormat="1" ht="9" customHeight="1" x14ac:dyDescent="0.25">
      <c r="A113" s="155" t="s">
        <v>64</v>
      </c>
      <c r="B113" s="156">
        <v>12027</v>
      </c>
      <c r="C113" s="156">
        <v>4327</v>
      </c>
      <c r="D113" s="156">
        <v>211</v>
      </c>
      <c r="E113" s="156">
        <v>105</v>
      </c>
    </row>
    <row r="114" spans="1:5" s="53" customFormat="1" ht="9" customHeight="1" x14ac:dyDescent="0.25">
      <c r="A114" s="155"/>
      <c r="B114" s="156"/>
      <c r="C114" s="156"/>
      <c r="D114" s="156"/>
      <c r="E114" s="156"/>
    </row>
    <row r="115" spans="1:5" ht="9" customHeight="1" x14ac:dyDescent="0.2">
      <c r="A115" s="151">
        <v>1998</v>
      </c>
      <c r="B115" s="148"/>
      <c r="C115" s="148"/>
      <c r="D115" s="150"/>
      <c r="E115" s="148"/>
    </row>
    <row r="116" spans="1:5" s="154" customFormat="1" ht="9" customHeight="1" x14ac:dyDescent="0.25">
      <c r="A116" s="153" t="s">
        <v>33</v>
      </c>
      <c r="B116" s="152">
        <f>SUM(B118:B148)</f>
        <v>573710</v>
      </c>
      <c r="C116" s="152">
        <f>SUM(C118:C148)-1</f>
        <v>315276</v>
      </c>
      <c r="D116" s="152">
        <f>SUM(D118:D148)</f>
        <v>6895</v>
      </c>
      <c r="E116" s="152">
        <f>SUM(E118:E148)</f>
        <v>2654</v>
      </c>
    </row>
    <row r="117" spans="1:5" s="154" customFormat="1" ht="3.95" customHeight="1" x14ac:dyDescent="0.25">
      <c r="A117" s="153"/>
      <c r="B117" s="152"/>
      <c r="C117" s="152"/>
      <c r="D117" s="152"/>
      <c r="E117" s="152"/>
    </row>
    <row r="118" spans="1:5" s="53" customFormat="1" ht="9" customHeight="1" x14ac:dyDescent="0.25">
      <c r="A118" s="155" t="s">
        <v>34</v>
      </c>
      <c r="B118" s="156">
        <v>8391</v>
      </c>
      <c r="C118" s="156">
        <v>6456</v>
      </c>
      <c r="D118" s="156">
        <v>326</v>
      </c>
      <c r="E118" s="156">
        <v>176</v>
      </c>
    </row>
    <row r="119" spans="1:5" s="53" customFormat="1" ht="9" customHeight="1" x14ac:dyDescent="0.25">
      <c r="A119" s="155" t="s">
        <v>35</v>
      </c>
      <c r="B119" s="156">
        <v>1876</v>
      </c>
      <c r="C119" s="156">
        <v>413</v>
      </c>
      <c r="D119" s="156">
        <v>1</v>
      </c>
      <c r="E119" s="156">
        <v>0</v>
      </c>
    </row>
    <row r="120" spans="1:5" s="53" customFormat="1" ht="9" customHeight="1" x14ac:dyDescent="0.25">
      <c r="A120" s="155" t="s">
        <v>87</v>
      </c>
      <c r="B120" s="156">
        <v>3884</v>
      </c>
      <c r="C120" s="156">
        <v>601</v>
      </c>
      <c r="D120" s="156">
        <v>0</v>
      </c>
      <c r="E120" s="156">
        <v>0</v>
      </c>
    </row>
    <row r="121" spans="1:5" s="53" customFormat="1" ht="9" customHeight="1" x14ac:dyDescent="0.25">
      <c r="A121" s="157" t="s">
        <v>37</v>
      </c>
      <c r="B121" s="158">
        <v>3194</v>
      </c>
      <c r="C121" s="158">
        <v>4287</v>
      </c>
      <c r="D121" s="158">
        <v>0</v>
      </c>
      <c r="E121" s="158">
        <v>0</v>
      </c>
    </row>
    <row r="122" spans="1:5" s="53" customFormat="1" ht="9" customHeight="1" x14ac:dyDescent="0.25">
      <c r="A122" s="155" t="s">
        <v>38</v>
      </c>
      <c r="B122" s="156">
        <v>22978</v>
      </c>
      <c r="C122" s="156">
        <v>5307</v>
      </c>
      <c r="D122" s="156">
        <v>5</v>
      </c>
      <c r="E122" s="156">
        <v>2</v>
      </c>
    </row>
    <row r="123" spans="1:5" s="53" customFormat="1" ht="9" customHeight="1" x14ac:dyDescent="0.25">
      <c r="A123" s="155" t="s">
        <v>39</v>
      </c>
      <c r="B123" s="156">
        <v>7378</v>
      </c>
      <c r="C123" s="156">
        <v>6623</v>
      </c>
      <c r="D123" s="156">
        <v>15</v>
      </c>
      <c r="E123" s="156">
        <v>0</v>
      </c>
    </row>
    <row r="124" spans="1:5" s="53" customFormat="1" ht="9" customHeight="1" x14ac:dyDescent="0.25">
      <c r="A124" s="155" t="s">
        <v>40</v>
      </c>
      <c r="B124" s="156">
        <v>17851</v>
      </c>
      <c r="C124" s="156">
        <v>2101</v>
      </c>
      <c r="D124" s="156">
        <v>0</v>
      </c>
      <c r="E124" s="156">
        <v>0</v>
      </c>
    </row>
    <row r="125" spans="1:5" s="53" customFormat="1" ht="9" customHeight="1" x14ac:dyDescent="0.25">
      <c r="A125" s="157" t="s">
        <v>41</v>
      </c>
      <c r="B125" s="158">
        <v>22462</v>
      </c>
      <c r="C125" s="158">
        <v>2963</v>
      </c>
      <c r="D125" s="158">
        <v>8</v>
      </c>
      <c r="E125" s="158">
        <v>8</v>
      </c>
    </row>
    <row r="126" spans="1:5" s="53" customFormat="1" ht="9" customHeight="1" x14ac:dyDescent="0.25">
      <c r="A126" s="155" t="s">
        <v>42</v>
      </c>
      <c r="B126" s="156">
        <v>8724</v>
      </c>
      <c r="C126" s="156">
        <v>970</v>
      </c>
      <c r="D126" s="156">
        <v>0</v>
      </c>
      <c r="E126" s="156">
        <v>0</v>
      </c>
    </row>
    <row r="127" spans="1:5" s="53" customFormat="1" ht="9" customHeight="1" x14ac:dyDescent="0.25">
      <c r="A127" s="155" t="s">
        <v>43</v>
      </c>
      <c r="B127" s="156">
        <v>28309</v>
      </c>
      <c r="C127" s="156">
        <v>23405</v>
      </c>
      <c r="D127" s="156">
        <v>672</v>
      </c>
      <c r="E127" s="156">
        <v>158</v>
      </c>
    </row>
    <row r="128" spans="1:5" s="53" customFormat="1" ht="9" customHeight="1" x14ac:dyDescent="0.25">
      <c r="A128" s="155" t="s">
        <v>44</v>
      </c>
      <c r="B128" s="156">
        <v>13250</v>
      </c>
      <c r="C128" s="156">
        <v>8162</v>
      </c>
      <c r="D128" s="156">
        <v>44</v>
      </c>
      <c r="E128" s="156">
        <v>5</v>
      </c>
    </row>
    <row r="129" spans="1:5" s="53" customFormat="1" ht="9" customHeight="1" x14ac:dyDescent="0.25">
      <c r="A129" s="157" t="s">
        <v>45</v>
      </c>
      <c r="B129" s="158">
        <v>13370</v>
      </c>
      <c r="C129" s="158">
        <v>8592</v>
      </c>
      <c r="D129" s="158">
        <v>24</v>
      </c>
      <c r="E129" s="158">
        <v>188</v>
      </c>
    </row>
    <row r="130" spans="1:5" s="53" customFormat="1" ht="9" customHeight="1" x14ac:dyDescent="0.25">
      <c r="A130" s="155" t="s">
        <v>46</v>
      </c>
      <c r="B130" s="156">
        <v>84673</v>
      </c>
      <c r="C130" s="156">
        <v>48204</v>
      </c>
      <c r="D130" s="156">
        <v>686</v>
      </c>
      <c r="E130" s="156">
        <v>83</v>
      </c>
    </row>
    <row r="131" spans="1:5" s="53" customFormat="1" ht="9" customHeight="1" x14ac:dyDescent="0.25">
      <c r="A131" s="155" t="s">
        <v>47</v>
      </c>
      <c r="B131" s="156">
        <v>66175</v>
      </c>
      <c r="C131" s="156">
        <v>54097</v>
      </c>
      <c r="D131" s="156">
        <v>520</v>
      </c>
      <c r="E131" s="156">
        <v>1021</v>
      </c>
    </row>
    <row r="132" spans="1:5" s="53" customFormat="1" ht="9" customHeight="1" x14ac:dyDescent="0.25">
      <c r="A132" s="155" t="s">
        <v>48</v>
      </c>
      <c r="B132" s="156">
        <v>44412</v>
      </c>
      <c r="C132" s="156">
        <v>20663</v>
      </c>
      <c r="D132" s="156">
        <v>380</v>
      </c>
      <c r="E132" s="156">
        <v>41</v>
      </c>
    </row>
    <row r="133" spans="1:5" s="53" customFormat="1" ht="9" customHeight="1" x14ac:dyDescent="0.25">
      <c r="A133" s="157" t="s">
        <v>49</v>
      </c>
      <c r="B133" s="158">
        <v>9388</v>
      </c>
      <c r="C133" s="158">
        <v>8230</v>
      </c>
      <c r="D133" s="158">
        <v>40</v>
      </c>
      <c r="E133" s="158">
        <v>8</v>
      </c>
    </row>
    <row r="134" spans="1:5" s="53" customFormat="1" ht="9" customHeight="1" x14ac:dyDescent="0.25">
      <c r="A134" s="155" t="s">
        <v>50</v>
      </c>
      <c r="B134" s="156">
        <v>6931</v>
      </c>
      <c r="C134" s="156">
        <v>2912</v>
      </c>
      <c r="D134" s="156">
        <v>8</v>
      </c>
      <c r="E134" s="156">
        <v>0</v>
      </c>
    </row>
    <row r="135" spans="1:5" s="53" customFormat="1" ht="9" customHeight="1" x14ac:dyDescent="0.25">
      <c r="A135" s="155" t="s">
        <v>51</v>
      </c>
      <c r="B135" s="156">
        <v>20729</v>
      </c>
      <c r="C135" s="156">
        <v>6133</v>
      </c>
      <c r="D135" s="156">
        <v>2482</v>
      </c>
      <c r="E135" s="156">
        <v>1</v>
      </c>
    </row>
    <row r="136" spans="1:5" s="53" customFormat="1" ht="9" customHeight="1" x14ac:dyDescent="0.25">
      <c r="A136" s="155" t="s">
        <v>52</v>
      </c>
      <c r="B136" s="156">
        <v>10661</v>
      </c>
      <c r="C136" s="156">
        <v>7209</v>
      </c>
      <c r="D136" s="156">
        <v>470</v>
      </c>
      <c r="E136" s="156">
        <v>223</v>
      </c>
    </row>
    <row r="137" spans="1:5" s="53" customFormat="1" ht="9" customHeight="1" x14ac:dyDescent="0.25">
      <c r="A137" s="157" t="s">
        <v>53</v>
      </c>
      <c r="B137" s="158">
        <v>16393</v>
      </c>
      <c r="C137" s="158">
        <v>21836</v>
      </c>
      <c r="D137" s="158">
        <v>266</v>
      </c>
      <c r="E137" s="158">
        <v>235</v>
      </c>
    </row>
    <row r="138" spans="1:5" s="53" customFormat="1" ht="9" customHeight="1" x14ac:dyDescent="0.25">
      <c r="A138" s="155" t="s">
        <v>54</v>
      </c>
      <c r="B138" s="156">
        <v>10598</v>
      </c>
      <c r="C138" s="156">
        <v>10287</v>
      </c>
      <c r="D138" s="156">
        <v>136</v>
      </c>
      <c r="E138" s="156">
        <v>40</v>
      </c>
    </row>
    <row r="139" spans="1:5" s="53" customFormat="1" ht="9" customHeight="1" x14ac:dyDescent="0.25">
      <c r="A139" s="155" t="s">
        <v>55</v>
      </c>
      <c r="B139" s="156">
        <v>3664</v>
      </c>
      <c r="C139" s="156">
        <v>4050</v>
      </c>
      <c r="D139" s="156">
        <v>0</v>
      </c>
      <c r="E139" s="156">
        <v>60</v>
      </c>
    </row>
    <row r="140" spans="1:5" s="53" customFormat="1" ht="9" customHeight="1" x14ac:dyDescent="0.25">
      <c r="A140" s="155" t="s">
        <v>56</v>
      </c>
      <c r="B140" s="156">
        <v>17013</v>
      </c>
      <c r="C140" s="156">
        <v>8266</v>
      </c>
      <c r="D140" s="156">
        <v>298</v>
      </c>
      <c r="E140" s="156">
        <v>57</v>
      </c>
    </row>
    <row r="141" spans="1:5" s="53" customFormat="1" ht="9" customHeight="1" x14ac:dyDescent="0.25">
      <c r="A141" s="157" t="s">
        <v>57</v>
      </c>
      <c r="B141" s="158">
        <v>17513</v>
      </c>
      <c r="C141" s="158">
        <v>4165</v>
      </c>
      <c r="D141" s="158">
        <v>195</v>
      </c>
      <c r="E141" s="158">
        <v>159</v>
      </c>
    </row>
    <row r="142" spans="1:5" s="53" customFormat="1" ht="9" customHeight="1" x14ac:dyDescent="0.25">
      <c r="A142" s="155" t="s">
        <v>58</v>
      </c>
      <c r="B142" s="156">
        <v>13082</v>
      </c>
      <c r="C142" s="156">
        <v>2162</v>
      </c>
      <c r="D142" s="156">
        <v>35</v>
      </c>
      <c r="E142" s="156">
        <v>0</v>
      </c>
    </row>
    <row r="143" spans="1:5" s="53" customFormat="1" ht="9" customHeight="1" x14ac:dyDescent="0.25">
      <c r="A143" s="155" t="s">
        <v>59</v>
      </c>
      <c r="B143" s="156">
        <v>19626</v>
      </c>
      <c r="C143" s="156">
        <v>2203</v>
      </c>
      <c r="D143" s="156">
        <v>0</v>
      </c>
      <c r="E143" s="156">
        <v>56</v>
      </c>
    </row>
    <row r="144" spans="1:5" s="53" customFormat="1" ht="9" customHeight="1" x14ac:dyDescent="0.25">
      <c r="A144" s="155" t="s">
        <v>60</v>
      </c>
      <c r="B144" s="156">
        <v>23705</v>
      </c>
      <c r="C144" s="156">
        <v>4253</v>
      </c>
      <c r="D144" s="156">
        <v>47</v>
      </c>
      <c r="E144" s="156">
        <v>1</v>
      </c>
    </row>
    <row r="145" spans="1:5" s="53" customFormat="1" ht="9" customHeight="1" x14ac:dyDescent="0.25">
      <c r="A145" s="157" t="s">
        <v>61</v>
      </c>
      <c r="B145" s="158">
        <v>2357</v>
      </c>
      <c r="C145" s="158">
        <v>2521</v>
      </c>
      <c r="D145" s="158">
        <v>5</v>
      </c>
      <c r="E145" s="158">
        <v>19</v>
      </c>
    </row>
    <row r="146" spans="1:5" s="53" customFormat="1" ht="9" customHeight="1" x14ac:dyDescent="0.25">
      <c r="A146" s="155" t="s">
        <v>62</v>
      </c>
      <c r="B146" s="156">
        <v>34979</v>
      </c>
      <c r="C146" s="156">
        <v>15467</v>
      </c>
      <c r="D146" s="156">
        <v>5</v>
      </c>
      <c r="E146" s="156">
        <v>13</v>
      </c>
    </row>
    <row r="147" spans="1:5" s="53" customFormat="1" ht="9" customHeight="1" x14ac:dyDescent="0.25">
      <c r="A147" s="155" t="s">
        <v>63</v>
      </c>
      <c r="B147" s="156">
        <v>7683</v>
      </c>
      <c r="C147" s="156">
        <v>17617</v>
      </c>
      <c r="D147" s="156">
        <v>0</v>
      </c>
      <c r="E147" s="156">
        <v>0</v>
      </c>
    </row>
    <row r="148" spans="1:5" s="53" customFormat="1" ht="9" customHeight="1" x14ac:dyDescent="0.25">
      <c r="A148" s="155" t="s">
        <v>64</v>
      </c>
      <c r="B148" s="156">
        <v>12461</v>
      </c>
      <c r="C148" s="156">
        <v>5122</v>
      </c>
      <c r="D148" s="156">
        <v>227</v>
      </c>
      <c r="E148" s="156">
        <v>100</v>
      </c>
    </row>
    <row r="149" spans="1:5" s="53" customFormat="1" ht="9" customHeight="1" x14ac:dyDescent="0.25">
      <c r="A149" s="155"/>
      <c r="B149" s="156"/>
      <c r="C149" s="156"/>
      <c r="D149" s="156"/>
      <c r="E149" s="156"/>
    </row>
    <row r="150" spans="1:5" ht="9" customHeight="1" x14ac:dyDescent="0.2">
      <c r="A150" s="151">
        <v>1999</v>
      </c>
      <c r="B150" s="148"/>
      <c r="C150" s="148"/>
      <c r="D150" s="150"/>
      <c r="E150" s="148"/>
    </row>
    <row r="151" spans="1:5" s="154" customFormat="1" ht="9" customHeight="1" x14ac:dyDescent="0.25">
      <c r="A151" s="153" t="s">
        <v>33</v>
      </c>
      <c r="B151" s="152">
        <f>SUM(B153:B183)</f>
        <v>598579</v>
      </c>
      <c r="C151" s="152">
        <f>SUM(C153:C183)</f>
        <v>351452</v>
      </c>
      <c r="D151" s="152">
        <f>SUM(D153:D183)</f>
        <v>6189</v>
      </c>
      <c r="E151" s="152">
        <f>SUM(E153:E183)</f>
        <v>2926</v>
      </c>
    </row>
    <row r="152" spans="1:5" s="154" customFormat="1" ht="3.95" customHeight="1" x14ac:dyDescent="0.25">
      <c r="A152" s="153"/>
      <c r="B152" s="152"/>
      <c r="C152" s="152"/>
      <c r="D152" s="152"/>
      <c r="E152" s="152"/>
    </row>
    <row r="153" spans="1:5" s="53" customFormat="1" ht="9" customHeight="1" x14ac:dyDescent="0.25">
      <c r="A153" s="155" t="s">
        <v>34</v>
      </c>
      <c r="B153" s="156">
        <v>8739</v>
      </c>
      <c r="C153" s="156">
        <v>9630</v>
      </c>
      <c r="D153" s="156">
        <v>368</v>
      </c>
      <c r="E153" s="156">
        <v>181</v>
      </c>
    </row>
    <row r="154" spans="1:5" s="53" customFormat="1" ht="9" customHeight="1" x14ac:dyDescent="0.25">
      <c r="A154" s="155" t="s">
        <v>35</v>
      </c>
      <c r="B154" s="156">
        <v>1889</v>
      </c>
      <c r="C154" s="156">
        <v>448</v>
      </c>
      <c r="D154" s="156" t="s">
        <v>123</v>
      </c>
      <c r="E154" s="156">
        <v>0</v>
      </c>
    </row>
    <row r="155" spans="1:5" s="53" customFormat="1" ht="9" customHeight="1" x14ac:dyDescent="0.25">
      <c r="A155" s="155" t="s">
        <v>87</v>
      </c>
      <c r="B155" s="156">
        <v>4132</v>
      </c>
      <c r="C155" s="156">
        <v>683</v>
      </c>
      <c r="D155" s="156">
        <v>0</v>
      </c>
      <c r="E155" s="156">
        <v>0</v>
      </c>
    </row>
    <row r="156" spans="1:5" s="53" customFormat="1" ht="9" customHeight="1" x14ac:dyDescent="0.25">
      <c r="A156" s="157" t="s">
        <v>37</v>
      </c>
      <c r="B156" s="158">
        <v>3402</v>
      </c>
      <c r="C156" s="158">
        <v>4793</v>
      </c>
      <c r="D156" s="158">
        <v>0</v>
      </c>
      <c r="E156" s="158">
        <v>0</v>
      </c>
    </row>
    <row r="157" spans="1:5" s="53" customFormat="1" ht="9" customHeight="1" x14ac:dyDescent="0.25">
      <c r="A157" s="155" t="s">
        <v>38</v>
      </c>
      <c r="B157" s="156">
        <v>23716</v>
      </c>
      <c r="C157" s="156">
        <v>5990</v>
      </c>
      <c r="D157" s="156">
        <v>9</v>
      </c>
      <c r="E157" s="156">
        <v>3</v>
      </c>
    </row>
    <row r="158" spans="1:5" s="53" customFormat="1" ht="9" customHeight="1" x14ac:dyDescent="0.25">
      <c r="A158" s="155" t="s">
        <v>39</v>
      </c>
      <c r="B158" s="156">
        <v>7586</v>
      </c>
      <c r="C158" s="156">
        <v>6839</v>
      </c>
      <c r="D158" s="156">
        <v>20</v>
      </c>
      <c r="E158" s="156">
        <v>0</v>
      </c>
    </row>
    <row r="159" spans="1:5" s="53" customFormat="1" ht="9" customHeight="1" x14ac:dyDescent="0.25">
      <c r="A159" s="155" t="s">
        <v>40</v>
      </c>
      <c r="B159" s="156">
        <v>17022</v>
      </c>
      <c r="C159" s="156">
        <v>1916</v>
      </c>
      <c r="D159" s="156">
        <v>0</v>
      </c>
      <c r="E159" s="156">
        <v>0</v>
      </c>
    </row>
    <row r="160" spans="1:5" s="53" customFormat="1" ht="9" customHeight="1" x14ac:dyDescent="0.25">
      <c r="A160" s="157" t="s">
        <v>41</v>
      </c>
      <c r="B160" s="158">
        <v>26219</v>
      </c>
      <c r="C160" s="158">
        <v>4129</v>
      </c>
      <c r="D160" s="158">
        <v>14</v>
      </c>
      <c r="E160" s="158">
        <v>14</v>
      </c>
    </row>
    <row r="161" spans="1:5" s="53" customFormat="1" ht="9" customHeight="1" x14ac:dyDescent="0.25">
      <c r="A161" s="155" t="s">
        <v>42</v>
      </c>
      <c r="B161" s="156">
        <v>9960</v>
      </c>
      <c r="C161" s="156">
        <v>1289</v>
      </c>
      <c r="D161" s="156" t="s">
        <v>123</v>
      </c>
      <c r="E161" s="156">
        <v>0</v>
      </c>
    </row>
    <row r="162" spans="1:5" s="53" customFormat="1" ht="9" customHeight="1" x14ac:dyDescent="0.25">
      <c r="A162" s="155" t="s">
        <v>43</v>
      </c>
      <c r="B162" s="156">
        <v>32327</v>
      </c>
      <c r="C162" s="156">
        <v>27472</v>
      </c>
      <c r="D162" s="156">
        <v>609</v>
      </c>
      <c r="E162" s="156">
        <v>179</v>
      </c>
    </row>
    <row r="163" spans="1:5" s="53" customFormat="1" ht="9" customHeight="1" x14ac:dyDescent="0.25">
      <c r="A163" s="155" t="s">
        <v>44</v>
      </c>
      <c r="B163" s="156">
        <v>14151</v>
      </c>
      <c r="C163" s="156">
        <v>9529</v>
      </c>
      <c r="D163" s="156">
        <v>23</v>
      </c>
      <c r="E163" s="156">
        <v>15</v>
      </c>
    </row>
    <row r="164" spans="1:5" s="53" customFormat="1" ht="9" customHeight="1" x14ac:dyDescent="0.25">
      <c r="A164" s="157" t="s">
        <v>45</v>
      </c>
      <c r="B164" s="158">
        <v>13585</v>
      </c>
      <c r="C164" s="158">
        <v>9095</v>
      </c>
      <c r="D164" s="158">
        <v>21</v>
      </c>
      <c r="E164" s="158">
        <v>176</v>
      </c>
    </row>
    <row r="165" spans="1:5" s="53" customFormat="1" ht="9" customHeight="1" x14ac:dyDescent="0.25">
      <c r="A165" s="155" t="s">
        <v>46</v>
      </c>
      <c r="B165" s="156">
        <v>90188</v>
      </c>
      <c r="C165" s="156">
        <v>57463</v>
      </c>
      <c r="D165" s="156">
        <v>599</v>
      </c>
      <c r="E165" s="156">
        <v>89</v>
      </c>
    </row>
    <row r="166" spans="1:5" s="53" customFormat="1" ht="9" customHeight="1" x14ac:dyDescent="0.25">
      <c r="A166" s="155" t="s">
        <v>47</v>
      </c>
      <c r="B166" s="156">
        <v>66492</v>
      </c>
      <c r="C166" s="156">
        <v>56655</v>
      </c>
      <c r="D166" s="156">
        <v>668</v>
      </c>
      <c r="E166" s="156">
        <v>1384</v>
      </c>
    </row>
    <row r="167" spans="1:5" s="53" customFormat="1" ht="9" customHeight="1" x14ac:dyDescent="0.25">
      <c r="A167" s="155" t="s">
        <v>48</v>
      </c>
      <c r="B167" s="156">
        <v>51466</v>
      </c>
      <c r="C167" s="156">
        <v>27889</v>
      </c>
      <c r="D167" s="156">
        <v>337</v>
      </c>
      <c r="E167" s="156">
        <v>18</v>
      </c>
    </row>
    <row r="168" spans="1:5" s="53" customFormat="1" ht="9" customHeight="1" x14ac:dyDescent="0.25">
      <c r="A168" s="157" t="s">
        <v>49</v>
      </c>
      <c r="B168" s="158">
        <v>8715</v>
      </c>
      <c r="C168" s="158">
        <v>8464</v>
      </c>
      <c r="D168" s="158">
        <v>47</v>
      </c>
      <c r="E168" s="158">
        <v>14</v>
      </c>
    </row>
    <row r="169" spans="1:5" s="53" customFormat="1" ht="9" customHeight="1" x14ac:dyDescent="0.25">
      <c r="A169" s="155" t="s">
        <v>50</v>
      </c>
      <c r="B169" s="156">
        <v>7415</v>
      </c>
      <c r="C169" s="156">
        <v>3341</v>
      </c>
      <c r="D169" s="156">
        <v>5</v>
      </c>
      <c r="E169" s="156">
        <v>0</v>
      </c>
    </row>
    <row r="170" spans="1:5" s="53" customFormat="1" ht="9" customHeight="1" x14ac:dyDescent="0.25">
      <c r="A170" s="155" t="s">
        <v>51</v>
      </c>
      <c r="B170" s="156">
        <v>19281</v>
      </c>
      <c r="C170" s="156">
        <v>5444</v>
      </c>
      <c r="D170" s="156">
        <v>2068</v>
      </c>
      <c r="E170" s="156">
        <v>3</v>
      </c>
    </row>
    <row r="171" spans="1:5" s="53" customFormat="1" ht="9" customHeight="1" x14ac:dyDescent="0.25">
      <c r="A171" s="155" t="s">
        <v>52</v>
      </c>
      <c r="B171" s="156">
        <v>11062</v>
      </c>
      <c r="C171" s="156">
        <v>5736</v>
      </c>
      <c r="D171" s="156">
        <v>333</v>
      </c>
      <c r="E171" s="156">
        <v>83</v>
      </c>
    </row>
    <row r="172" spans="1:5" s="53" customFormat="1" ht="9" customHeight="1" x14ac:dyDescent="0.25">
      <c r="A172" s="157" t="s">
        <v>53</v>
      </c>
      <c r="B172" s="158">
        <v>16618</v>
      </c>
      <c r="C172" s="158">
        <v>22847</v>
      </c>
      <c r="D172" s="158">
        <v>180</v>
      </c>
      <c r="E172" s="158">
        <v>220</v>
      </c>
    </row>
    <row r="173" spans="1:5" s="53" customFormat="1" ht="9" customHeight="1" x14ac:dyDescent="0.25">
      <c r="A173" s="155" t="s">
        <v>54</v>
      </c>
      <c r="B173" s="156">
        <v>13224</v>
      </c>
      <c r="C173" s="156">
        <v>11879</v>
      </c>
      <c r="D173" s="156">
        <v>139</v>
      </c>
      <c r="E173" s="156">
        <v>58</v>
      </c>
    </row>
    <row r="174" spans="1:5" s="53" customFormat="1" ht="9" customHeight="1" x14ac:dyDescent="0.25">
      <c r="A174" s="155" t="s">
        <v>55</v>
      </c>
      <c r="B174" s="156">
        <v>4083</v>
      </c>
      <c r="C174" s="156">
        <v>6510</v>
      </c>
      <c r="D174" s="156">
        <v>0</v>
      </c>
      <c r="E174" s="156">
        <v>54</v>
      </c>
    </row>
    <row r="175" spans="1:5" s="53" customFormat="1" ht="9" customHeight="1" x14ac:dyDescent="0.25">
      <c r="A175" s="155" t="s">
        <v>56</v>
      </c>
      <c r="B175" s="156">
        <v>16891</v>
      </c>
      <c r="C175" s="156">
        <v>8789</v>
      </c>
      <c r="D175" s="156">
        <v>242</v>
      </c>
      <c r="E175" s="156">
        <v>56</v>
      </c>
    </row>
    <row r="176" spans="1:5" s="53" customFormat="1" ht="9" customHeight="1" x14ac:dyDescent="0.25">
      <c r="A176" s="157" t="s">
        <v>57</v>
      </c>
      <c r="B176" s="158">
        <v>16929</v>
      </c>
      <c r="C176" s="158">
        <v>5343</v>
      </c>
      <c r="D176" s="158">
        <v>204</v>
      </c>
      <c r="E176" s="158">
        <v>206</v>
      </c>
    </row>
    <row r="177" spans="1:8" s="53" customFormat="1" ht="9" customHeight="1" x14ac:dyDescent="0.25">
      <c r="A177" s="155" t="s">
        <v>58</v>
      </c>
      <c r="B177" s="156">
        <v>12794</v>
      </c>
      <c r="C177" s="156">
        <v>2580</v>
      </c>
      <c r="D177" s="156">
        <v>35</v>
      </c>
      <c r="E177" s="156">
        <v>0</v>
      </c>
    </row>
    <row r="178" spans="1:8" s="53" customFormat="1" ht="9" customHeight="1" x14ac:dyDescent="0.25">
      <c r="A178" s="155" t="s">
        <v>59</v>
      </c>
      <c r="B178" s="156">
        <v>18526</v>
      </c>
      <c r="C178" s="156">
        <v>2440</v>
      </c>
      <c r="D178" s="156">
        <v>0</v>
      </c>
      <c r="E178" s="156">
        <v>39</v>
      </c>
    </row>
    <row r="179" spans="1:8" s="53" customFormat="1" ht="9" customHeight="1" x14ac:dyDescent="0.25">
      <c r="A179" s="155" t="s">
        <v>60</v>
      </c>
      <c r="B179" s="156">
        <v>24012</v>
      </c>
      <c r="C179" s="156">
        <v>4845</v>
      </c>
      <c r="D179" s="156">
        <v>37</v>
      </c>
      <c r="E179" s="156">
        <v>1</v>
      </c>
    </row>
    <row r="180" spans="1:8" s="53" customFormat="1" ht="9" customHeight="1" x14ac:dyDescent="0.25">
      <c r="A180" s="157" t="s">
        <v>61</v>
      </c>
      <c r="B180" s="158">
        <v>2068</v>
      </c>
      <c r="C180" s="158">
        <v>2448</v>
      </c>
      <c r="D180" s="158">
        <v>7</v>
      </c>
      <c r="E180" s="158">
        <v>23</v>
      </c>
    </row>
    <row r="181" spans="1:8" s="53" customFormat="1" ht="9" customHeight="1" x14ac:dyDescent="0.25">
      <c r="A181" s="155" t="s">
        <v>62</v>
      </c>
      <c r="B181" s="156">
        <v>34917</v>
      </c>
      <c r="C181" s="156">
        <v>15923</v>
      </c>
      <c r="D181" s="156">
        <v>3</v>
      </c>
      <c r="E181" s="156">
        <v>17</v>
      </c>
    </row>
    <row r="182" spans="1:8" s="53" customFormat="1" ht="9" customHeight="1" x14ac:dyDescent="0.25">
      <c r="A182" s="155" t="s">
        <v>63</v>
      </c>
      <c r="B182" s="156">
        <v>8370</v>
      </c>
      <c r="C182" s="156">
        <v>15439</v>
      </c>
      <c r="D182" s="156">
        <v>0</v>
      </c>
      <c r="E182" s="156">
        <v>0</v>
      </c>
    </row>
    <row r="183" spans="1:8" s="53" customFormat="1" ht="9" customHeight="1" x14ac:dyDescent="0.25">
      <c r="A183" s="155" t="s">
        <v>64</v>
      </c>
      <c r="B183" s="156">
        <v>12800</v>
      </c>
      <c r="C183" s="156">
        <v>5604</v>
      </c>
      <c r="D183" s="156">
        <v>221</v>
      </c>
      <c r="E183" s="156">
        <v>93</v>
      </c>
    </row>
    <row r="184" spans="1:8" s="53" customFormat="1" ht="9" customHeight="1" x14ac:dyDescent="0.25">
      <c r="A184" s="155"/>
      <c r="B184" s="156"/>
      <c r="C184" s="156"/>
      <c r="D184" s="156"/>
      <c r="E184" s="156"/>
    </row>
    <row r="185" spans="1:8" ht="9" customHeight="1" x14ac:dyDescent="0.2">
      <c r="A185" s="151">
        <v>2000</v>
      </c>
      <c r="B185" s="148"/>
      <c r="C185" s="148"/>
      <c r="D185" s="150"/>
      <c r="E185" s="148"/>
    </row>
    <row r="186" spans="1:8" s="154" customFormat="1" ht="9" customHeight="1" x14ac:dyDescent="0.25">
      <c r="A186" s="153" t="s">
        <v>33</v>
      </c>
      <c r="B186" s="152">
        <f>SUM(B188:B218)</f>
        <v>598726</v>
      </c>
      <c r="C186" s="152">
        <f>SUM(C188:C218)</f>
        <v>339803</v>
      </c>
      <c r="D186" s="152">
        <f>SUM(D188:D218)</f>
        <v>6213</v>
      </c>
      <c r="E186" s="152">
        <f>SUM(E188:E218)</f>
        <v>3081</v>
      </c>
      <c r="H186" s="159"/>
    </row>
    <row r="187" spans="1:8" s="154" customFormat="1" ht="3.95" customHeight="1" x14ac:dyDescent="0.25">
      <c r="A187" s="153"/>
      <c r="B187" s="152"/>
      <c r="C187" s="152"/>
      <c r="D187" s="152"/>
      <c r="E187" s="152"/>
      <c r="H187" s="159"/>
    </row>
    <row r="188" spans="1:8" s="53" customFormat="1" ht="9" customHeight="1" x14ac:dyDescent="0.25">
      <c r="A188" s="155" t="s">
        <v>34</v>
      </c>
      <c r="B188" s="156">
        <v>9916</v>
      </c>
      <c r="C188" s="156">
        <v>9379</v>
      </c>
      <c r="D188" s="156">
        <v>314</v>
      </c>
      <c r="E188" s="156">
        <v>167</v>
      </c>
      <c r="H188" s="159"/>
    </row>
    <row r="189" spans="1:8" s="53" customFormat="1" ht="9" customHeight="1" x14ac:dyDescent="0.25">
      <c r="A189" s="155" t="s">
        <v>35</v>
      </c>
      <c r="B189" s="156">
        <v>2326</v>
      </c>
      <c r="C189" s="156">
        <v>547</v>
      </c>
      <c r="D189" s="156" t="s">
        <v>123</v>
      </c>
      <c r="E189" s="156">
        <v>0</v>
      </c>
      <c r="H189" s="159"/>
    </row>
    <row r="190" spans="1:8" s="53" customFormat="1" ht="9" customHeight="1" x14ac:dyDescent="0.25">
      <c r="A190" s="155" t="s">
        <v>87</v>
      </c>
      <c r="B190" s="156">
        <v>3841</v>
      </c>
      <c r="C190" s="156">
        <v>649</v>
      </c>
      <c r="D190" s="156">
        <v>0</v>
      </c>
      <c r="E190" s="156">
        <v>0</v>
      </c>
      <c r="H190" s="159"/>
    </row>
    <row r="191" spans="1:8" s="53" customFormat="1" ht="9" customHeight="1" x14ac:dyDescent="0.25">
      <c r="A191" s="157" t="s">
        <v>37</v>
      </c>
      <c r="B191" s="158">
        <v>3417</v>
      </c>
      <c r="C191" s="158">
        <v>3536</v>
      </c>
      <c r="D191" s="158">
        <v>0</v>
      </c>
      <c r="E191" s="158">
        <v>0</v>
      </c>
      <c r="H191" s="159"/>
    </row>
    <row r="192" spans="1:8" s="53" customFormat="1" ht="9" customHeight="1" x14ac:dyDescent="0.25">
      <c r="A192" s="155" t="s">
        <v>38</v>
      </c>
      <c r="B192" s="156">
        <v>28633</v>
      </c>
      <c r="C192" s="156">
        <v>6319</v>
      </c>
      <c r="D192" s="156">
        <v>10</v>
      </c>
      <c r="E192" s="156">
        <v>1</v>
      </c>
      <c r="H192" s="159"/>
    </row>
    <row r="193" spans="1:8" s="53" customFormat="1" ht="9" customHeight="1" x14ac:dyDescent="0.25">
      <c r="A193" s="155" t="s">
        <v>39</v>
      </c>
      <c r="B193" s="156">
        <v>7315</v>
      </c>
      <c r="C193" s="156">
        <v>6595</v>
      </c>
      <c r="D193" s="156">
        <v>19</v>
      </c>
      <c r="E193" s="156">
        <v>0</v>
      </c>
      <c r="H193" s="159"/>
    </row>
    <row r="194" spans="1:8" s="53" customFormat="1" ht="9" customHeight="1" x14ac:dyDescent="0.25">
      <c r="A194" s="155" t="s">
        <v>40</v>
      </c>
      <c r="B194" s="156">
        <v>17131</v>
      </c>
      <c r="C194" s="156">
        <v>1578</v>
      </c>
      <c r="D194" s="156">
        <v>0</v>
      </c>
      <c r="E194" s="156">
        <v>0</v>
      </c>
      <c r="H194" s="159"/>
    </row>
    <row r="195" spans="1:8" s="53" customFormat="1" ht="9" customHeight="1" x14ac:dyDescent="0.25">
      <c r="A195" s="157" t="s">
        <v>41</v>
      </c>
      <c r="B195" s="158">
        <v>23998</v>
      </c>
      <c r="C195" s="158">
        <v>3156</v>
      </c>
      <c r="D195" s="158">
        <v>29</v>
      </c>
      <c r="E195" s="158">
        <v>19</v>
      </c>
      <c r="H195" s="159"/>
    </row>
    <row r="196" spans="1:8" s="53" customFormat="1" ht="9" customHeight="1" x14ac:dyDescent="0.25">
      <c r="A196" s="155" t="s">
        <v>42</v>
      </c>
      <c r="B196" s="156">
        <v>9086</v>
      </c>
      <c r="C196" s="156">
        <v>1023</v>
      </c>
      <c r="D196" s="156" t="s">
        <v>123</v>
      </c>
      <c r="E196" s="156">
        <v>0</v>
      </c>
      <c r="H196" s="159"/>
    </row>
    <row r="197" spans="1:8" s="53" customFormat="1" ht="9" customHeight="1" x14ac:dyDescent="0.25">
      <c r="A197" s="155" t="s">
        <v>43</v>
      </c>
      <c r="B197" s="156">
        <v>33990</v>
      </c>
      <c r="C197" s="156">
        <v>27988</v>
      </c>
      <c r="D197" s="156">
        <v>703</v>
      </c>
      <c r="E197" s="156">
        <v>196</v>
      </c>
      <c r="H197" s="159"/>
    </row>
    <row r="198" spans="1:8" s="53" customFormat="1" ht="9" customHeight="1" x14ac:dyDescent="0.25">
      <c r="A198" s="155" t="s">
        <v>44</v>
      </c>
      <c r="B198" s="156">
        <v>12877</v>
      </c>
      <c r="C198" s="156">
        <v>9769</v>
      </c>
      <c r="D198" s="156">
        <v>45</v>
      </c>
      <c r="E198" s="156">
        <v>0</v>
      </c>
      <c r="H198" s="159"/>
    </row>
    <row r="199" spans="1:8" s="53" customFormat="1" ht="9" customHeight="1" x14ac:dyDescent="0.25">
      <c r="A199" s="157" t="s">
        <v>45</v>
      </c>
      <c r="B199" s="158">
        <v>14420</v>
      </c>
      <c r="C199" s="158">
        <v>10223</v>
      </c>
      <c r="D199" s="158">
        <v>15</v>
      </c>
      <c r="E199" s="158">
        <v>132</v>
      </c>
      <c r="H199" s="159"/>
    </row>
    <row r="200" spans="1:8" s="53" customFormat="1" ht="9" customHeight="1" x14ac:dyDescent="0.25">
      <c r="A200" s="155" t="s">
        <v>46</v>
      </c>
      <c r="B200" s="156">
        <v>92506</v>
      </c>
      <c r="C200" s="156">
        <v>52049</v>
      </c>
      <c r="D200" s="156">
        <v>595</v>
      </c>
      <c r="E200" s="156">
        <v>106</v>
      </c>
      <c r="H200" s="159"/>
    </row>
    <row r="201" spans="1:8" s="53" customFormat="1" ht="9" customHeight="1" x14ac:dyDescent="0.25">
      <c r="A201" s="155" t="s">
        <v>47</v>
      </c>
      <c r="B201" s="156">
        <v>63363</v>
      </c>
      <c r="C201" s="156">
        <v>51390</v>
      </c>
      <c r="D201" s="156">
        <v>520</v>
      </c>
      <c r="E201" s="156">
        <v>1408</v>
      </c>
      <c r="H201" s="159"/>
    </row>
    <row r="202" spans="1:8" s="53" customFormat="1" ht="9" customHeight="1" x14ac:dyDescent="0.25">
      <c r="A202" s="155" t="s">
        <v>48</v>
      </c>
      <c r="B202" s="156">
        <v>46691</v>
      </c>
      <c r="C202" s="156">
        <v>24727</v>
      </c>
      <c r="D202" s="156">
        <v>401</v>
      </c>
      <c r="E202" s="156">
        <v>17</v>
      </c>
      <c r="H202" s="159"/>
    </row>
    <row r="203" spans="1:8" s="53" customFormat="1" ht="9" customHeight="1" x14ac:dyDescent="0.25">
      <c r="A203" s="157" t="s">
        <v>49</v>
      </c>
      <c r="B203" s="158">
        <v>8840</v>
      </c>
      <c r="C203" s="158">
        <v>9351</v>
      </c>
      <c r="D203" s="158">
        <v>51</v>
      </c>
      <c r="E203" s="158">
        <v>18</v>
      </c>
      <c r="H203" s="159"/>
    </row>
    <row r="204" spans="1:8" s="53" customFormat="1" ht="9" customHeight="1" x14ac:dyDescent="0.25">
      <c r="A204" s="155" t="s">
        <v>50</v>
      </c>
      <c r="B204" s="156">
        <v>8174</v>
      </c>
      <c r="C204" s="156">
        <v>3621</v>
      </c>
      <c r="D204" s="156" t="s">
        <v>123</v>
      </c>
      <c r="E204" s="156">
        <v>0</v>
      </c>
      <c r="H204" s="159"/>
    </row>
    <row r="205" spans="1:8" s="53" customFormat="1" ht="9" customHeight="1" x14ac:dyDescent="0.25">
      <c r="A205" s="155" t="s">
        <v>51</v>
      </c>
      <c r="B205" s="156">
        <v>22554</v>
      </c>
      <c r="C205" s="156">
        <v>4589</v>
      </c>
      <c r="D205" s="156">
        <v>2110</v>
      </c>
      <c r="E205" s="156">
        <v>0</v>
      </c>
      <c r="H205" s="159"/>
    </row>
    <row r="206" spans="1:8" s="53" customFormat="1" ht="9" customHeight="1" x14ac:dyDescent="0.25">
      <c r="A206" s="155" t="s">
        <v>52</v>
      </c>
      <c r="B206" s="156">
        <v>12953</v>
      </c>
      <c r="C206" s="156">
        <v>7127</v>
      </c>
      <c r="D206" s="156">
        <v>324</v>
      </c>
      <c r="E206" s="156">
        <v>97</v>
      </c>
      <c r="H206" s="159"/>
    </row>
    <row r="207" spans="1:8" s="53" customFormat="1" ht="9" customHeight="1" x14ac:dyDescent="0.25">
      <c r="A207" s="157" t="s">
        <v>53</v>
      </c>
      <c r="B207" s="158">
        <v>17487</v>
      </c>
      <c r="C207" s="158">
        <v>23605</v>
      </c>
      <c r="D207" s="158">
        <v>232</v>
      </c>
      <c r="E207" s="158">
        <v>229</v>
      </c>
      <c r="H207" s="159"/>
    </row>
    <row r="208" spans="1:8" s="53" customFormat="1" ht="9" customHeight="1" x14ac:dyDescent="0.25">
      <c r="A208" s="155" t="s">
        <v>54</v>
      </c>
      <c r="B208" s="156">
        <v>12952</v>
      </c>
      <c r="C208" s="156">
        <v>12401</v>
      </c>
      <c r="D208" s="156">
        <v>128</v>
      </c>
      <c r="E208" s="156">
        <v>47</v>
      </c>
      <c r="H208" s="159"/>
    </row>
    <row r="209" spans="1:8" s="53" customFormat="1" ht="9" customHeight="1" x14ac:dyDescent="0.25">
      <c r="A209" s="155" t="s">
        <v>55</v>
      </c>
      <c r="B209" s="156">
        <v>4192</v>
      </c>
      <c r="C209" s="156">
        <v>7574</v>
      </c>
      <c r="D209" s="156">
        <v>0</v>
      </c>
      <c r="E209" s="156">
        <v>51</v>
      </c>
      <c r="H209" s="159"/>
    </row>
    <row r="210" spans="1:8" s="53" customFormat="1" ht="9" customHeight="1" x14ac:dyDescent="0.25">
      <c r="A210" s="155" t="s">
        <v>56</v>
      </c>
      <c r="B210" s="156">
        <v>17843</v>
      </c>
      <c r="C210" s="156">
        <v>8710</v>
      </c>
      <c r="D210" s="156">
        <v>288</v>
      </c>
      <c r="E210" s="156">
        <v>59</v>
      </c>
      <c r="H210" s="159"/>
    </row>
    <row r="211" spans="1:8" s="53" customFormat="1" ht="9" customHeight="1" x14ac:dyDescent="0.25">
      <c r="A211" s="157" t="s">
        <v>57</v>
      </c>
      <c r="B211" s="158">
        <v>16652</v>
      </c>
      <c r="C211" s="158">
        <v>4508</v>
      </c>
      <c r="D211" s="158">
        <v>117</v>
      </c>
      <c r="E211" s="158">
        <v>390</v>
      </c>
      <c r="H211" s="159"/>
    </row>
    <row r="212" spans="1:8" s="53" customFormat="1" ht="9" customHeight="1" x14ac:dyDescent="0.25">
      <c r="A212" s="155" t="s">
        <v>58</v>
      </c>
      <c r="B212" s="156">
        <v>13045</v>
      </c>
      <c r="C212" s="156">
        <v>2030</v>
      </c>
      <c r="D212" s="156">
        <v>23</v>
      </c>
      <c r="E212" s="156">
        <v>0</v>
      </c>
      <c r="H212" s="159"/>
    </row>
    <row r="213" spans="1:8" s="53" customFormat="1" ht="9" customHeight="1" x14ac:dyDescent="0.25">
      <c r="A213" s="155" t="s">
        <v>59</v>
      </c>
      <c r="B213" s="156">
        <v>15319</v>
      </c>
      <c r="C213" s="156">
        <v>2097</v>
      </c>
      <c r="D213" s="156">
        <v>0</v>
      </c>
      <c r="E213" s="156" t="s">
        <v>123</v>
      </c>
      <c r="H213" s="159"/>
    </row>
    <row r="214" spans="1:8" s="53" customFormat="1" ht="9" customHeight="1" x14ac:dyDescent="0.25">
      <c r="A214" s="155" t="s">
        <v>60</v>
      </c>
      <c r="B214" s="156">
        <v>22865</v>
      </c>
      <c r="C214" s="156">
        <v>4465</v>
      </c>
      <c r="D214" s="156">
        <v>24</v>
      </c>
      <c r="E214" s="156">
        <v>3</v>
      </c>
      <c r="H214" s="159"/>
    </row>
    <row r="215" spans="1:8" s="53" customFormat="1" ht="9" customHeight="1" x14ac:dyDescent="0.25">
      <c r="A215" s="157" t="s">
        <v>61</v>
      </c>
      <c r="B215" s="158">
        <v>2569</v>
      </c>
      <c r="C215" s="158">
        <v>3086</v>
      </c>
      <c r="D215" s="158">
        <v>3</v>
      </c>
      <c r="E215" s="158">
        <v>26</v>
      </c>
      <c r="H215" s="159"/>
    </row>
    <row r="216" spans="1:8" s="53" customFormat="1" ht="9" customHeight="1" x14ac:dyDescent="0.25">
      <c r="A216" s="155" t="s">
        <v>62</v>
      </c>
      <c r="B216" s="156">
        <v>32225</v>
      </c>
      <c r="C216" s="156">
        <v>16201</v>
      </c>
      <c r="D216" s="156">
        <v>4</v>
      </c>
      <c r="E216" s="156">
        <v>13</v>
      </c>
      <c r="H216" s="159"/>
    </row>
    <row r="217" spans="1:8" s="53" customFormat="1" ht="9" customHeight="1" x14ac:dyDescent="0.25">
      <c r="A217" s="155" t="s">
        <v>63</v>
      </c>
      <c r="B217" s="156">
        <v>8318</v>
      </c>
      <c r="C217" s="156">
        <v>16575</v>
      </c>
      <c r="D217" s="156">
        <v>0</v>
      </c>
      <c r="E217" s="156">
        <v>0</v>
      </c>
      <c r="H217" s="159"/>
    </row>
    <row r="218" spans="1:8" s="53" customFormat="1" ht="9" customHeight="1" x14ac:dyDescent="0.25">
      <c r="A218" s="155" t="s">
        <v>64</v>
      </c>
      <c r="B218" s="156">
        <v>13228</v>
      </c>
      <c r="C218" s="156">
        <v>4935</v>
      </c>
      <c r="D218" s="156">
        <v>258</v>
      </c>
      <c r="E218" s="156">
        <v>102</v>
      </c>
      <c r="H218" s="159"/>
    </row>
    <row r="219" spans="1:8" s="53" customFormat="1" ht="9" customHeight="1" x14ac:dyDescent="0.25">
      <c r="A219" s="155"/>
      <c r="B219" s="156"/>
      <c r="C219" s="156"/>
      <c r="D219" s="156"/>
      <c r="E219" s="156"/>
    </row>
    <row r="220" spans="1:8" ht="9" customHeight="1" x14ac:dyDescent="0.2">
      <c r="A220" s="151">
        <v>2001</v>
      </c>
      <c r="B220" s="148"/>
      <c r="C220" s="148"/>
      <c r="D220" s="150"/>
      <c r="E220" s="148"/>
    </row>
    <row r="221" spans="1:8" s="154" customFormat="1" ht="9" customHeight="1" x14ac:dyDescent="0.25">
      <c r="A221" s="153" t="s">
        <v>33</v>
      </c>
      <c r="B221" s="152">
        <f>SUM(B223:B253)</f>
        <v>625182</v>
      </c>
      <c r="C221" s="152">
        <f>SUM(C223:C253)</f>
        <v>354533</v>
      </c>
      <c r="D221" s="152">
        <f>SUM(D223:D253)</f>
        <v>6038</v>
      </c>
      <c r="E221" s="152">
        <f>SUM(E223:E253)</f>
        <v>2879</v>
      </c>
      <c r="H221" s="159"/>
    </row>
    <row r="222" spans="1:8" s="154" customFormat="1" ht="3.95" customHeight="1" x14ac:dyDescent="0.25">
      <c r="A222" s="153"/>
      <c r="B222" s="152"/>
      <c r="C222" s="152"/>
      <c r="D222" s="152"/>
      <c r="E222" s="152"/>
      <c r="H222" s="159"/>
    </row>
    <row r="223" spans="1:8" s="53" customFormat="1" ht="9" customHeight="1" x14ac:dyDescent="0.25">
      <c r="A223" s="155" t="s">
        <v>34</v>
      </c>
      <c r="B223" s="156">
        <v>10140</v>
      </c>
      <c r="C223" s="156">
        <v>10203</v>
      </c>
      <c r="D223" s="156">
        <v>272</v>
      </c>
      <c r="E223" s="156">
        <v>147</v>
      </c>
      <c r="H223" s="159"/>
    </row>
    <row r="224" spans="1:8" s="53" customFormat="1" ht="9" customHeight="1" x14ac:dyDescent="0.25">
      <c r="A224" s="155" t="s">
        <v>35</v>
      </c>
      <c r="B224" s="156">
        <v>2294</v>
      </c>
      <c r="C224" s="156">
        <v>464</v>
      </c>
      <c r="D224" s="156">
        <v>1</v>
      </c>
      <c r="E224" s="156">
        <v>0</v>
      </c>
      <c r="H224" s="159"/>
    </row>
    <row r="225" spans="1:8" s="53" customFormat="1" ht="9" customHeight="1" x14ac:dyDescent="0.25">
      <c r="A225" s="155" t="s">
        <v>87</v>
      </c>
      <c r="B225" s="156">
        <v>4078</v>
      </c>
      <c r="C225" s="156">
        <v>577</v>
      </c>
      <c r="D225" s="156">
        <v>0</v>
      </c>
      <c r="E225" s="156">
        <v>0</v>
      </c>
      <c r="H225" s="159"/>
    </row>
    <row r="226" spans="1:8" s="53" customFormat="1" ht="9" customHeight="1" x14ac:dyDescent="0.25">
      <c r="A226" s="157" t="s">
        <v>37</v>
      </c>
      <c r="B226" s="158">
        <v>3867</v>
      </c>
      <c r="C226" s="158">
        <v>5450</v>
      </c>
      <c r="D226" s="158">
        <v>0</v>
      </c>
      <c r="E226" s="158">
        <v>0</v>
      </c>
      <c r="H226" s="159"/>
    </row>
    <row r="227" spans="1:8" s="53" customFormat="1" ht="9" customHeight="1" x14ac:dyDescent="0.25">
      <c r="A227" s="155" t="s">
        <v>38</v>
      </c>
      <c r="B227" s="156">
        <v>28304</v>
      </c>
      <c r="C227" s="156">
        <v>6300</v>
      </c>
      <c r="D227" s="156">
        <v>18</v>
      </c>
      <c r="E227" s="156" t="s">
        <v>123</v>
      </c>
      <c r="H227" s="159"/>
    </row>
    <row r="228" spans="1:8" s="53" customFormat="1" ht="9" customHeight="1" x14ac:dyDescent="0.25">
      <c r="A228" s="155" t="s">
        <v>39</v>
      </c>
      <c r="B228" s="156">
        <v>7882</v>
      </c>
      <c r="C228" s="156">
        <v>7101</v>
      </c>
      <c r="D228" s="156">
        <v>19</v>
      </c>
      <c r="E228" s="156">
        <v>0</v>
      </c>
      <c r="H228" s="159"/>
    </row>
    <row r="229" spans="1:8" s="53" customFormat="1" ht="9" customHeight="1" x14ac:dyDescent="0.25">
      <c r="A229" s="155" t="s">
        <v>40</v>
      </c>
      <c r="B229" s="156">
        <v>16605</v>
      </c>
      <c r="C229" s="156">
        <v>1538</v>
      </c>
      <c r="D229" s="156">
        <v>0</v>
      </c>
      <c r="E229" s="156">
        <v>0</v>
      </c>
      <c r="H229" s="159"/>
    </row>
    <row r="230" spans="1:8" s="53" customFormat="1" ht="9" customHeight="1" x14ac:dyDescent="0.25">
      <c r="A230" s="157" t="s">
        <v>41</v>
      </c>
      <c r="B230" s="158">
        <v>22033</v>
      </c>
      <c r="C230" s="158">
        <v>2386</v>
      </c>
      <c r="D230" s="158">
        <v>16</v>
      </c>
      <c r="E230" s="158">
        <v>20</v>
      </c>
      <c r="H230" s="159"/>
    </row>
    <row r="231" spans="1:8" s="53" customFormat="1" ht="9" customHeight="1" x14ac:dyDescent="0.25">
      <c r="A231" s="155" t="s">
        <v>42</v>
      </c>
      <c r="B231" s="156">
        <v>9348</v>
      </c>
      <c r="C231" s="156">
        <v>966</v>
      </c>
      <c r="D231" s="156" t="s">
        <v>123</v>
      </c>
      <c r="E231" s="156">
        <v>0</v>
      </c>
      <c r="H231" s="159"/>
    </row>
    <row r="232" spans="1:8" s="53" customFormat="1" ht="9" customHeight="1" x14ac:dyDescent="0.25">
      <c r="A232" s="155" t="s">
        <v>43</v>
      </c>
      <c r="B232" s="156">
        <v>35435</v>
      </c>
      <c r="C232" s="156">
        <v>25341</v>
      </c>
      <c r="D232" s="156">
        <v>744</v>
      </c>
      <c r="E232" s="156">
        <v>190</v>
      </c>
      <c r="H232" s="159"/>
    </row>
    <row r="233" spans="1:8" s="53" customFormat="1" ht="9" customHeight="1" x14ac:dyDescent="0.25">
      <c r="A233" s="155" t="s">
        <v>44</v>
      </c>
      <c r="B233" s="156">
        <v>12797</v>
      </c>
      <c r="C233" s="156">
        <v>9255</v>
      </c>
      <c r="D233" s="156">
        <v>42</v>
      </c>
      <c r="E233" s="156">
        <v>0</v>
      </c>
      <c r="H233" s="159"/>
    </row>
    <row r="234" spans="1:8" s="53" customFormat="1" ht="9" customHeight="1" x14ac:dyDescent="0.25">
      <c r="A234" s="157" t="s">
        <v>45</v>
      </c>
      <c r="B234" s="158">
        <v>15911</v>
      </c>
      <c r="C234" s="158">
        <v>9960</v>
      </c>
      <c r="D234" s="158">
        <v>16</v>
      </c>
      <c r="E234" s="158">
        <v>138</v>
      </c>
      <c r="H234" s="159"/>
    </row>
    <row r="235" spans="1:8" s="53" customFormat="1" ht="9" customHeight="1" x14ac:dyDescent="0.25">
      <c r="A235" s="155" t="s">
        <v>46</v>
      </c>
      <c r="B235" s="156">
        <v>101412</v>
      </c>
      <c r="C235" s="156">
        <v>55700</v>
      </c>
      <c r="D235" s="156">
        <v>580</v>
      </c>
      <c r="E235" s="156">
        <v>167</v>
      </c>
      <c r="H235" s="159"/>
    </row>
    <row r="236" spans="1:8" s="53" customFormat="1" ht="9" customHeight="1" x14ac:dyDescent="0.25">
      <c r="A236" s="155" t="s">
        <v>47</v>
      </c>
      <c r="B236" s="156">
        <v>70867</v>
      </c>
      <c r="C236" s="156">
        <v>64185</v>
      </c>
      <c r="D236" s="156">
        <v>486</v>
      </c>
      <c r="E236" s="156">
        <v>1216</v>
      </c>
      <c r="H236" s="159"/>
    </row>
    <row r="237" spans="1:8" s="53" customFormat="1" ht="9" customHeight="1" x14ac:dyDescent="0.25">
      <c r="A237" s="155" t="s">
        <v>48</v>
      </c>
      <c r="B237" s="156">
        <v>50933</v>
      </c>
      <c r="C237" s="156">
        <v>23726</v>
      </c>
      <c r="D237" s="156">
        <v>380</v>
      </c>
      <c r="E237" s="156">
        <v>13</v>
      </c>
      <c r="H237" s="159"/>
    </row>
    <row r="238" spans="1:8" s="53" customFormat="1" ht="9" customHeight="1" x14ac:dyDescent="0.25">
      <c r="A238" s="157" t="s">
        <v>49</v>
      </c>
      <c r="B238" s="158">
        <v>8136</v>
      </c>
      <c r="C238" s="158">
        <v>9198</v>
      </c>
      <c r="D238" s="158">
        <v>52</v>
      </c>
      <c r="E238" s="158">
        <v>13</v>
      </c>
      <c r="H238" s="159"/>
    </row>
    <row r="239" spans="1:8" s="53" customFormat="1" ht="9" customHeight="1" x14ac:dyDescent="0.25">
      <c r="A239" s="155" t="s">
        <v>50</v>
      </c>
      <c r="B239" s="156">
        <v>8064</v>
      </c>
      <c r="C239" s="156">
        <v>3630</v>
      </c>
      <c r="D239" s="156" t="s">
        <v>123</v>
      </c>
      <c r="E239" s="156">
        <v>0</v>
      </c>
      <c r="H239" s="159"/>
    </row>
    <row r="240" spans="1:8" s="53" customFormat="1" ht="9" customHeight="1" x14ac:dyDescent="0.25">
      <c r="A240" s="155" t="s">
        <v>51</v>
      </c>
      <c r="B240" s="156">
        <v>22323</v>
      </c>
      <c r="C240" s="156">
        <v>4087</v>
      </c>
      <c r="D240" s="156">
        <v>1941</v>
      </c>
      <c r="E240" s="156">
        <v>2</v>
      </c>
      <c r="H240" s="159"/>
    </row>
    <row r="241" spans="1:8" s="53" customFormat="1" ht="9" customHeight="1" x14ac:dyDescent="0.25">
      <c r="A241" s="155" t="s">
        <v>52</v>
      </c>
      <c r="B241" s="156">
        <v>13178</v>
      </c>
      <c r="C241" s="156">
        <v>6341</v>
      </c>
      <c r="D241" s="156">
        <v>324</v>
      </c>
      <c r="E241" s="156">
        <v>123</v>
      </c>
      <c r="H241" s="159"/>
    </row>
    <row r="242" spans="1:8" s="53" customFormat="1" ht="9" customHeight="1" x14ac:dyDescent="0.25">
      <c r="A242" s="157" t="s">
        <v>53</v>
      </c>
      <c r="B242" s="158">
        <v>17862</v>
      </c>
      <c r="C242" s="158">
        <v>21243</v>
      </c>
      <c r="D242" s="158">
        <v>199</v>
      </c>
      <c r="E242" s="158">
        <v>174</v>
      </c>
      <c r="H242" s="159"/>
    </row>
    <row r="243" spans="1:8" s="53" customFormat="1" ht="9" customHeight="1" x14ac:dyDescent="0.25">
      <c r="A243" s="155" t="s">
        <v>54</v>
      </c>
      <c r="B243" s="156">
        <v>14733</v>
      </c>
      <c r="C243" s="156">
        <v>12514</v>
      </c>
      <c r="D243" s="156">
        <v>132</v>
      </c>
      <c r="E243" s="156">
        <v>59</v>
      </c>
      <c r="H243" s="159"/>
    </row>
    <row r="244" spans="1:8" s="53" customFormat="1" ht="9" customHeight="1" x14ac:dyDescent="0.25">
      <c r="A244" s="155" t="s">
        <v>55</v>
      </c>
      <c r="B244" s="156">
        <v>4839</v>
      </c>
      <c r="C244" s="156">
        <v>8513</v>
      </c>
      <c r="D244" s="156">
        <v>0</v>
      </c>
      <c r="E244" s="156">
        <v>49</v>
      </c>
      <c r="H244" s="159"/>
    </row>
    <row r="245" spans="1:8" s="53" customFormat="1" ht="9" customHeight="1" x14ac:dyDescent="0.25">
      <c r="A245" s="155" t="s">
        <v>56</v>
      </c>
      <c r="B245" s="156">
        <v>18753</v>
      </c>
      <c r="C245" s="156">
        <v>7705</v>
      </c>
      <c r="D245" s="156">
        <v>479</v>
      </c>
      <c r="E245" s="156">
        <v>43</v>
      </c>
      <c r="H245" s="159"/>
    </row>
    <row r="246" spans="1:8" s="53" customFormat="1" ht="9" customHeight="1" x14ac:dyDescent="0.25">
      <c r="A246" s="157" t="s">
        <v>57</v>
      </c>
      <c r="B246" s="158">
        <v>15443</v>
      </c>
      <c r="C246" s="158">
        <v>4345</v>
      </c>
      <c r="D246" s="158">
        <v>106</v>
      </c>
      <c r="E246" s="158">
        <v>380</v>
      </c>
      <c r="H246" s="159"/>
    </row>
    <row r="247" spans="1:8" s="53" customFormat="1" ht="9" customHeight="1" x14ac:dyDescent="0.25">
      <c r="A247" s="155" t="s">
        <v>58</v>
      </c>
      <c r="B247" s="156">
        <v>12033</v>
      </c>
      <c r="C247" s="156">
        <v>1794</v>
      </c>
      <c r="D247" s="156">
        <v>24</v>
      </c>
      <c r="E247" s="156">
        <v>0</v>
      </c>
      <c r="H247" s="159"/>
    </row>
    <row r="248" spans="1:8" s="53" customFormat="1" ht="9" customHeight="1" x14ac:dyDescent="0.25">
      <c r="A248" s="155" t="s">
        <v>59</v>
      </c>
      <c r="B248" s="156">
        <v>15981</v>
      </c>
      <c r="C248" s="156">
        <v>1092</v>
      </c>
      <c r="D248" s="156">
        <v>0</v>
      </c>
      <c r="E248" s="156">
        <v>12</v>
      </c>
      <c r="H248" s="159"/>
    </row>
    <row r="249" spans="1:8" s="53" customFormat="1" ht="9" customHeight="1" x14ac:dyDescent="0.25">
      <c r="A249" s="155" t="s">
        <v>60</v>
      </c>
      <c r="B249" s="156">
        <v>20936</v>
      </c>
      <c r="C249" s="156">
        <v>4807</v>
      </c>
      <c r="D249" s="156">
        <v>41</v>
      </c>
      <c r="E249" s="156" t="s">
        <v>123</v>
      </c>
      <c r="H249" s="159"/>
    </row>
    <row r="250" spans="1:8" s="53" customFormat="1" ht="9" customHeight="1" x14ac:dyDescent="0.25">
      <c r="A250" s="157" t="s">
        <v>61</v>
      </c>
      <c r="B250" s="158">
        <v>2719</v>
      </c>
      <c r="C250" s="158">
        <v>3049</v>
      </c>
      <c r="D250" s="158">
        <v>10</v>
      </c>
      <c r="E250" s="158">
        <v>27</v>
      </c>
      <c r="H250" s="159"/>
    </row>
    <row r="251" spans="1:8" s="53" customFormat="1" ht="9" customHeight="1" x14ac:dyDescent="0.25">
      <c r="A251" s="155" t="s">
        <v>62</v>
      </c>
      <c r="B251" s="156">
        <v>37605</v>
      </c>
      <c r="C251" s="156">
        <v>17135</v>
      </c>
      <c r="D251" s="156" t="s">
        <v>123</v>
      </c>
      <c r="E251" s="156">
        <v>12</v>
      </c>
      <c r="H251" s="159"/>
    </row>
    <row r="252" spans="1:8" s="53" customFormat="1" ht="9" customHeight="1" x14ac:dyDescent="0.25">
      <c r="A252" s="155" t="s">
        <v>63</v>
      </c>
      <c r="B252" s="156">
        <v>8231</v>
      </c>
      <c r="C252" s="156">
        <v>21014</v>
      </c>
      <c r="D252" s="156">
        <v>0</v>
      </c>
      <c r="E252" s="156">
        <v>0</v>
      </c>
      <c r="H252" s="159"/>
    </row>
    <row r="253" spans="1:8" s="53" customFormat="1" ht="9" customHeight="1" x14ac:dyDescent="0.25">
      <c r="A253" s="155" t="s">
        <v>64</v>
      </c>
      <c r="B253" s="156">
        <v>12440</v>
      </c>
      <c r="C253" s="156">
        <v>4914</v>
      </c>
      <c r="D253" s="156">
        <v>156</v>
      </c>
      <c r="E253" s="156">
        <v>94</v>
      </c>
      <c r="H253" s="159"/>
    </row>
    <row r="254" spans="1:8" s="53" customFormat="1" ht="9" customHeight="1" x14ac:dyDescent="0.25">
      <c r="A254" s="155"/>
      <c r="B254" s="156"/>
      <c r="C254" s="156"/>
      <c r="D254" s="156"/>
      <c r="E254" s="156"/>
    </row>
    <row r="255" spans="1:8" ht="9" customHeight="1" x14ac:dyDescent="0.2">
      <c r="A255" s="151">
        <v>2002</v>
      </c>
      <c r="B255" s="148"/>
      <c r="C255" s="148"/>
      <c r="D255" s="150"/>
      <c r="E255" s="148"/>
    </row>
    <row r="256" spans="1:8" s="154" customFormat="1" ht="9" customHeight="1" x14ac:dyDescent="0.25">
      <c r="A256" s="153" t="s">
        <v>33</v>
      </c>
      <c r="B256" s="152">
        <f>SUM(B258:B288)</f>
        <v>606901</v>
      </c>
      <c r="C256" s="152">
        <f>SUM(C258:C288)</f>
        <v>362219</v>
      </c>
      <c r="D256" s="152">
        <f>SUM(D258:D288)</f>
        <v>7215</v>
      </c>
      <c r="E256" s="152">
        <f>SUM(E258:E288)</f>
        <v>3063</v>
      </c>
      <c r="H256" s="159"/>
    </row>
    <row r="257" spans="1:8" s="154" customFormat="1" ht="3.95" customHeight="1" x14ac:dyDescent="0.25">
      <c r="A257" s="153"/>
      <c r="B257" s="152"/>
      <c r="C257" s="152"/>
      <c r="D257" s="152"/>
      <c r="E257" s="152"/>
      <c r="H257" s="159"/>
    </row>
    <row r="258" spans="1:8" s="53" customFormat="1" ht="9" customHeight="1" x14ac:dyDescent="0.25">
      <c r="A258" s="155" t="s">
        <v>34</v>
      </c>
      <c r="B258" s="156">
        <v>8509</v>
      </c>
      <c r="C258" s="156">
        <v>11016</v>
      </c>
      <c r="D258" s="156">
        <v>248</v>
      </c>
      <c r="E258" s="156">
        <v>221</v>
      </c>
      <c r="H258" s="159"/>
    </row>
    <row r="259" spans="1:8" s="53" customFormat="1" ht="9" customHeight="1" x14ac:dyDescent="0.25">
      <c r="A259" s="155" t="s">
        <v>35</v>
      </c>
      <c r="B259" s="156">
        <v>2076</v>
      </c>
      <c r="C259" s="156">
        <v>412</v>
      </c>
      <c r="D259" s="156" t="s">
        <v>123</v>
      </c>
      <c r="E259" s="156">
        <v>0</v>
      </c>
      <c r="H259" s="159"/>
    </row>
    <row r="260" spans="1:8" s="53" customFormat="1" ht="9" customHeight="1" x14ac:dyDescent="0.25">
      <c r="A260" s="155" t="s">
        <v>87</v>
      </c>
      <c r="B260" s="156">
        <v>3187</v>
      </c>
      <c r="C260" s="156">
        <v>477</v>
      </c>
      <c r="D260" s="156">
        <v>0</v>
      </c>
      <c r="E260" s="156">
        <v>0</v>
      </c>
      <c r="H260" s="159"/>
    </row>
    <row r="261" spans="1:8" s="53" customFormat="1" ht="9" customHeight="1" x14ac:dyDescent="0.25">
      <c r="A261" s="157" t="s">
        <v>37</v>
      </c>
      <c r="B261" s="158">
        <v>3728</v>
      </c>
      <c r="C261" s="158">
        <v>5356</v>
      </c>
      <c r="D261" s="158">
        <v>0</v>
      </c>
      <c r="E261" s="158" t="s">
        <v>123</v>
      </c>
      <c r="H261" s="159"/>
    </row>
    <row r="262" spans="1:8" s="53" customFormat="1" ht="9" customHeight="1" x14ac:dyDescent="0.25">
      <c r="A262" s="155" t="s">
        <v>38</v>
      </c>
      <c r="B262" s="156">
        <v>27696</v>
      </c>
      <c r="C262" s="156">
        <v>5223</v>
      </c>
      <c r="D262" s="156">
        <v>20</v>
      </c>
      <c r="E262" s="156">
        <v>8</v>
      </c>
      <c r="H262" s="159"/>
    </row>
    <row r="263" spans="1:8" s="53" customFormat="1" ht="9" customHeight="1" x14ac:dyDescent="0.25">
      <c r="A263" s="155" t="s">
        <v>39</v>
      </c>
      <c r="B263" s="156">
        <v>7908</v>
      </c>
      <c r="C263" s="156">
        <v>7458</v>
      </c>
      <c r="D263" s="156">
        <v>21</v>
      </c>
      <c r="E263" s="156">
        <v>0</v>
      </c>
      <c r="H263" s="159"/>
    </row>
    <row r="264" spans="1:8" s="53" customFormat="1" ht="9" customHeight="1" x14ac:dyDescent="0.25">
      <c r="A264" s="155" t="s">
        <v>40</v>
      </c>
      <c r="B264" s="156">
        <v>17259</v>
      </c>
      <c r="C264" s="156">
        <v>1402</v>
      </c>
      <c r="D264" s="156">
        <v>0</v>
      </c>
      <c r="E264" s="156">
        <v>0</v>
      </c>
      <c r="H264" s="159"/>
    </row>
    <row r="265" spans="1:8" s="53" customFormat="1" ht="9" customHeight="1" x14ac:dyDescent="0.25">
      <c r="A265" s="157" t="s">
        <v>41</v>
      </c>
      <c r="B265" s="158">
        <v>20134</v>
      </c>
      <c r="C265" s="158">
        <v>2202</v>
      </c>
      <c r="D265" s="158">
        <v>19</v>
      </c>
      <c r="E265" s="158">
        <v>16</v>
      </c>
      <c r="H265" s="159"/>
    </row>
    <row r="266" spans="1:8" s="53" customFormat="1" ht="9" customHeight="1" x14ac:dyDescent="0.25">
      <c r="A266" s="155" t="s">
        <v>42</v>
      </c>
      <c r="B266" s="156">
        <v>11099</v>
      </c>
      <c r="C266" s="156">
        <v>853</v>
      </c>
      <c r="D266" s="156" t="s">
        <v>123</v>
      </c>
      <c r="E266" s="156" t="s">
        <v>123</v>
      </c>
      <c r="H266" s="159"/>
    </row>
    <row r="267" spans="1:8" s="53" customFormat="1" ht="9" customHeight="1" x14ac:dyDescent="0.25">
      <c r="A267" s="155" t="s">
        <v>43</v>
      </c>
      <c r="B267" s="156">
        <v>35469</v>
      </c>
      <c r="C267" s="156">
        <v>22788</v>
      </c>
      <c r="D267" s="156">
        <v>653</v>
      </c>
      <c r="E267" s="156">
        <v>170</v>
      </c>
      <c r="H267" s="159"/>
    </row>
    <row r="268" spans="1:8" s="53" customFormat="1" ht="9" customHeight="1" x14ac:dyDescent="0.25">
      <c r="A268" s="155" t="s">
        <v>44</v>
      </c>
      <c r="B268" s="156">
        <v>13857</v>
      </c>
      <c r="C268" s="156">
        <v>9025</v>
      </c>
      <c r="D268" s="156">
        <v>41</v>
      </c>
      <c r="E268" s="156">
        <v>0</v>
      </c>
      <c r="H268" s="159"/>
    </row>
    <row r="269" spans="1:8" s="53" customFormat="1" ht="9" customHeight="1" x14ac:dyDescent="0.25">
      <c r="A269" s="157" t="s">
        <v>45</v>
      </c>
      <c r="B269" s="158">
        <v>15638</v>
      </c>
      <c r="C269" s="158">
        <v>9697</v>
      </c>
      <c r="D269" s="158">
        <v>25</v>
      </c>
      <c r="E269" s="158">
        <v>153</v>
      </c>
      <c r="H269" s="159"/>
    </row>
    <row r="270" spans="1:8" s="53" customFormat="1" ht="9" customHeight="1" x14ac:dyDescent="0.25">
      <c r="A270" s="155" t="s">
        <v>46</v>
      </c>
      <c r="B270" s="156">
        <v>99486</v>
      </c>
      <c r="C270" s="156">
        <v>57466</v>
      </c>
      <c r="D270" s="156">
        <v>631</v>
      </c>
      <c r="E270" s="156">
        <v>231</v>
      </c>
      <c r="H270" s="159"/>
    </row>
    <row r="271" spans="1:8" s="53" customFormat="1" ht="9" customHeight="1" x14ac:dyDescent="0.25">
      <c r="A271" s="155" t="s">
        <v>47</v>
      </c>
      <c r="B271" s="156">
        <v>67207</v>
      </c>
      <c r="C271" s="156">
        <v>69666</v>
      </c>
      <c r="D271" s="156">
        <v>715</v>
      </c>
      <c r="E271" s="156">
        <v>1180</v>
      </c>
      <c r="H271" s="159"/>
    </row>
    <row r="272" spans="1:8" s="53" customFormat="1" ht="9" customHeight="1" x14ac:dyDescent="0.25">
      <c r="A272" s="155" t="s">
        <v>48</v>
      </c>
      <c r="B272" s="156">
        <v>50632</v>
      </c>
      <c r="C272" s="156">
        <v>25299</v>
      </c>
      <c r="D272" s="156">
        <v>340</v>
      </c>
      <c r="E272" s="156">
        <v>17</v>
      </c>
      <c r="H272" s="159"/>
    </row>
    <row r="273" spans="1:8" s="53" customFormat="1" ht="9" customHeight="1" x14ac:dyDescent="0.25">
      <c r="A273" s="157" t="s">
        <v>49</v>
      </c>
      <c r="B273" s="158">
        <v>9259</v>
      </c>
      <c r="C273" s="158">
        <v>8842</v>
      </c>
      <c r="D273" s="158">
        <v>52</v>
      </c>
      <c r="E273" s="158">
        <v>12</v>
      </c>
      <c r="H273" s="159"/>
    </row>
    <row r="274" spans="1:8" s="53" customFormat="1" ht="9" customHeight="1" x14ac:dyDescent="0.25">
      <c r="A274" s="155" t="s">
        <v>50</v>
      </c>
      <c r="B274" s="156">
        <v>9308</v>
      </c>
      <c r="C274" s="156">
        <v>4554</v>
      </c>
      <c r="D274" s="156" t="s">
        <v>123</v>
      </c>
      <c r="E274" s="156">
        <v>0</v>
      </c>
      <c r="H274" s="159"/>
    </row>
    <row r="275" spans="1:8" s="53" customFormat="1" ht="9" customHeight="1" x14ac:dyDescent="0.25">
      <c r="A275" s="155" t="s">
        <v>51</v>
      </c>
      <c r="B275" s="156">
        <v>18223</v>
      </c>
      <c r="C275" s="156">
        <v>3795</v>
      </c>
      <c r="D275" s="156">
        <v>2927</v>
      </c>
      <c r="E275" s="156">
        <v>9</v>
      </c>
      <c r="H275" s="159"/>
    </row>
    <row r="276" spans="1:8" s="53" customFormat="1" ht="9" customHeight="1" x14ac:dyDescent="0.25">
      <c r="A276" s="155" t="s">
        <v>52</v>
      </c>
      <c r="B276" s="156">
        <v>11892</v>
      </c>
      <c r="C276" s="156">
        <v>6208</v>
      </c>
      <c r="D276" s="156">
        <v>313</v>
      </c>
      <c r="E276" s="156">
        <v>157</v>
      </c>
      <c r="H276" s="159"/>
    </row>
    <row r="277" spans="1:8" s="53" customFormat="1" ht="9" customHeight="1" x14ac:dyDescent="0.25">
      <c r="A277" s="157" t="s">
        <v>53</v>
      </c>
      <c r="B277" s="158">
        <v>17841</v>
      </c>
      <c r="C277" s="158">
        <v>22218</v>
      </c>
      <c r="D277" s="158">
        <v>220</v>
      </c>
      <c r="E277" s="158">
        <v>145</v>
      </c>
      <c r="H277" s="159"/>
    </row>
    <row r="278" spans="1:8" s="53" customFormat="1" ht="9" customHeight="1" x14ac:dyDescent="0.25">
      <c r="A278" s="155" t="s">
        <v>54</v>
      </c>
      <c r="B278" s="156">
        <v>14951</v>
      </c>
      <c r="C278" s="156">
        <v>12119</v>
      </c>
      <c r="D278" s="156">
        <v>123</v>
      </c>
      <c r="E278" s="156">
        <v>52</v>
      </c>
      <c r="H278" s="159"/>
    </row>
    <row r="279" spans="1:8" s="53" customFormat="1" ht="9" customHeight="1" x14ac:dyDescent="0.25">
      <c r="A279" s="155" t="s">
        <v>55</v>
      </c>
      <c r="B279" s="156">
        <v>4253</v>
      </c>
      <c r="C279" s="156">
        <v>8558</v>
      </c>
      <c r="D279" s="156">
        <v>0</v>
      </c>
      <c r="E279" s="156">
        <v>46</v>
      </c>
      <c r="H279" s="159"/>
    </row>
    <row r="280" spans="1:8" s="53" customFormat="1" ht="9" customHeight="1" x14ac:dyDescent="0.25">
      <c r="A280" s="155" t="s">
        <v>56</v>
      </c>
      <c r="B280" s="156">
        <v>18791</v>
      </c>
      <c r="C280" s="156">
        <v>7104</v>
      </c>
      <c r="D280" s="156">
        <v>487</v>
      </c>
      <c r="E280" s="156">
        <v>66</v>
      </c>
      <c r="H280" s="159"/>
    </row>
    <row r="281" spans="1:8" s="53" customFormat="1" ht="9" customHeight="1" x14ac:dyDescent="0.25">
      <c r="A281" s="157" t="s">
        <v>57</v>
      </c>
      <c r="B281" s="158">
        <v>16171</v>
      </c>
      <c r="C281" s="158">
        <v>4591</v>
      </c>
      <c r="D281" s="158">
        <v>174</v>
      </c>
      <c r="E281" s="158">
        <v>431</v>
      </c>
      <c r="H281" s="159"/>
    </row>
    <row r="282" spans="1:8" s="53" customFormat="1" ht="9" customHeight="1" x14ac:dyDescent="0.25">
      <c r="A282" s="155" t="s">
        <v>58</v>
      </c>
      <c r="B282" s="156">
        <v>10331</v>
      </c>
      <c r="C282" s="156">
        <v>1943</v>
      </c>
      <c r="D282" s="156">
        <v>27</v>
      </c>
      <c r="E282" s="156">
        <v>0</v>
      </c>
      <c r="H282" s="159"/>
    </row>
    <row r="283" spans="1:8" s="53" customFormat="1" ht="9" customHeight="1" x14ac:dyDescent="0.25">
      <c r="A283" s="155" t="s">
        <v>59</v>
      </c>
      <c r="B283" s="156">
        <v>15435</v>
      </c>
      <c r="C283" s="156">
        <v>1267</v>
      </c>
      <c r="D283" s="156">
        <v>0</v>
      </c>
      <c r="E283" s="156">
        <v>12</v>
      </c>
      <c r="H283" s="159"/>
    </row>
    <row r="284" spans="1:8" s="53" customFormat="1" ht="9" customHeight="1" x14ac:dyDescent="0.25">
      <c r="A284" s="155" t="s">
        <v>60</v>
      </c>
      <c r="B284" s="156">
        <v>19338</v>
      </c>
      <c r="C284" s="156">
        <v>4530</v>
      </c>
      <c r="D284" s="156">
        <v>61</v>
      </c>
      <c r="E284" s="156">
        <v>3</v>
      </c>
      <c r="H284" s="159"/>
    </row>
    <row r="285" spans="1:8" s="53" customFormat="1" ht="9" customHeight="1" x14ac:dyDescent="0.25">
      <c r="A285" s="157" t="s">
        <v>61</v>
      </c>
      <c r="B285" s="158">
        <v>2703</v>
      </c>
      <c r="C285" s="158">
        <v>3346</v>
      </c>
      <c r="D285" s="158">
        <v>1</v>
      </c>
      <c r="E285" s="158">
        <v>31</v>
      </c>
      <c r="H285" s="159"/>
    </row>
    <row r="286" spans="1:8" s="53" customFormat="1" ht="9" customHeight="1" x14ac:dyDescent="0.25">
      <c r="A286" s="155" t="s">
        <v>62</v>
      </c>
      <c r="B286" s="156">
        <v>34399</v>
      </c>
      <c r="C286" s="156">
        <v>17057</v>
      </c>
      <c r="D286" s="156">
        <v>0</v>
      </c>
      <c r="E286" s="156">
        <v>3</v>
      </c>
      <c r="H286" s="159"/>
    </row>
    <row r="287" spans="1:8" s="53" customFormat="1" ht="9" customHeight="1" x14ac:dyDescent="0.25">
      <c r="A287" s="155" t="s">
        <v>63</v>
      </c>
      <c r="B287" s="156">
        <v>7902</v>
      </c>
      <c r="C287" s="156">
        <v>22825</v>
      </c>
      <c r="D287" s="156">
        <v>0</v>
      </c>
      <c r="E287" s="156">
        <v>0</v>
      </c>
      <c r="H287" s="159"/>
    </row>
    <row r="288" spans="1:8" s="53" customFormat="1" ht="9" customHeight="1" x14ac:dyDescent="0.25">
      <c r="A288" s="155" t="s">
        <v>64</v>
      </c>
      <c r="B288" s="156">
        <v>12219</v>
      </c>
      <c r="C288" s="156">
        <v>4922</v>
      </c>
      <c r="D288" s="156">
        <v>117</v>
      </c>
      <c r="E288" s="156">
        <v>100</v>
      </c>
      <c r="H288" s="159"/>
    </row>
    <row r="289" spans="1:8" s="53" customFormat="1" ht="9" customHeight="1" x14ac:dyDescent="0.25">
      <c r="A289" s="155"/>
      <c r="B289" s="156"/>
      <c r="C289" s="156"/>
      <c r="D289" s="156"/>
      <c r="E289" s="156"/>
    </row>
    <row r="290" spans="1:8" ht="9" customHeight="1" x14ac:dyDescent="0.2">
      <c r="A290" s="151">
        <v>2003</v>
      </c>
      <c r="B290" s="148"/>
      <c r="C290" s="148"/>
      <c r="D290" s="150"/>
      <c r="E290" s="148"/>
    </row>
    <row r="291" spans="1:8" s="154" customFormat="1" ht="9" customHeight="1" x14ac:dyDescent="0.25">
      <c r="A291" s="153" t="s">
        <v>33</v>
      </c>
      <c r="B291" s="152">
        <f>SUM(B293:B323)</f>
        <v>661703</v>
      </c>
      <c r="C291" s="152">
        <f>SUM(C293:C323)</f>
        <v>353151</v>
      </c>
      <c r="D291" s="152">
        <f>SUM(D293:D323)</f>
        <v>5573</v>
      </c>
      <c r="E291" s="152">
        <f>SUM(E293:E323)-2</f>
        <v>3608</v>
      </c>
      <c r="H291" s="159"/>
    </row>
    <row r="292" spans="1:8" s="154" customFormat="1" ht="3.95" customHeight="1" x14ac:dyDescent="0.25">
      <c r="A292" s="153"/>
      <c r="B292" s="152"/>
      <c r="C292" s="152"/>
      <c r="D292" s="152"/>
      <c r="E292" s="152"/>
      <c r="H292" s="159"/>
    </row>
    <row r="293" spans="1:8" s="53" customFormat="1" ht="9" customHeight="1" x14ac:dyDescent="0.25">
      <c r="A293" s="155" t="s">
        <v>34</v>
      </c>
      <c r="B293" s="156">
        <v>10727</v>
      </c>
      <c r="C293" s="156">
        <v>9964</v>
      </c>
      <c r="D293" s="156">
        <v>272</v>
      </c>
      <c r="E293" s="156">
        <v>225</v>
      </c>
      <c r="H293" s="159"/>
    </row>
    <row r="294" spans="1:8" s="53" customFormat="1" ht="9" customHeight="1" x14ac:dyDescent="0.25">
      <c r="A294" s="155" t="s">
        <v>35</v>
      </c>
      <c r="B294" s="156">
        <v>2018</v>
      </c>
      <c r="C294" s="156">
        <v>558</v>
      </c>
      <c r="D294" s="156">
        <v>0</v>
      </c>
      <c r="E294" s="156">
        <v>1</v>
      </c>
      <c r="H294" s="159"/>
    </row>
    <row r="295" spans="1:8" s="53" customFormat="1" ht="9" customHeight="1" x14ac:dyDescent="0.25">
      <c r="A295" s="155" t="s">
        <v>87</v>
      </c>
      <c r="B295" s="156">
        <v>3503</v>
      </c>
      <c r="C295" s="156">
        <v>488</v>
      </c>
      <c r="D295" s="156">
        <v>1</v>
      </c>
      <c r="E295" s="156" t="s">
        <v>123</v>
      </c>
      <c r="H295" s="159"/>
    </row>
    <row r="296" spans="1:8" s="53" customFormat="1" ht="9" customHeight="1" x14ac:dyDescent="0.25">
      <c r="A296" s="157" t="s">
        <v>37</v>
      </c>
      <c r="B296" s="158">
        <v>4120</v>
      </c>
      <c r="C296" s="158">
        <v>3932</v>
      </c>
      <c r="D296" s="158">
        <v>0</v>
      </c>
      <c r="E296" s="158">
        <v>2</v>
      </c>
      <c r="H296" s="159"/>
    </row>
    <row r="297" spans="1:8" s="53" customFormat="1" ht="9" customHeight="1" x14ac:dyDescent="0.25">
      <c r="A297" s="155" t="s">
        <v>38</v>
      </c>
      <c r="B297" s="156">
        <v>28766</v>
      </c>
      <c r="C297" s="156">
        <v>4915</v>
      </c>
      <c r="D297" s="156">
        <v>9</v>
      </c>
      <c r="E297" s="156">
        <v>2</v>
      </c>
      <c r="H297" s="159"/>
    </row>
    <row r="298" spans="1:8" s="53" customFormat="1" ht="9" customHeight="1" x14ac:dyDescent="0.25">
      <c r="A298" s="155" t="s">
        <v>39</v>
      </c>
      <c r="B298" s="156">
        <v>8967</v>
      </c>
      <c r="C298" s="156">
        <v>8668</v>
      </c>
      <c r="D298" s="156">
        <v>18</v>
      </c>
      <c r="E298" s="156">
        <v>1</v>
      </c>
      <c r="H298" s="159"/>
    </row>
    <row r="299" spans="1:8" s="53" customFormat="1" ht="9" customHeight="1" x14ac:dyDescent="0.25">
      <c r="A299" s="155" t="s">
        <v>40</v>
      </c>
      <c r="B299" s="156">
        <v>20092</v>
      </c>
      <c r="C299" s="156">
        <v>1326</v>
      </c>
      <c r="D299" s="156">
        <v>0</v>
      </c>
      <c r="E299" s="156">
        <v>0</v>
      </c>
      <c r="H299" s="159"/>
    </row>
    <row r="300" spans="1:8" s="53" customFormat="1" ht="9" customHeight="1" x14ac:dyDescent="0.25">
      <c r="A300" s="157" t="s">
        <v>41</v>
      </c>
      <c r="B300" s="158">
        <v>22838</v>
      </c>
      <c r="C300" s="158">
        <v>2281</v>
      </c>
      <c r="D300" s="158">
        <v>16</v>
      </c>
      <c r="E300" s="158">
        <v>18</v>
      </c>
      <c r="H300" s="159"/>
    </row>
    <row r="301" spans="1:8" s="53" customFormat="1" ht="9" customHeight="1" x14ac:dyDescent="0.25">
      <c r="A301" s="155" t="s">
        <v>42</v>
      </c>
      <c r="B301" s="156">
        <v>12146</v>
      </c>
      <c r="C301" s="156">
        <v>1092</v>
      </c>
      <c r="D301" s="156">
        <v>0</v>
      </c>
      <c r="E301" s="156" t="s">
        <v>123</v>
      </c>
      <c r="H301" s="159"/>
    </row>
    <row r="302" spans="1:8" s="53" customFormat="1" ht="9" customHeight="1" x14ac:dyDescent="0.25">
      <c r="A302" s="155" t="s">
        <v>43</v>
      </c>
      <c r="B302" s="156">
        <v>40623</v>
      </c>
      <c r="C302" s="156">
        <v>26282</v>
      </c>
      <c r="D302" s="156">
        <v>539</v>
      </c>
      <c r="E302" s="156">
        <v>267</v>
      </c>
      <c r="H302" s="159"/>
    </row>
    <row r="303" spans="1:8" s="53" customFormat="1" ht="9" customHeight="1" x14ac:dyDescent="0.25">
      <c r="A303" s="155" t="s">
        <v>44</v>
      </c>
      <c r="B303" s="156">
        <v>15394</v>
      </c>
      <c r="C303" s="156">
        <v>10564</v>
      </c>
      <c r="D303" s="156">
        <v>26</v>
      </c>
      <c r="E303" s="156">
        <v>1</v>
      </c>
      <c r="H303" s="159"/>
    </row>
    <row r="304" spans="1:8" s="53" customFormat="1" ht="9" customHeight="1" x14ac:dyDescent="0.25">
      <c r="A304" s="157" t="s">
        <v>45</v>
      </c>
      <c r="B304" s="158">
        <v>19519</v>
      </c>
      <c r="C304" s="158">
        <v>10936</v>
      </c>
      <c r="D304" s="158">
        <v>25</v>
      </c>
      <c r="E304" s="158">
        <v>179</v>
      </c>
      <c r="H304" s="159"/>
    </row>
    <row r="305" spans="1:8" s="53" customFormat="1" ht="9" customHeight="1" x14ac:dyDescent="0.25">
      <c r="A305" s="155" t="s">
        <v>46</v>
      </c>
      <c r="B305" s="156">
        <v>111717</v>
      </c>
      <c r="C305" s="156">
        <v>59305</v>
      </c>
      <c r="D305" s="156">
        <v>643</v>
      </c>
      <c r="E305" s="156">
        <v>267</v>
      </c>
      <c r="H305" s="159"/>
    </row>
    <row r="306" spans="1:8" s="53" customFormat="1" ht="9" customHeight="1" x14ac:dyDescent="0.25">
      <c r="A306" s="155" t="s">
        <v>47</v>
      </c>
      <c r="B306" s="156">
        <v>74195</v>
      </c>
      <c r="C306" s="156">
        <v>57396</v>
      </c>
      <c r="D306" s="156">
        <v>470</v>
      </c>
      <c r="E306" s="156">
        <v>1211</v>
      </c>
      <c r="H306" s="159"/>
    </row>
    <row r="307" spans="1:8" s="53" customFormat="1" ht="9" customHeight="1" x14ac:dyDescent="0.25">
      <c r="A307" s="155" t="s">
        <v>48</v>
      </c>
      <c r="B307" s="156">
        <v>57175</v>
      </c>
      <c r="C307" s="156">
        <v>23852</v>
      </c>
      <c r="D307" s="156">
        <v>371</v>
      </c>
      <c r="E307" s="156">
        <v>119</v>
      </c>
      <c r="H307" s="159"/>
    </row>
    <row r="308" spans="1:8" s="53" customFormat="1" ht="9" customHeight="1" x14ac:dyDescent="0.25">
      <c r="A308" s="157" t="s">
        <v>49</v>
      </c>
      <c r="B308" s="158">
        <v>10850</v>
      </c>
      <c r="C308" s="158">
        <v>9530</v>
      </c>
      <c r="D308" s="158">
        <v>69</v>
      </c>
      <c r="E308" s="158">
        <v>12</v>
      </c>
      <c r="H308" s="159"/>
    </row>
    <row r="309" spans="1:8" s="53" customFormat="1" ht="9" customHeight="1" x14ac:dyDescent="0.25">
      <c r="A309" s="155" t="s">
        <v>50</v>
      </c>
      <c r="B309" s="156">
        <v>9616</v>
      </c>
      <c r="C309" s="156">
        <v>4632</v>
      </c>
      <c r="D309" s="156">
        <v>1</v>
      </c>
      <c r="E309" s="156">
        <v>0</v>
      </c>
      <c r="H309" s="159"/>
    </row>
    <row r="310" spans="1:8" s="53" customFormat="1" ht="9" customHeight="1" x14ac:dyDescent="0.25">
      <c r="A310" s="155" t="s">
        <v>51</v>
      </c>
      <c r="B310" s="156">
        <v>13881</v>
      </c>
      <c r="C310" s="156">
        <v>3438</v>
      </c>
      <c r="D310" s="156">
        <v>1895</v>
      </c>
      <c r="E310" s="156">
        <v>1</v>
      </c>
      <c r="H310" s="159"/>
    </row>
    <row r="311" spans="1:8" s="53" customFormat="1" ht="9" customHeight="1" x14ac:dyDescent="0.25">
      <c r="A311" s="155" t="s">
        <v>52</v>
      </c>
      <c r="B311" s="156">
        <v>12331</v>
      </c>
      <c r="C311" s="156">
        <v>5038</v>
      </c>
      <c r="D311" s="156">
        <v>391</v>
      </c>
      <c r="E311" s="156">
        <v>234</v>
      </c>
      <c r="H311" s="159"/>
    </row>
    <row r="312" spans="1:8" s="53" customFormat="1" ht="9" customHeight="1" x14ac:dyDescent="0.25">
      <c r="A312" s="157" t="s">
        <v>53</v>
      </c>
      <c r="B312" s="158">
        <v>19648</v>
      </c>
      <c r="C312" s="158">
        <v>20784</v>
      </c>
      <c r="D312" s="158">
        <v>95</v>
      </c>
      <c r="E312" s="158">
        <v>143</v>
      </c>
      <c r="H312" s="159"/>
    </row>
    <row r="313" spans="1:8" s="53" customFormat="1" ht="9" customHeight="1" x14ac:dyDescent="0.25">
      <c r="A313" s="155" t="s">
        <v>54</v>
      </c>
      <c r="B313" s="156">
        <v>15788</v>
      </c>
      <c r="C313" s="156">
        <v>12928</v>
      </c>
      <c r="D313" s="156">
        <v>141</v>
      </c>
      <c r="E313" s="156">
        <v>60</v>
      </c>
      <c r="H313" s="159"/>
    </row>
    <row r="314" spans="1:8" s="53" customFormat="1" ht="9" customHeight="1" x14ac:dyDescent="0.25">
      <c r="A314" s="155" t="s">
        <v>55</v>
      </c>
      <c r="B314" s="156">
        <v>4085</v>
      </c>
      <c r="C314" s="156">
        <v>7107</v>
      </c>
      <c r="D314" s="156">
        <v>0</v>
      </c>
      <c r="E314" s="156">
        <v>55</v>
      </c>
      <c r="H314" s="159"/>
    </row>
    <row r="315" spans="1:8" s="53" customFormat="1" ht="9" customHeight="1" x14ac:dyDescent="0.25">
      <c r="A315" s="155" t="s">
        <v>56</v>
      </c>
      <c r="B315" s="156">
        <v>18690</v>
      </c>
      <c r="C315" s="156">
        <v>6723</v>
      </c>
      <c r="D315" s="156">
        <v>224</v>
      </c>
      <c r="E315" s="156">
        <v>85</v>
      </c>
      <c r="H315" s="159"/>
    </row>
    <row r="316" spans="1:8" s="53" customFormat="1" ht="9" customHeight="1" x14ac:dyDescent="0.25">
      <c r="A316" s="157" t="s">
        <v>57</v>
      </c>
      <c r="B316" s="158">
        <v>19857</v>
      </c>
      <c r="C316" s="158">
        <v>6533</v>
      </c>
      <c r="D316" s="158">
        <v>186</v>
      </c>
      <c r="E316" s="158">
        <v>541</v>
      </c>
      <c r="H316" s="159"/>
    </row>
    <row r="317" spans="1:8" s="53" customFormat="1" ht="9" customHeight="1" x14ac:dyDescent="0.25">
      <c r="A317" s="155" t="s">
        <v>58</v>
      </c>
      <c r="B317" s="156">
        <v>11691</v>
      </c>
      <c r="C317" s="156">
        <v>2218</v>
      </c>
      <c r="D317" s="156">
        <v>10</v>
      </c>
      <c r="E317" s="156">
        <v>7</v>
      </c>
      <c r="H317" s="159"/>
    </row>
    <row r="318" spans="1:8" s="53" customFormat="1" ht="9" customHeight="1" x14ac:dyDescent="0.25">
      <c r="A318" s="155" t="s">
        <v>59</v>
      </c>
      <c r="B318" s="156">
        <v>13742</v>
      </c>
      <c r="C318" s="156">
        <v>1218</v>
      </c>
      <c r="D318" s="156">
        <v>0</v>
      </c>
      <c r="E318" s="156">
        <v>10</v>
      </c>
      <c r="H318" s="159"/>
    </row>
    <row r="319" spans="1:8" s="53" customFormat="1" ht="9" customHeight="1" x14ac:dyDescent="0.25">
      <c r="A319" s="155" t="s">
        <v>60</v>
      </c>
      <c r="B319" s="156">
        <v>22555</v>
      </c>
      <c r="C319" s="156">
        <v>4368</v>
      </c>
      <c r="D319" s="156">
        <v>52</v>
      </c>
      <c r="E319" s="156">
        <v>4</v>
      </c>
      <c r="H319" s="159"/>
    </row>
    <row r="320" spans="1:8" s="53" customFormat="1" ht="9" customHeight="1" x14ac:dyDescent="0.25">
      <c r="A320" s="157" t="s">
        <v>61</v>
      </c>
      <c r="B320" s="158">
        <v>2965</v>
      </c>
      <c r="C320" s="158">
        <v>3114</v>
      </c>
      <c r="D320" s="158">
        <v>5</v>
      </c>
      <c r="E320" s="158">
        <v>31</v>
      </c>
      <c r="H320" s="159"/>
    </row>
    <row r="321" spans="1:8" s="53" customFormat="1" ht="9" customHeight="1" x14ac:dyDescent="0.25">
      <c r="A321" s="155" t="s">
        <v>62</v>
      </c>
      <c r="B321" s="156">
        <v>32623</v>
      </c>
      <c r="C321" s="156">
        <v>15534</v>
      </c>
      <c r="D321" s="156">
        <v>0</v>
      </c>
      <c r="E321" s="156">
        <v>8</v>
      </c>
      <c r="H321" s="159"/>
    </row>
    <row r="322" spans="1:8" s="53" customFormat="1" ht="9" customHeight="1" x14ac:dyDescent="0.25">
      <c r="A322" s="155" t="s">
        <v>63</v>
      </c>
      <c r="B322" s="156">
        <v>7903</v>
      </c>
      <c r="C322" s="156">
        <v>21647</v>
      </c>
      <c r="D322" s="156" t="s">
        <v>123</v>
      </c>
      <c r="E322" s="156">
        <v>5</v>
      </c>
      <c r="H322" s="159"/>
    </row>
    <row r="323" spans="1:8" s="53" customFormat="1" ht="9" customHeight="1" x14ac:dyDescent="0.25">
      <c r="A323" s="155" t="s">
        <v>64</v>
      </c>
      <c r="B323" s="156">
        <v>13678</v>
      </c>
      <c r="C323" s="156">
        <v>6780</v>
      </c>
      <c r="D323" s="156">
        <v>114</v>
      </c>
      <c r="E323" s="156">
        <v>121</v>
      </c>
      <c r="H323" s="159"/>
    </row>
    <row r="324" spans="1:8" s="53" customFormat="1" ht="9" customHeight="1" x14ac:dyDescent="0.25">
      <c r="A324" s="155"/>
      <c r="B324" s="156"/>
      <c r="C324" s="156"/>
      <c r="D324" s="156"/>
      <c r="E324" s="156"/>
    </row>
    <row r="325" spans="1:8" ht="9" customHeight="1" x14ac:dyDescent="0.2">
      <c r="A325" s="151">
        <v>2004</v>
      </c>
      <c r="B325" s="148"/>
      <c r="C325" s="148"/>
      <c r="D325" s="150"/>
      <c r="E325" s="148"/>
    </row>
    <row r="326" spans="1:8" s="154" customFormat="1" ht="9" customHeight="1" x14ac:dyDescent="0.25">
      <c r="A326" s="153" t="s">
        <v>33</v>
      </c>
      <c r="B326" s="152">
        <f>SUM(B328:B358)</f>
        <v>668096</v>
      </c>
      <c r="C326" s="152">
        <f>SUM(C328:C358)</f>
        <v>324754</v>
      </c>
      <c r="D326" s="152">
        <f>SUM(D328:D358)</f>
        <v>3768</v>
      </c>
      <c r="E326" s="152">
        <f>SUM(E328:E358)</f>
        <v>4007</v>
      </c>
      <c r="H326" s="159"/>
    </row>
    <row r="327" spans="1:8" s="154" customFormat="1" ht="3.95" customHeight="1" x14ac:dyDescent="0.25">
      <c r="A327" s="153"/>
      <c r="B327" s="152"/>
      <c r="C327" s="152"/>
      <c r="D327" s="152"/>
      <c r="E327" s="152"/>
      <c r="H327" s="159"/>
    </row>
    <row r="328" spans="1:8" s="53" customFormat="1" ht="9" customHeight="1" x14ac:dyDescent="0.25">
      <c r="A328" s="155" t="s">
        <v>34</v>
      </c>
      <c r="B328" s="156">
        <v>9639</v>
      </c>
      <c r="C328" s="156">
        <v>9464</v>
      </c>
      <c r="D328" s="156">
        <v>290</v>
      </c>
      <c r="E328" s="156">
        <v>238</v>
      </c>
      <c r="H328" s="159"/>
    </row>
    <row r="329" spans="1:8" s="53" customFormat="1" ht="9" customHeight="1" x14ac:dyDescent="0.25">
      <c r="A329" s="155" t="s">
        <v>35</v>
      </c>
      <c r="B329" s="156">
        <v>1534</v>
      </c>
      <c r="C329" s="156">
        <v>499</v>
      </c>
      <c r="D329" s="156">
        <v>12</v>
      </c>
      <c r="E329" s="156">
        <v>0</v>
      </c>
      <c r="H329" s="159"/>
    </row>
    <row r="330" spans="1:8" s="53" customFormat="1" ht="9" customHeight="1" x14ac:dyDescent="0.25">
      <c r="A330" s="155" t="s">
        <v>87</v>
      </c>
      <c r="B330" s="156">
        <v>3425</v>
      </c>
      <c r="C330" s="156">
        <v>464</v>
      </c>
      <c r="D330" s="156">
        <v>4</v>
      </c>
      <c r="E330" s="156">
        <v>0</v>
      </c>
      <c r="H330" s="159"/>
    </row>
    <row r="331" spans="1:8" s="53" customFormat="1" ht="9" customHeight="1" x14ac:dyDescent="0.25">
      <c r="A331" s="157" t="s">
        <v>37</v>
      </c>
      <c r="B331" s="158">
        <v>3851</v>
      </c>
      <c r="C331" s="158">
        <v>4075</v>
      </c>
      <c r="D331" s="158">
        <v>0</v>
      </c>
      <c r="E331" s="158">
        <v>4</v>
      </c>
      <c r="H331" s="159"/>
    </row>
    <row r="332" spans="1:8" s="53" customFormat="1" ht="9" customHeight="1" x14ac:dyDescent="0.25">
      <c r="A332" s="155" t="s">
        <v>38</v>
      </c>
      <c r="B332" s="156">
        <v>22975</v>
      </c>
      <c r="C332" s="156">
        <v>3090</v>
      </c>
      <c r="D332" s="156">
        <v>11</v>
      </c>
      <c r="E332" s="156">
        <v>1</v>
      </c>
      <c r="H332" s="159"/>
    </row>
    <row r="333" spans="1:8" s="53" customFormat="1" ht="9" customHeight="1" x14ac:dyDescent="0.25">
      <c r="A333" s="155" t="s">
        <v>39</v>
      </c>
      <c r="B333" s="156">
        <v>8678</v>
      </c>
      <c r="C333" s="156">
        <v>8007</v>
      </c>
      <c r="D333" s="156">
        <v>17</v>
      </c>
      <c r="E333" s="156">
        <v>2</v>
      </c>
      <c r="H333" s="159"/>
    </row>
    <row r="334" spans="1:8" s="53" customFormat="1" ht="9" customHeight="1" x14ac:dyDescent="0.25">
      <c r="A334" s="155" t="s">
        <v>40</v>
      </c>
      <c r="B334" s="156">
        <v>20461</v>
      </c>
      <c r="C334" s="156">
        <v>1128</v>
      </c>
      <c r="D334" s="156">
        <v>0</v>
      </c>
      <c r="E334" s="156">
        <v>0</v>
      </c>
      <c r="H334" s="159"/>
    </row>
    <row r="335" spans="1:8" s="53" customFormat="1" ht="9" customHeight="1" x14ac:dyDescent="0.25">
      <c r="A335" s="157" t="s">
        <v>41</v>
      </c>
      <c r="B335" s="158">
        <v>21632</v>
      </c>
      <c r="C335" s="158">
        <v>2579</v>
      </c>
      <c r="D335" s="158">
        <v>14</v>
      </c>
      <c r="E335" s="158">
        <v>14</v>
      </c>
      <c r="H335" s="159"/>
    </row>
    <row r="336" spans="1:8" s="53" customFormat="1" ht="9" customHeight="1" x14ac:dyDescent="0.25">
      <c r="A336" s="155" t="s">
        <v>42</v>
      </c>
      <c r="B336" s="156">
        <v>11786</v>
      </c>
      <c r="C336" s="156">
        <v>1066</v>
      </c>
      <c r="D336" s="156" t="s">
        <v>123</v>
      </c>
      <c r="E336" s="156">
        <v>1</v>
      </c>
      <c r="H336" s="159"/>
    </row>
    <row r="337" spans="1:8" s="53" customFormat="1" ht="9" customHeight="1" x14ac:dyDescent="0.25">
      <c r="A337" s="155" t="s">
        <v>43</v>
      </c>
      <c r="B337" s="156">
        <v>42987</v>
      </c>
      <c r="C337" s="156">
        <v>26992</v>
      </c>
      <c r="D337" s="156">
        <v>619</v>
      </c>
      <c r="E337" s="156">
        <v>269</v>
      </c>
      <c r="H337" s="159"/>
    </row>
    <row r="338" spans="1:8" s="53" customFormat="1" ht="9" customHeight="1" x14ac:dyDescent="0.25">
      <c r="A338" s="155" t="s">
        <v>44</v>
      </c>
      <c r="B338" s="156">
        <v>15787</v>
      </c>
      <c r="C338" s="156">
        <v>10437</v>
      </c>
      <c r="D338" s="156">
        <v>17</v>
      </c>
      <c r="E338" s="156">
        <v>0</v>
      </c>
      <c r="H338" s="159"/>
    </row>
    <row r="339" spans="1:8" s="53" customFormat="1" ht="9" customHeight="1" x14ac:dyDescent="0.25">
      <c r="A339" s="157" t="s">
        <v>45</v>
      </c>
      <c r="B339" s="158">
        <v>21761</v>
      </c>
      <c r="C339" s="158">
        <v>11501</v>
      </c>
      <c r="D339" s="158">
        <v>24</v>
      </c>
      <c r="E339" s="158">
        <v>174</v>
      </c>
      <c r="H339" s="159"/>
    </row>
    <row r="340" spans="1:8" s="53" customFormat="1" ht="9" customHeight="1" x14ac:dyDescent="0.25">
      <c r="A340" s="155" t="s">
        <v>46</v>
      </c>
      <c r="B340" s="156">
        <v>113898</v>
      </c>
      <c r="C340" s="156">
        <v>54126</v>
      </c>
      <c r="D340" s="156">
        <v>681</v>
      </c>
      <c r="E340" s="156">
        <v>371</v>
      </c>
      <c r="H340" s="159"/>
    </row>
    <row r="341" spans="1:8" s="53" customFormat="1" ht="9" customHeight="1" x14ac:dyDescent="0.25">
      <c r="A341" s="155" t="s">
        <v>47</v>
      </c>
      <c r="B341" s="156">
        <v>72519</v>
      </c>
      <c r="C341" s="156">
        <v>50841</v>
      </c>
      <c r="D341" s="156">
        <v>367</v>
      </c>
      <c r="E341" s="156">
        <v>1153</v>
      </c>
      <c r="H341" s="159"/>
    </row>
    <row r="342" spans="1:8" s="53" customFormat="1" ht="9" customHeight="1" x14ac:dyDescent="0.25">
      <c r="A342" s="155" t="s">
        <v>48</v>
      </c>
      <c r="B342" s="156">
        <v>57199</v>
      </c>
      <c r="C342" s="156">
        <v>21758</v>
      </c>
      <c r="D342" s="156">
        <v>347</v>
      </c>
      <c r="E342" s="156">
        <v>82</v>
      </c>
      <c r="H342" s="159"/>
    </row>
    <row r="343" spans="1:8" s="53" customFormat="1" ht="9" customHeight="1" x14ac:dyDescent="0.25">
      <c r="A343" s="157" t="s">
        <v>49</v>
      </c>
      <c r="B343" s="158">
        <v>11045</v>
      </c>
      <c r="C343" s="158">
        <v>8344</v>
      </c>
      <c r="D343" s="158">
        <v>124</v>
      </c>
      <c r="E343" s="158">
        <v>15</v>
      </c>
      <c r="H343" s="159"/>
    </row>
    <row r="344" spans="1:8" s="53" customFormat="1" ht="9" customHeight="1" x14ac:dyDescent="0.25">
      <c r="A344" s="155" t="s">
        <v>50</v>
      </c>
      <c r="B344" s="156">
        <v>10436</v>
      </c>
      <c r="C344" s="156">
        <v>4108</v>
      </c>
      <c r="D344" s="156" t="s">
        <v>123</v>
      </c>
      <c r="E344" s="156">
        <v>0</v>
      </c>
      <c r="H344" s="159"/>
    </row>
    <row r="345" spans="1:8" s="53" customFormat="1" ht="9" customHeight="1" x14ac:dyDescent="0.25">
      <c r="A345" s="155" t="s">
        <v>51</v>
      </c>
      <c r="B345" s="156">
        <v>17230</v>
      </c>
      <c r="C345" s="156">
        <v>3833</v>
      </c>
      <c r="D345" s="156">
        <v>99</v>
      </c>
      <c r="E345" s="156">
        <v>10</v>
      </c>
      <c r="H345" s="159"/>
    </row>
    <row r="346" spans="1:8" s="53" customFormat="1" ht="9" customHeight="1" x14ac:dyDescent="0.25">
      <c r="A346" s="155" t="s">
        <v>52</v>
      </c>
      <c r="B346" s="156">
        <v>10817</v>
      </c>
      <c r="C346" s="156">
        <v>4296</v>
      </c>
      <c r="D346" s="156">
        <v>242</v>
      </c>
      <c r="E346" s="156">
        <v>240</v>
      </c>
      <c r="H346" s="159"/>
    </row>
    <row r="347" spans="1:8" s="53" customFormat="1" ht="9" customHeight="1" x14ac:dyDescent="0.25">
      <c r="A347" s="157" t="s">
        <v>53</v>
      </c>
      <c r="B347" s="158">
        <v>20926</v>
      </c>
      <c r="C347" s="158">
        <v>18575</v>
      </c>
      <c r="D347" s="158">
        <v>19</v>
      </c>
      <c r="E347" s="158">
        <v>315</v>
      </c>
      <c r="H347" s="159"/>
    </row>
    <row r="348" spans="1:8" s="53" customFormat="1" ht="9" customHeight="1" x14ac:dyDescent="0.25">
      <c r="A348" s="155" t="s">
        <v>54</v>
      </c>
      <c r="B348" s="156">
        <v>16312</v>
      </c>
      <c r="C348" s="156">
        <v>11571</v>
      </c>
      <c r="D348" s="156">
        <v>166</v>
      </c>
      <c r="E348" s="156">
        <v>65</v>
      </c>
      <c r="H348" s="159"/>
    </row>
    <row r="349" spans="1:8" s="53" customFormat="1" ht="9" customHeight="1" x14ac:dyDescent="0.25">
      <c r="A349" s="155" t="s">
        <v>55</v>
      </c>
      <c r="B349" s="156">
        <v>4180</v>
      </c>
      <c r="C349" s="156">
        <v>6900</v>
      </c>
      <c r="D349" s="156">
        <v>0</v>
      </c>
      <c r="E349" s="156">
        <v>35</v>
      </c>
      <c r="H349" s="159"/>
    </row>
    <row r="350" spans="1:8" s="53" customFormat="1" ht="9" customHeight="1" x14ac:dyDescent="0.25">
      <c r="A350" s="155" t="s">
        <v>56</v>
      </c>
      <c r="B350" s="156">
        <v>19539</v>
      </c>
      <c r="C350" s="156">
        <v>7214</v>
      </c>
      <c r="D350" s="156">
        <v>164</v>
      </c>
      <c r="E350" s="156">
        <v>72</v>
      </c>
      <c r="H350" s="159"/>
    </row>
    <row r="351" spans="1:8" s="53" customFormat="1" ht="9" customHeight="1" x14ac:dyDescent="0.25">
      <c r="A351" s="157" t="s">
        <v>57</v>
      </c>
      <c r="B351" s="158">
        <v>24350</v>
      </c>
      <c r="C351" s="158">
        <v>6404</v>
      </c>
      <c r="D351" s="158">
        <v>403</v>
      </c>
      <c r="E351" s="158">
        <v>752</v>
      </c>
      <c r="H351" s="159"/>
    </row>
    <row r="352" spans="1:8" s="53" customFormat="1" ht="9" customHeight="1" x14ac:dyDescent="0.25">
      <c r="A352" s="155" t="s">
        <v>58</v>
      </c>
      <c r="B352" s="156">
        <v>10871</v>
      </c>
      <c r="C352" s="156">
        <v>2940</v>
      </c>
      <c r="D352" s="156">
        <v>26</v>
      </c>
      <c r="E352" s="156">
        <v>19</v>
      </c>
      <c r="H352" s="159"/>
    </row>
    <row r="353" spans="1:8" s="53" customFormat="1" ht="9" customHeight="1" x14ac:dyDescent="0.25">
      <c r="A353" s="155" t="s">
        <v>59</v>
      </c>
      <c r="B353" s="156">
        <v>14191</v>
      </c>
      <c r="C353" s="156">
        <v>490</v>
      </c>
      <c r="D353" s="156">
        <v>0</v>
      </c>
      <c r="E353" s="156">
        <v>0</v>
      </c>
      <c r="H353" s="159"/>
    </row>
    <row r="354" spans="1:8" s="53" customFormat="1" ht="9" customHeight="1" x14ac:dyDescent="0.25">
      <c r="A354" s="155" t="s">
        <v>60</v>
      </c>
      <c r="B354" s="156">
        <v>23054</v>
      </c>
      <c r="C354" s="156">
        <v>3642</v>
      </c>
      <c r="D354" s="156">
        <v>36</v>
      </c>
      <c r="E354" s="156">
        <v>8</v>
      </c>
      <c r="H354" s="159"/>
    </row>
    <row r="355" spans="1:8" s="53" customFormat="1" ht="9" customHeight="1" x14ac:dyDescent="0.25">
      <c r="A355" s="157" t="s">
        <v>61</v>
      </c>
      <c r="B355" s="158">
        <v>2866</v>
      </c>
      <c r="C355" s="158">
        <v>2609</v>
      </c>
      <c r="D355" s="158">
        <v>5</v>
      </c>
      <c r="E355" s="158">
        <v>30</v>
      </c>
      <c r="H355" s="159"/>
    </row>
    <row r="356" spans="1:8" s="53" customFormat="1" ht="9" customHeight="1" x14ac:dyDescent="0.25">
      <c r="A356" s="155" t="s">
        <v>62</v>
      </c>
      <c r="B356" s="156">
        <v>31419</v>
      </c>
      <c r="C356" s="156">
        <v>14138</v>
      </c>
      <c r="D356" s="156">
        <v>0</v>
      </c>
      <c r="E356" s="156">
        <v>6</v>
      </c>
      <c r="H356" s="159"/>
    </row>
    <row r="357" spans="1:8" s="53" customFormat="1" ht="9" customHeight="1" x14ac:dyDescent="0.25">
      <c r="A357" s="155" t="s">
        <v>63</v>
      </c>
      <c r="B357" s="156">
        <v>8017</v>
      </c>
      <c r="C357" s="156">
        <v>19025</v>
      </c>
      <c r="D357" s="156">
        <v>0</v>
      </c>
      <c r="E357" s="156">
        <v>0</v>
      </c>
      <c r="H357" s="159"/>
    </row>
    <row r="358" spans="1:8" s="53" customFormat="1" ht="9" customHeight="1" x14ac:dyDescent="0.25">
      <c r="A358" s="155" t="s">
        <v>64</v>
      </c>
      <c r="B358" s="156">
        <v>14711</v>
      </c>
      <c r="C358" s="156">
        <v>4638</v>
      </c>
      <c r="D358" s="156">
        <v>81</v>
      </c>
      <c r="E358" s="156">
        <v>131</v>
      </c>
      <c r="H358" s="159"/>
    </row>
    <row r="359" spans="1:8" s="53" customFormat="1" ht="9" customHeight="1" x14ac:dyDescent="0.25">
      <c r="A359" s="155"/>
      <c r="B359" s="156"/>
      <c r="C359" s="156"/>
      <c r="D359" s="156"/>
      <c r="E359" s="156"/>
    </row>
    <row r="360" spans="1:8" ht="9" customHeight="1" x14ac:dyDescent="0.2">
      <c r="A360" s="151">
        <v>2005</v>
      </c>
      <c r="B360" s="148"/>
      <c r="C360" s="148"/>
      <c r="D360" s="150"/>
      <c r="E360" s="148"/>
    </row>
    <row r="361" spans="1:8" s="154" customFormat="1" ht="9" customHeight="1" x14ac:dyDescent="0.25">
      <c r="A361" s="153" t="s">
        <v>33</v>
      </c>
      <c r="B361" s="152">
        <f>SUM(B363:B393)</f>
        <v>608384</v>
      </c>
      <c r="C361" s="152">
        <f>SUM(C363:C393)</f>
        <v>307636</v>
      </c>
      <c r="D361" s="152">
        <f>SUM(D363:D393)</f>
        <v>3123</v>
      </c>
      <c r="E361" s="152">
        <f>SUM(E363:E393)</f>
        <v>4393</v>
      </c>
      <c r="H361" s="159"/>
    </row>
    <row r="362" spans="1:8" s="154" customFormat="1" ht="3.95" customHeight="1" x14ac:dyDescent="0.25">
      <c r="A362" s="153"/>
      <c r="B362" s="152"/>
      <c r="C362" s="152"/>
      <c r="D362" s="152"/>
      <c r="E362" s="152"/>
      <c r="H362" s="159"/>
    </row>
    <row r="363" spans="1:8" s="53" customFormat="1" ht="9" customHeight="1" x14ac:dyDescent="0.25">
      <c r="A363" s="155" t="s">
        <v>34</v>
      </c>
      <c r="B363" s="156">
        <v>8825</v>
      </c>
      <c r="C363" s="156">
        <v>9436</v>
      </c>
      <c r="D363" s="156">
        <v>114</v>
      </c>
      <c r="E363" s="156">
        <v>413</v>
      </c>
      <c r="H363" s="159"/>
    </row>
    <row r="364" spans="1:8" s="53" customFormat="1" ht="9" customHeight="1" x14ac:dyDescent="0.25">
      <c r="A364" s="155" t="s">
        <v>35</v>
      </c>
      <c r="B364" s="156">
        <v>1351</v>
      </c>
      <c r="C364" s="156">
        <v>470</v>
      </c>
      <c r="D364" s="156">
        <v>6</v>
      </c>
      <c r="E364" s="156">
        <v>1</v>
      </c>
      <c r="H364" s="159"/>
    </row>
    <row r="365" spans="1:8" s="53" customFormat="1" ht="9" customHeight="1" x14ac:dyDescent="0.25">
      <c r="A365" s="155" t="s">
        <v>87</v>
      </c>
      <c r="B365" s="156">
        <v>3387</v>
      </c>
      <c r="C365" s="156">
        <v>572</v>
      </c>
      <c r="D365" s="156">
        <v>0</v>
      </c>
      <c r="E365" s="156">
        <v>0</v>
      </c>
      <c r="H365" s="159"/>
    </row>
    <row r="366" spans="1:8" s="53" customFormat="1" ht="9" customHeight="1" x14ac:dyDescent="0.25">
      <c r="A366" s="157" t="s">
        <v>37</v>
      </c>
      <c r="B366" s="158">
        <v>3766</v>
      </c>
      <c r="C366" s="158">
        <v>4532</v>
      </c>
      <c r="D366" s="158">
        <v>0</v>
      </c>
      <c r="E366" s="158">
        <v>10</v>
      </c>
      <c r="H366" s="159"/>
    </row>
    <row r="367" spans="1:8" s="53" customFormat="1" ht="9" customHeight="1" x14ac:dyDescent="0.25">
      <c r="A367" s="155" t="s">
        <v>38</v>
      </c>
      <c r="B367" s="156">
        <v>24074</v>
      </c>
      <c r="C367" s="156">
        <v>3384</v>
      </c>
      <c r="D367" s="156">
        <v>12</v>
      </c>
      <c r="E367" s="156">
        <v>0</v>
      </c>
      <c r="H367" s="159"/>
    </row>
    <row r="368" spans="1:8" s="53" customFormat="1" ht="9" customHeight="1" x14ac:dyDescent="0.25">
      <c r="A368" s="155" t="s">
        <v>39</v>
      </c>
      <c r="B368" s="156">
        <v>7621</v>
      </c>
      <c r="C368" s="156">
        <v>7042</v>
      </c>
      <c r="D368" s="156">
        <v>18</v>
      </c>
      <c r="E368" s="156">
        <v>1</v>
      </c>
      <c r="H368" s="159"/>
    </row>
    <row r="369" spans="1:8" s="53" customFormat="1" ht="9" customHeight="1" x14ac:dyDescent="0.25">
      <c r="A369" s="155" t="s">
        <v>40</v>
      </c>
      <c r="B369" s="156">
        <v>20147</v>
      </c>
      <c r="C369" s="156">
        <v>592</v>
      </c>
      <c r="D369" s="156">
        <v>0</v>
      </c>
      <c r="E369" s="156">
        <v>4</v>
      </c>
      <c r="H369" s="159"/>
    </row>
    <row r="370" spans="1:8" s="53" customFormat="1" ht="9" customHeight="1" x14ac:dyDescent="0.25">
      <c r="A370" s="157" t="s">
        <v>41</v>
      </c>
      <c r="B370" s="158">
        <v>24106</v>
      </c>
      <c r="C370" s="158">
        <v>2584</v>
      </c>
      <c r="D370" s="158">
        <v>17</v>
      </c>
      <c r="E370" s="158">
        <v>42</v>
      </c>
      <c r="H370" s="159"/>
    </row>
    <row r="371" spans="1:8" s="53" customFormat="1" ht="9" customHeight="1" x14ac:dyDescent="0.25">
      <c r="A371" s="155" t="s">
        <v>42</v>
      </c>
      <c r="B371" s="156">
        <v>12505</v>
      </c>
      <c r="C371" s="156">
        <v>638</v>
      </c>
      <c r="D371" s="156">
        <v>0</v>
      </c>
      <c r="E371" s="156" t="s">
        <v>123</v>
      </c>
      <c r="H371" s="159"/>
    </row>
    <row r="372" spans="1:8" s="53" customFormat="1" ht="9" customHeight="1" x14ac:dyDescent="0.25">
      <c r="A372" s="155" t="s">
        <v>43</v>
      </c>
      <c r="B372" s="156">
        <v>36773</v>
      </c>
      <c r="C372" s="156">
        <v>25542</v>
      </c>
      <c r="D372" s="156">
        <v>556</v>
      </c>
      <c r="E372" s="156">
        <v>312</v>
      </c>
      <c r="H372" s="159"/>
    </row>
    <row r="373" spans="1:8" s="53" customFormat="1" ht="9" customHeight="1" x14ac:dyDescent="0.25">
      <c r="A373" s="155" t="s">
        <v>44</v>
      </c>
      <c r="B373" s="156">
        <v>14037</v>
      </c>
      <c r="C373" s="156">
        <v>9577</v>
      </c>
      <c r="D373" s="156">
        <v>11</v>
      </c>
      <c r="E373" s="156">
        <v>0</v>
      </c>
      <c r="H373" s="159"/>
    </row>
    <row r="374" spans="1:8" s="53" customFormat="1" ht="9" customHeight="1" x14ac:dyDescent="0.25">
      <c r="A374" s="157" t="s">
        <v>45</v>
      </c>
      <c r="B374" s="158">
        <v>17811</v>
      </c>
      <c r="C374" s="158">
        <v>8986</v>
      </c>
      <c r="D374" s="158">
        <v>11</v>
      </c>
      <c r="E374" s="158">
        <v>263</v>
      </c>
      <c r="H374" s="159"/>
    </row>
    <row r="375" spans="1:8" s="53" customFormat="1" ht="9" customHeight="1" x14ac:dyDescent="0.25">
      <c r="A375" s="155" t="s">
        <v>46</v>
      </c>
      <c r="B375" s="156">
        <v>103884</v>
      </c>
      <c r="C375" s="156">
        <v>51913</v>
      </c>
      <c r="D375" s="156">
        <v>649</v>
      </c>
      <c r="E375" s="156">
        <v>370</v>
      </c>
      <c r="H375" s="159"/>
    </row>
    <row r="376" spans="1:8" s="53" customFormat="1" ht="9" customHeight="1" x14ac:dyDescent="0.25">
      <c r="A376" s="155" t="s">
        <v>47</v>
      </c>
      <c r="B376" s="156">
        <v>59645</v>
      </c>
      <c r="C376" s="156">
        <v>47725</v>
      </c>
      <c r="D376" s="156">
        <v>258</v>
      </c>
      <c r="E376" s="156">
        <v>1255</v>
      </c>
      <c r="H376" s="159"/>
    </row>
    <row r="377" spans="1:8" s="53" customFormat="1" ht="9" customHeight="1" x14ac:dyDescent="0.25">
      <c r="A377" s="155" t="s">
        <v>48</v>
      </c>
      <c r="B377" s="156">
        <v>54898</v>
      </c>
      <c r="C377" s="156">
        <v>21208</v>
      </c>
      <c r="D377" s="156">
        <v>328</v>
      </c>
      <c r="E377" s="156">
        <v>111</v>
      </c>
      <c r="H377" s="159"/>
    </row>
    <row r="378" spans="1:8" s="53" customFormat="1" ht="9" customHeight="1" x14ac:dyDescent="0.25">
      <c r="A378" s="157" t="s">
        <v>49</v>
      </c>
      <c r="B378" s="158">
        <v>10088</v>
      </c>
      <c r="C378" s="158">
        <v>6426</v>
      </c>
      <c r="D378" s="158">
        <v>125</v>
      </c>
      <c r="E378" s="158">
        <v>21</v>
      </c>
      <c r="H378" s="159"/>
    </row>
    <row r="379" spans="1:8" s="53" customFormat="1" ht="9" customHeight="1" x14ac:dyDescent="0.25">
      <c r="A379" s="155" t="s">
        <v>50</v>
      </c>
      <c r="B379" s="156">
        <v>8815</v>
      </c>
      <c r="C379" s="156">
        <v>4217</v>
      </c>
      <c r="D379" s="156">
        <v>1</v>
      </c>
      <c r="E379" s="156" t="s">
        <v>123</v>
      </c>
      <c r="H379" s="159"/>
    </row>
    <row r="380" spans="1:8" s="53" customFormat="1" ht="9" customHeight="1" x14ac:dyDescent="0.25">
      <c r="A380" s="155" t="s">
        <v>51</v>
      </c>
      <c r="B380" s="156">
        <v>15726</v>
      </c>
      <c r="C380" s="156">
        <v>5376</v>
      </c>
      <c r="D380" s="156">
        <v>81</v>
      </c>
      <c r="E380" s="156">
        <v>1</v>
      </c>
      <c r="H380" s="159"/>
    </row>
    <row r="381" spans="1:8" s="53" customFormat="1" ht="9" customHeight="1" x14ac:dyDescent="0.25">
      <c r="A381" s="155" t="s">
        <v>52</v>
      </c>
      <c r="B381" s="156">
        <v>7245</v>
      </c>
      <c r="C381" s="156">
        <v>3074</v>
      </c>
      <c r="D381" s="156">
        <v>209</v>
      </c>
      <c r="E381" s="156">
        <v>198</v>
      </c>
      <c r="H381" s="159"/>
    </row>
    <row r="382" spans="1:8" s="53" customFormat="1" ht="9" customHeight="1" x14ac:dyDescent="0.25">
      <c r="A382" s="157" t="s">
        <v>53</v>
      </c>
      <c r="B382" s="158">
        <v>17497</v>
      </c>
      <c r="C382" s="158">
        <v>17954</v>
      </c>
      <c r="D382" s="158">
        <v>19</v>
      </c>
      <c r="E382" s="158">
        <v>307</v>
      </c>
      <c r="H382" s="159"/>
    </row>
    <row r="383" spans="1:8" s="53" customFormat="1" ht="9" customHeight="1" x14ac:dyDescent="0.25">
      <c r="A383" s="155" t="s">
        <v>54</v>
      </c>
      <c r="B383" s="156">
        <v>14639</v>
      </c>
      <c r="C383" s="156">
        <v>10677</v>
      </c>
      <c r="D383" s="156">
        <v>52</v>
      </c>
      <c r="E383" s="156">
        <v>202</v>
      </c>
      <c r="H383" s="159"/>
    </row>
    <row r="384" spans="1:8" s="53" customFormat="1" ht="9" customHeight="1" x14ac:dyDescent="0.25">
      <c r="A384" s="155" t="s">
        <v>55</v>
      </c>
      <c r="B384" s="156">
        <v>3367</v>
      </c>
      <c r="C384" s="156">
        <v>5524</v>
      </c>
      <c r="D384" s="156" t="s">
        <v>123</v>
      </c>
      <c r="E384" s="156">
        <v>43</v>
      </c>
      <c r="H384" s="159"/>
    </row>
    <row r="385" spans="1:8" s="53" customFormat="1" ht="9" customHeight="1" x14ac:dyDescent="0.25">
      <c r="A385" s="155" t="s">
        <v>56</v>
      </c>
      <c r="B385" s="156">
        <v>17634</v>
      </c>
      <c r="C385" s="156">
        <v>7906</v>
      </c>
      <c r="D385" s="156">
        <v>19</v>
      </c>
      <c r="E385" s="156">
        <v>65</v>
      </c>
      <c r="H385" s="159"/>
    </row>
    <row r="386" spans="1:8" s="53" customFormat="1" ht="9" customHeight="1" x14ac:dyDescent="0.25">
      <c r="A386" s="157" t="s">
        <v>57</v>
      </c>
      <c r="B386" s="158">
        <v>20220</v>
      </c>
      <c r="C386" s="158">
        <v>5372</v>
      </c>
      <c r="D386" s="158">
        <v>520</v>
      </c>
      <c r="E386" s="158">
        <v>560</v>
      </c>
      <c r="H386" s="159"/>
    </row>
    <row r="387" spans="1:8" s="53" customFormat="1" ht="9" customHeight="1" x14ac:dyDescent="0.25">
      <c r="A387" s="155" t="s">
        <v>58</v>
      </c>
      <c r="B387" s="156">
        <v>8228</v>
      </c>
      <c r="C387" s="156">
        <v>2891</v>
      </c>
      <c r="D387" s="156">
        <v>30</v>
      </c>
      <c r="E387" s="156">
        <v>14</v>
      </c>
      <c r="H387" s="159"/>
    </row>
    <row r="388" spans="1:8" s="53" customFormat="1" ht="9" customHeight="1" x14ac:dyDescent="0.25">
      <c r="A388" s="155" t="s">
        <v>59</v>
      </c>
      <c r="B388" s="156">
        <v>11480</v>
      </c>
      <c r="C388" s="156">
        <v>420</v>
      </c>
      <c r="D388" s="156">
        <v>0</v>
      </c>
      <c r="E388" s="156">
        <v>0</v>
      </c>
      <c r="H388" s="159"/>
    </row>
    <row r="389" spans="1:8" s="53" customFormat="1" ht="9" customHeight="1" x14ac:dyDescent="0.25">
      <c r="A389" s="155" t="s">
        <v>60</v>
      </c>
      <c r="B389" s="156">
        <v>19640</v>
      </c>
      <c r="C389" s="156">
        <v>3117</v>
      </c>
      <c r="D389" s="156">
        <v>32</v>
      </c>
      <c r="E389" s="156">
        <v>11</v>
      </c>
      <c r="H389" s="159"/>
    </row>
    <row r="390" spans="1:8" s="53" customFormat="1" ht="9" customHeight="1" x14ac:dyDescent="0.25">
      <c r="A390" s="157" t="s">
        <v>61</v>
      </c>
      <c r="B390" s="158">
        <v>2990</v>
      </c>
      <c r="C390" s="158">
        <v>2810</v>
      </c>
      <c r="D390" s="158">
        <v>6</v>
      </c>
      <c r="E390" s="158">
        <v>37</v>
      </c>
      <c r="H390" s="159"/>
    </row>
    <row r="391" spans="1:8" s="53" customFormat="1" ht="9" customHeight="1" x14ac:dyDescent="0.25">
      <c r="A391" s="155" t="s">
        <v>62</v>
      </c>
      <c r="B391" s="156">
        <v>37354</v>
      </c>
      <c r="C391" s="156">
        <v>16020</v>
      </c>
      <c r="D391" s="156">
        <v>0</v>
      </c>
      <c r="E391" s="156">
        <v>8</v>
      </c>
      <c r="H391" s="159"/>
    </row>
    <row r="392" spans="1:8" s="53" customFormat="1" ht="9" customHeight="1" x14ac:dyDescent="0.25">
      <c r="A392" s="155" t="s">
        <v>63</v>
      </c>
      <c r="B392" s="156">
        <v>7222</v>
      </c>
      <c r="C392" s="156">
        <v>17235</v>
      </c>
      <c r="D392" s="156">
        <v>0</v>
      </c>
      <c r="E392" s="156">
        <v>0</v>
      </c>
      <c r="H392" s="159"/>
    </row>
    <row r="393" spans="1:8" s="53" customFormat="1" ht="9" customHeight="1" x14ac:dyDescent="0.25">
      <c r="A393" s="155" t="s">
        <v>64</v>
      </c>
      <c r="B393" s="156">
        <v>13409</v>
      </c>
      <c r="C393" s="156">
        <v>4416</v>
      </c>
      <c r="D393" s="156">
        <v>49</v>
      </c>
      <c r="E393" s="156">
        <v>144</v>
      </c>
      <c r="H393" s="159"/>
    </row>
    <row r="394" spans="1:8" s="53" customFormat="1" ht="9" customHeight="1" x14ac:dyDescent="0.25">
      <c r="A394" s="155"/>
      <c r="B394" s="156"/>
      <c r="C394" s="156"/>
      <c r="D394" s="156"/>
      <c r="E394" s="156"/>
    </row>
    <row r="395" spans="1:8" ht="9" customHeight="1" x14ac:dyDescent="0.2">
      <c r="A395" s="151">
        <v>2006</v>
      </c>
      <c r="B395" s="148"/>
      <c r="C395" s="148"/>
      <c r="D395" s="150"/>
      <c r="E395" s="148"/>
    </row>
    <row r="396" spans="1:8" s="154" customFormat="1" ht="9" customHeight="1" x14ac:dyDescent="0.25">
      <c r="A396" s="153" t="s">
        <v>33</v>
      </c>
      <c r="B396" s="152">
        <f>SUM(B398:B428)</f>
        <v>619533</v>
      </c>
      <c r="C396" s="152">
        <f>SUM(C398:C428)</f>
        <v>333233</v>
      </c>
      <c r="D396" s="152">
        <f>SUM(D398:D428)</f>
        <v>2840</v>
      </c>
      <c r="E396" s="152">
        <f>SUM(E398:E428)</f>
        <v>4200</v>
      </c>
      <c r="H396" s="159"/>
    </row>
    <row r="397" spans="1:8" s="154" customFormat="1" ht="3.95" customHeight="1" x14ac:dyDescent="0.25">
      <c r="A397" s="153"/>
      <c r="B397" s="152"/>
      <c r="C397" s="152"/>
      <c r="D397" s="152"/>
      <c r="E397" s="152"/>
      <c r="H397" s="159"/>
    </row>
    <row r="398" spans="1:8" s="53" customFormat="1" ht="9" customHeight="1" x14ac:dyDescent="0.25">
      <c r="A398" s="155" t="s">
        <v>34</v>
      </c>
      <c r="B398" s="156">
        <v>9010</v>
      </c>
      <c r="C398" s="156">
        <v>7773</v>
      </c>
      <c r="D398" s="156">
        <v>38</v>
      </c>
      <c r="E398" s="156">
        <v>484</v>
      </c>
      <c r="H398" s="159"/>
    </row>
    <row r="399" spans="1:8" s="53" customFormat="1" ht="9" customHeight="1" x14ac:dyDescent="0.25">
      <c r="A399" s="155" t="s">
        <v>35</v>
      </c>
      <c r="B399" s="156">
        <v>2120</v>
      </c>
      <c r="C399" s="156">
        <v>508</v>
      </c>
      <c r="D399" s="156">
        <v>6</v>
      </c>
      <c r="E399" s="156">
        <v>0</v>
      </c>
      <c r="H399" s="159"/>
    </row>
    <row r="400" spans="1:8" s="53" customFormat="1" ht="9" customHeight="1" x14ac:dyDescent="0.25">
      <c r="A400" s="155" t="s">
        <v>87</v>
      </c>
      <c r="B400" s="156">
        <v>3736</v>
      </c>
      <c r="C400" s="156">
        <v>759</v>
      </c>
      <c r="D400" s="156">
        <v>4</v>
      </c>
      <c r="E400" s="156">
        <v>0</v>
      </c>
      <c r="H400" s="159"/>
    </row>
    <row r="401" spans="1:8" s="53" customFormat="1" ht="9" customHeight="1" x14ac:dyDescent="0.25">
      <c r="A401" s="157" t="s">
        <v>37</v>
      </c>
      <c r="B401" s="158">
        <v>3209</v>
      </c>
      <c r="C401" s="158">
        <v>4719</v>
      </c>
      <c r="D401" s="158">
        <v>0</v>
      </c>
      <c r="E401" s="158">
        <v>11</v>
      </c>
      <c r="H401" s="159"/>
    </row>
    <row r="402" spans="1:8" s="53" customFormat="1" ht="9" customHeight="1" x14ac:dyDescent="0.25">
      <c r="A402" s="155" t="s">
        <v>38</v>
      </c>
      <c r="B402" s="156">
        <v>26844</v>
      </c>
      <c r="C402" s="156">
        <v>4753</v>
      </c>
      <c r="D402" s="156">
        <v>17</v>
      </c>
      <c r="E402" s="156">
        <v>2</v>
      </c>
      <c r="H402" s="159"/>
    </row>
    <row r="403" spans="1:8" s="53" customFormat="1" ht="9" customHeight="1" x14ac:dyDescent="0.25">
      <c r="A403" s="155" t="s">
        <v>39</v>
      </c>
      <c r="B403" s="156">
        <v>7772</v>
      </c>
      <c r="C403" s="156">
        <v>7927</v>
      </c>
      <c r="D403" s="156">
        <v>23</v>
      </c>
      <c r="E403" s="156">
        <v>6</v>
      </c>
      <c r="H403" s="159"/>
    </row>
    <row r="404" spans="1:8" s="53" customFormat="1" ht="9" customHeight="1" x14ac:dyDescent="0.25">
      <c r="A404" s="155" t="s">
        <v>40</v>
      </c>
      <c r="B404" s="156">
        <v>22180</v>
      </c>
      <c r="C404" s="156">
        <v>622</v>
      </c>
      <c r="D404" s="156">
        <v>0</v>
      </c>
      <c r="E404" s="156">
        <v>7</v>
      </c>
      <c r="H404" s="159"/>
    </row>
    <row r="405" spans="1:8" s="53" customFormat="1" ht="9" customHeight="1" x14ac:dyDescent="0.25">
      <c r="A405" s="157" t="s">
        <v>41</v>
      </c>
      <c r="B405" s="158">
        <v>23550</v>
      </c>
      <c r="C405" s="158">
        <v>3008</v>
      </c>
      <c r="D405" s="158">
        <v>19</v>
      </c>
      <c r="E405" s="158">
        <v>32</v>
      </c>
      <c r="H405" s="159"/>
    </row>
    <row r="406" spans="1:8" s="53" customFormat="1" ht="9" customHeight="1" x14ac:dyDescent="0.25">
      <c r="A406" s="155" t="s">
        <v>42</v>
      </c>
      <c r="B406" s="156">
        <v>13104</v>
      </c>
      <c r="C406" s="156">
        <v>837</v>
      </c>
      <c r="D406" s="156" t="s">
        <v>123</v>
      </c>
      <c r="E406" s="156" t="s">
        <v>123</v>
      </c>
      <c r="H406" s="159"/>
    </row>
    <row r="407" spans="1:8" s="53" customFormat="1" ht="9" customHeight="1" x14ac:dyDescent="0.25">
      <c r="A407" s="155" t="s">
        <v>43</v>
      </c>
      <c r="B407" s="156">
        <v>39711</v>
      </c>
      <c r="C407" s="156">
        <v>29008</v>
      </c>
      <c r="D407" s="156">
        <v>605</v>
      </c>
      <c r="E407" s="156">
        <v>296</v>
      </c>
      <c r="H407" s="159"/>
    </row>
    <row r="408" spans="1:8" s="53" customFormat="1" ht="9" customHeight="1" x14ac:dyDescent="0.25">
      <c r="A408" s="155" t="s">
        <v>44</v>
      </c>
      <c r="B408" s="156">
        <v>16289</v>
      </c>
      <c r="C408" s="156">
        <v>11448</v>
      </c>
      <c r="D408" s="156">
        <v>25</v>
      </c>
      <c r="E408" s="156">
        <v>0</v>
      </c>
      <c r="H408" s="159"/>
    </row>
    <row r="409" spans="1:8" s="53" customFormat="1" ht="9" customHeight="1" x14ac:dyDescent="0.25">
      <c r="A409" s="157" t="s">
        <v>45</v>
      </c>
      <c r="B409" s="158">
        <v>21660</v>
      </c>
      <c r="C409" s="158">
        <v>9135</v>
      </c>
      <c r="D409" s="158">
        <v>0</v>
      </c>
      <c r="E409" s="158">
        <v>179</v>
      </c>
      <c r="H409" s="159"/>
    </row>
    <row r="410" spans="1:8" s="53" customFormat="1" ht="9" customHeight="1" x14ac:dyDescent="0.25">
      <c r="A410" s="155" t="s">
        <v>46</v>
      </c>
      <c r="B410" s="156">
        <v>103888</v>
      </c>
      <c r="C410" s="156">
        <v>55091</v>
      </c>
      <c r="D410" s="156">
        <v>605</v>
      </c>
      <c r="E410" s="156">
        <v>393</v>
      </c>
      <c r="H410" s="159"/>
    </row>
    <row r="411" spans="1:8" s="53" customFormat="1" ht="9" customHeight="1" x14ac:dyDescent="0.25">
      <c r="A411" s="155" t="s">
        <v>47</v>
      </c>
      <c r="B411" s="156">
        <v>52221</v>
      </c>
      <c r="C411" s="156">
        <v>44199</v>
      </c>
      <c r="D411" s="156">
        <v>85</v>
      </c>
      <c r="E411" s="156">
        <v>938</v>
      </c>
      <c r="H411" s="159"/>
    </row>
    <row r="412" spans="1:8" s="53" customFormat="1" ht="9" customHeight="1" x14ac:dyDescent="0.25">
      <c r="A412" s="155" t="s">
        <v>48</v>
      </c>
      <c r="B412" s="156">
        <v>56008</v>
      </c>
      <c r="C412" s="156">
        <v>23274</v>
      </c>
      <c r="D412" s="156">
        <v>242</v>
      </c>
      <c r="E412" s="156">
        <v>161</v>
      </c>
      <c r="H412" s="159"/>
    </row>
    <row r="413" spans="1:8" s="53" customFormat="1" ht="9" customHeight="1" x14ac:dyDescent="0.25">
      <c r="A413" s="157" t="s">
        <v>49</v>
      </c>
      <c r="B413" s="158">
        <v>11465</v>
      </c>
      <c r="C413" s="158">
        <v>6834</v>
      </c>
      <c r="D413" s="158">
        <v>142</v>
      </c>
      <c r="E413" s="158">
        <v>19</v>
      </c>
      <c r="H413" s="159"/>
    </row>
    <row r="414" spans="1:8" s="53" customFormat="1" ht="9" customHeight="1" x14ac:dyDescent="0.25">
      <c r="A414" s="155" t="s">
        <v>50</v>
      </c>
      <c r="B414" s="156">
        <v>9998</v>
      </c>
      <c r="C414" s="156">
        <v>5097</v>
      </c>
      <c r="D414" s="156">
        <v>22</v>
      </c>
      <c r="E414" s="156">
        <v>4</v>
      </c>
      <c r="H414" s="159"/>
    </row>
    <row r="415" spans="1:8" s="53" customFormat="1" ht="9" customHeight="1" x14ac:dyDescent="0.25">
      <c r="A415" s="155" t="s">
        <v>51</v>
      </c>
      <c r="B415" s="156">
        <v>14027</v>
      </c>
      <c r="C415" s="156">
        <v>7630</v>
      </c>
      <c r="D415" s="156">
        <v>21</v>
      </c>
      <c r="E415" s="156" t="s">
        <v>123</v>
      </c>
      <c r="H415" s="159"/>
    </row>
    <row r="416" spans="1:8" s="53" customFormat="1" ht="9" customHeight="1" x14ac:dyDescent="0.25">
      <c r="A416" s="155" t="s">
        <v>52</v>
      </c>
      <c r="B416" s="156">
        <v>7223</v>
      </c>
      <c r="C416" s="156">
        <v>2974</v>
      </c>
      <c r="D416" s="156">
        <v>281</v>
      </c>
      <c r="E416" s="156">
        <v>251</v>
      </c>
      <c r="H416" s="159"/>
    </row>
    <row r="417" spans="1:8" s="53" customFormat="1" ht="9" customHeight="1" x14ac:dyDescent="0.25">
      <c r="A417" s="157" t="s">
        <v>53</v>
      </c>
      <c r="B417" s="158">
        <v>19386</v>
      </c>
      <c r="C417" s="158">
        <v>22045</v>
      </c>
      <c r="D417" s="158">
        <v>25</v>
      </c>
      <c r="E417" s="158">
        <v>295</v>
      </c>
      <c r="H417" s="159"/>
    </row>
    <row r="418" spans="1:8" s="53" customFormat="1" ht="9" customHeight="1" x14ac:dyDescent="0.25">
      <c r="A418" s="155" t="s">
        <v>54</v>
      </c>
      <c r="B418" s="156">
        <v>15899</v>
      </c>
      <c r="C418" s="156">
        <v>12306</v>
      </c>
      <c r="D418" s="156">
        <v>32</v>
      </c>
      <c r="E418" s="156">
        <v>254</v>
      </c>
      <c r="H418" s="159"/>
    </row>
    <row r="419" spans="1:8" s="53" customFormat="1" ht="9" customHeight="1" x14ac:dyDescent="0.25">
      <c r="A419" s="155" t="s">
        <v>55</v>
      </c>
      <c r="B419" s="156">
        <v>3166</v>
      </c>
      <c r="C419" s="156">
        <v>7173</v>
      </c>
      <c r="D419" s="156">
        <v>0</v>
      </c>
      <c r="E419" s="156">
        <v>72</v>
      </c>
      <c r="H419" s="159"/>
    </row>
    <row r="420" spans="1:8" s="53" customFormat="1" ht="9" customHeight="1" x14ac:dyDescent="0.25">
      <c r="A420" s="155" t="s">
        <v>56</v>
      </c>
      <c r="B420" s="156">
        <v>17633</v>
      </c>
      <c r="C420" s="156">
        <v>9052</v>
      </c>
      <c r="D420" s="156">
        <v>12</v>
      </c>
      <c r="E420" s="156">
        <v>59</v>
      </c>
      <c r="H420" s="159"/>
    </row>
    <row r="421" spans="1:8" s="53" customFormat="1" ht="9" customHeight="1" x14ac:dyDescent="0.25">
      <c r="A421" s="157" t="s">
        <v>57</v>
      </c>
      <c r="B421" s="158">
        <v>18911</v>
      </c>
      <c r="C421" s="158">
        <v>5062</v>
      </c>
      <c r="D421" s="158">
        <v>511</v>
      </c>
      <c r="E421" s="158">
        <v>538</v>
      </c>
      <c r="H421" s="159"/>
    </row>
    <row r="422" spans="1:8" s="53" customFormat="1" ht="9" customHeight="1" x14ac:dyDescent="0.25">
      <c r="A422" s="155" t="s">
        <v>58</v>
      </c>
      <c r="B422" s="156">
        <v>8813</v>
      </c>
      <c r="C422" s="156">
        <v>2999</v>
      </c>
      <c r="D422" s="156">
        <v>33</v>
      </c>
      <c r="E422" s="156">
        <v>21</v>
      </c>
      <c r="H422" s="159"/>
    </row>
    <row r="423" spans="1:8" s="53" customFormat="1" ht="9" customHeight="1" x14ac:dyDescent="0.25">
      <c r="A423" s="155" t="s">
        <v>59</v>
      </c>
      <c r="B423" s="156">
        <v>12313</v>
      </c>
      <c r="C423" s="156">
        <v>416</v>
      </c>
      <c r="D423" s="156">
        <v>0</v>
      </c>
      <c r="E423" s="156">
        <v>0</v>
      </c>
      <c r="H423" s="159"/>
    </row>
    <row r="424" spans="1:8" s="53" customFormat="1" ht="9" customHeight="1" x14ac:dyDescent="0.25">
      <c r="A424" s="155" t="s">
        <v>60</v>
      </c>
      <c r="B424" s="156">
        <v>18361</v>
      </c>
      <c r="C424" s="156">
        <v>2920</v>
      </c>
      <c r="D424" s="156">
        <v>36</v>
      </c>
      <c r="E424" s="156">
        <v>9</v>
      </c>
      <c r="H424" s="159"/>
    </row>
    <row r="425" spans="1:8" s="53" customFormat="1" ht="9" customHeight="1" x14ac:dyDescent="0.25">
      <c r="A425" s="157" t="s">
        <v>61</v>
      </c>
      <c r="B425" s="158">
        <v>2952</v>
      </c>
      <c r="C425" s="158">
        <v>3381</v>
      </c>
      <c r="D425" s="158">
        <v>4</v>
      </c>
      <c r="E425" s="158">
        <v>39</v>
      </c>
      <c r="H425" s="159"/>
    </row>
    <row r="426" spans="1:8" s="53" customFormat="1" ht="9" customHeight="1" x14ac:dyDescent="0.25">
      <c r="A426" s="155" t="s">
        <v>62</v>
      </c>
      <c r="B426" s="156">
        <v>37079</v>
      </c>
      <c r="C426" s="156">
        <v>17408</v>
      </c>
      <c r="D426" s="156">
        <v>0</v>
      </c>
      <c r="E426" s="156">
        <v>1</v>
      </c>
      <c r="H426" s="159"/>
    </row>
    <row r="427" spans="1:8" s="53" customFormat="1" ht="9" customHeight="1" x14ac:dyDescent="0.25">
      <c r="A427" s="155" t="s">
        <v>63</v>
      </c>
      <c r="B427" s="156">
        <v>7649</v>
      </c>
      <c r="C427" s="156">
        <v>19576</v>
      </c>
      <c r="D427" s="156">
        <v>0</v>
      </c>
      <c r="E427" s="156">
        <v>0</v>
      </c>
      <c r="H427" s="159"/>
    </row>
    <row r="428" spans="1:8" s="53" customFormat="1" ht="9" customHeight="1" x14ac:dyDescent="0.25">
      <c r="A428" s="155" t="s">
        <v>64</v>
      </c>
      <c r="B428" s="156">
        <v>13356</v>
      </c>
      <c r="C428" s="156">
        <v>5299</v>
      </c>
      <c r="D428" s="156">
        <v>52</v>
      </c>
      <c r="E428" s="156">
        <v>129</v>
      </c>
      <c r="H428" s="159"/>
    </row>
    <row r="429" spans="1:8" s="53" customFormat="1" ht="9" customHeight="1" x14ac:dyDescent="0.25">
      <c r="A429" s="155"/>
      <c r="B429" s="156"/>
      <c r="C429" s="156"/>
      <c r="D429" s="156"/>
      <c r="E429" s="156"/>
    </row>
    <row r="430" spans="1:8" ht="9" customHeight="1" x14ac:dyDescent="0.2">
      <c r="A430" s="151">
        <v>2007</v>
      </c>
      <c r="B430" s="148"/>
      <c r="C430" s="148"/>
      <c r="D430" s="150"/>
      <c r="E430" s="148"/>
    </row>
    <row r="431" spans="1:8" s="154" customFormat="1" ht="9" customHeight="1" x14ac:dyDescent="0.25">
      <c r="A431" s="153" t="s">
        <v>33</v>
      </c>
      <c r="B431" s="152">
        <f>SUM(B433:B463)</f>
        <v>639464</v>
      </c>
      <c r="C431" s="152">
        <f>SUM(C433:C463)</f>
        <v>358638</v>
      </c>
      <c r="D431" s="152">
        <f>SUM(D433:D463)</f>
        <v>2680</v>
      </c>
      <c r="E431" s="152">
        <f>SUM(E433:E463)</f>
        <v>4106</v>
      </c>
      <c r="H431" s="159"/>
    </row>
    <row r="432" spans="1:8" s="154" customFormat="1" ht="3.95" customHeight="1" x14ac:dyDescent="0.25">
      <c r="A432" s="153"/>
      <c r="B432" s="152"/>
      <c r="C432" s="152"/>
      <c r="D432" s="152"/>
      <c r="E432" s="152"/>
      <c r="H432" s="159"/>
    </row>
    <row r="433" spans="1:8" s="53" customFormat="1" ht="9" customHeight="1" x14ac:dyDescent="0.25">
      <c r="A433" s="155" t="s">
        <v>34</v>
      </c>
      <c r="B433" s="156">
        <v>5106</v>
      </c>
      <c r="C433" s="156">
        <v>8330</v>
      </c>
      <c r="D433" s="156">
        <v>40</v>
      </c>
      <c r="E433" s="156">
        <v>459</v>
      </c>
      <c r="H433" s="159"/>
    </row>
    <row r="434" spans="1:8" s="53" customFormat="1" ht="9" customHeight="1" x14ac:dyDescent="0.25">
      <c r="A434" s="155" t="s">
        <v>35</v>
      </c>
      <c r="B434" s="156">
        <v>1553</v>
      </c>
      <c r="C434" s="156">
        <v>479</v>
      </c>
      <c r="D434" s="156">
        <v>17</v>
      </c>
      <c r="E434" s="156">
        <v>0</v>
      </c>
      <c r="H434" s="159"/>
    </row>
    <row r="435" spans="1:8" s="53" customFormat="1" ht="9" customHeight="1" x14ac:dyDescent="0.25">
      <c r="A435" s="155" t="s">
        <v>87</v>
      </c>
      <c r="B435" s="156">
        <v>3558</v>
      </c>
      <c r="C435" s="156">
        <v>836</v>
      </c>
      <c r="D435" s="156">
        <v>30</v>
      </c>
      <c r="E435" s="156">
        <v>2</v>
      </c>
      <c r="H435" s="159"/>
    </row>
    <row r="436" spans="1:8" s="53" customFormat="1" ht="9" customHeight="1" x14ac:dyDescent="0.25">
      <c r="A436" s="157" t="s">
        <v>37</v>
      </c>
      <c r="B436" s="158">
        <v>3411</v>
      </c>
      <c r="C436" s="158">
        <v>5580</v>
      </c>
      <c r="D436" s="158">
        <v>0</v>
      </c>
      <c r="E436" s="158">
        <v>9</v>
      </c>
      <c r="H436" s="159"/>
    </row>
    <row r="437" spans="1:8" s="53" customFormat="1" ht="9" customHeight="1" x14ac:dyDescent="0.25">
      <c r="A437" s="155" t="s">
        <v>38</v>
      </c>
      <c r="B437" s="156">
        <v>33661</v>
      </c>
      <c r="C437" s="156">
        <v>5252</v>
      </c>
      <c r="D437" s="156">
        <v>14</v>
      </c>
      <c r="E437" s="156">
        <v>18</v>
      </c>
      <c r="H437" s="159"/>
    </row>
    <row r="438" spans="1:8" s="53" customFormat="1" ht="9" customHeight="1" x14ac:dyDescent="0.25">
      <c r="A438" s="155" t="s">
        <v>39</v>
      </c>
      <c r="B438" s="156">
        <v>7974</v>
      </c>
      <c r="C438" s="156">
        <v>8173</v>
      </c>
      <c r="D438" s="156">
        <v>30</v>
      </c>
      <c r="E438" s="156">
        <v>6</v>
      </c>
      <c r="H438" s="159"/>
    </row>
    <row r="439" spans="1:8" s="53" customFormat="1" ht="9" customHeight="1" x14ac:dyDescent="0.25">
      <c r="A439" s="155" t="s">
        <v>40</v>
      </c>
      <c r="B439" s="156">
        <v>22331</v>
      </c>
      <c r="C439" s="156">
        <v>745</v>
      </c>
      <c r="D439" s="156">
        <v>0</v>
      </c>
      <c r="E439" s="156">
        <v>0</v>
      </c>
      <c r="H439" s="159"/>
    </row>
    <row r="440" spans="1:8" s="53" customFormat="1" ht="9" customHeight="1" x14ac:dyDescent="0.25">
      <c r="A440" s="157" t="s">
        <v>41</v>
      </c>
      <c r="B440" s="158">
        <v>22612</v>
      </c>
      <c r="C440" s="158">
        <v>2851</v>
      </c>
      <c r="D440" s="158">
        <v>25</v>
      </c>
      <c r="E440" s="158">
        <v>24</v>
      </c>
      <c r="H440" s="159"/>
    </row>
    <row r="441" spans="1:8" s="53" customFormat="1" ht="9" customHeight="1" x14ac:dyDescent="0.25">
      <c r="A441" s="155" t="s">
        <v>42</v>
      </c>
      <c r="B441" s="156">
        <v>12027</v>
      </c>
      <c r="C441" s="156">
        <v>761</v>
      </c>
      <c r="D441" s="156" t="s">
        <v>123</v>
      </c>
      <c r="E441" s="156" t="s">
        <v>123</v>
      </c>
      <c r="H441" s="159"/>
    </row>
    <row r="442" spans="1:8" s="53" customFormat="1" ht="9" customHeight="1" x14ac:dyDescent="0.25">
      <c r="A442" s="155" t="s">
        <v>43</v>
      </c>
      <c r="B442" s="156">
        <v>40540</v>
      </c>
      <c r="C442" s="156">
        <v>29729</v>
      </c>
      <c r="D442" s="156">
        <v>592</v>
      </c>
      <c r="E442" s="156">
        <v>312</v>
      </c>
      <c r="H442" s="159"/>
    </row>
    <row r="443" spans="1:8" s="53" customFormat="1" ht="9" customHeight="1" x14ac:dyDescent="0.25">
      <c r="A443" s="155" t="s">
        <v>44</v>
      </c>
      <c r="B443" s="156">
        <v>17033</v>
      </c>
      <c r="C443" s="156">
        <v>11775</v>
      </c>
      <c r="D443" s="156">
        <v>13</v>
      </c>
      <c r="E443" s="156">
        <v>0</v>
      </c>
      <c r="H443" s="159"/>
    </row>
    <row r="444" spans="1:8" s="53" customFormat="1" ht="9" customHeight="1" x14ac:dyDescent="0.25">
      <c r="A444" s="157" t="s">
        <v>45</v>
      </c>
      <c r="B444" s="158">
        <v>21909</v>
      </c>
      <c r="C444" s="158">
        <v>8993</v>
      </c>
      <c r="D444" s="158">
        <v>0</v>
      </c>
      <c r="E444" s="158">
        <v>91</v>
      </c>
      <c r="H444" s="159"/>
    </row>
    <row r="445" spans="1:8" s="53" customFormat="1" ht="9" customHeight="1" x14ac:dyDescent="0.25">
      <c r="A445" s="155" t="s">
        <v>46</v>
      </c>
      <c r="B445" s="156">
        <v>110238</v>
      </c>
      <c r="C445" s="156">
        <v>59725</v>
      </c>
      <c r="D445" s="156">
        <v>554</v>
      </c>
      <c r="E445" s="156">
        <v>450</v>
      </c>
      <c r="H445" s="159"/>
    </row>
    <row r="446" spans="1:8" s="53" customFormat="1" ht="9" customHeight="1" x14ac:dyDescent="0.25">
      <c r="A446" s="155" t="s">
        <v>47</v>
      </c>
      <c r="B446" s="156">
        <v>62053</v>
      </c>
      <c r="C446" s="156">
        <v>51196</v>
      </c>
      <c r="D446" s="156">
        <v>19</v>
      </c>
      <c r="E446" s="156">
        <v>865</v>
      </c>
      <c r="H446" s="159"/>
    </row>
    <row r="447" spans="1:8" s="53" customFormat="1" ht="9" customHeight="1" x14ac:dyDescent="0.25">
      <c r="A447" s="155" t="s">
        <v>48</v>
      </c>
      <c r="B447" s="156">
        <v>56402</v>
      </c>
      <c r="C447" s="156">
        <v>24124</v>
      </c>
      <c r="D447" s="156">
        <v>210</v>
      </c>
      <c r="E447" s="156">
        <v>192</v>
      </c>
      <c r="H447" s="159"/>
    </row>
    <row r="448" spans="1:8" s="53" customFormat="1" ht="9" customHeight="1" x14ac:dyDescent="0.25">
      <c r="A448" s="157" t="s">
        <v>49</v>
      </c>
      <c r="B448" s="158">
        <v>12252</v>
      </c>
      <c r="C448" s="158">
        <v>8774</v>
      </c>
      <c r="D448" s="158">
        <v>113</v>
      </c>
      <c r="E448" s="158">
        <v>25</v>
      </c>
      <c r="H448" s="159"/>
    </row>
    <row r="449" spans="1:8" s="53" customFormat="1" ht="9" customHeight="1" x14ac:dyDescent="0.25">
      <c r="A449" s="155" t="s">
        <v>50</v>
      </c>
      <c r="B449" s="156">
        <v>10070</v>
      </c>
      <c r="C449" s="156">
        <v>5333</v>
      </c>
      <c r="D449" s="156">
        <v>25</v>
      </c>
      <c r="E449" s="156" t="s">
        <v>123</v>
      </c>
      <c r="H449" s="159"/>
    </row>
    <row r="450" spans="1:8" s="53" customFormat="1" ht="9" customHeight="1" x14ac:dyDescent="0.25">
      <c r="A450" s="155" t="s">
        <v>51</v>
      </c>
      <c r="B450" s="156">
        <v>12166</v>
      </c>
      <c r="C450" s="156">
        <v>6395</v>
      </c>
      <c r="D450" s="156">
        <v>6</v>
      </c>
      <c r="E450" s="156">
        <v>0</v>
      </c>
      <c r="H450" s="159"/>
    </row>
    <row r="451" spans="1:8" s="53" customFormat="1" ht="9" customHeight="1" x14ac:dyDescent="0.25">
      <c r="A451" s="155" t="s">
        <v>52</v>
      </c>
      <c r="B451" s="156">
        <v>7322</v>
      </c>
      <c r="C451" s="156">
        <v>3337</v>
      </c>
      <c r="D451" s="156">
        <v>327</v>
      </c>
      <c r="E451" s="156">
        <v>268</v>
      </c>
      <c r="H451" s="159"/>
    </row>
    <row r="452" spans="1:8" s="53" customFormat="1" ht="9" customHeight="1" x14ac:dyDescent="0.25">
      <c r="A452" s="157" t="s">
        <v>53</v>
      </c>
      <c r="B452" s="158">
        <v>20644</v>
      </c>
      <c r="C452" s="158">
        <v>23862</v>
      </c>
      <c r="D452" s="158">
        <v>18</v>
      </c>
      <c r="E452" s="158">
        <v>305</v>
      </c>
      <c r="H452" s="159"/>
    </row>
    <row r="453" spans="1:8" s="53" customFormat="1" ht="9" customHeight="1" x14ac:dyDescent="0.25">
      <c r="A453" s="155" t="s">
        <v>54</v>
      </c>
      <c r="B453" s="156">
        <v>16239</v>
      </c>
      <c r="C453" s="156">
        <v>14513</v>
      </c>
      <c r="D453" s="156" t="s">
        <v>123</v>
      </c>
      <c r="E453" s="156">
        <v>243</v>
      </c>
      <c r="H453" s="159"/>
    </row>
    <row r="454" spans="1:8" s="53" customFormat="1" ht="9" customHeight="1" x14ac:dyDescent="0.25">
      <c r="A454" s="155" t="s">
        <v>55</v>
      </c>
      <c r="B454" s="156">
        <v>3164</v>
      </c>
      <c r="C454" s="156">
        <v>7077</v>
      </c>
      <c r="D454" s="156">
        <v>0</v>
      </c>
      <c r="E454" s="156">
        <v>40</v>
      </c>
      <c r="H454" s="159"/>
    </row>
    <row r="455" spans="1:8" s="53" customFormat="1" ht="9" customHeight="1" x14ac:dyDescent="0.25">
      <c r="A455" s="155" t="s">
        <v>56</v>
      </c>
      <c r="B455" s="156">
        <v>19759</v>
      </c>
      <c r="C455" s="156">
        <v>10120</v>
      </c>
      <c r="D455" s="156">
        <v>11</v>
      </c>
      <c r="E455" s="156">
        <v>91</v>
      </c>
      <c r="H455" s="159"/>
    </row>
    <row r="456" spans="1:8" s="53" customFormat="1" ht="9" customHeight="1" x14ac:dyDescent="0.25">
      <c r="A456" s="157" t="s">
        <v>57</v>
      </c>
      <c r="B456" s="158">
        <v>14945</v>
      </c>
      <c r="C456" s="158">
        <v>5124</v>
      </c>
      <c r="D456" s="158">
        <v>516</v>
      </c>
      <c r="E456" s="158">
        <v>481</v>
      </c>
      <c r="H456" s="159"/>
    </row>
    <row r="457" spans="1:8" s="53" customFormat="1" ht="9" customHeight="1" x14ac:dyDescent="0.25">
      <c r="A457" s="155" t="s">
        <v>58</v>
      </c>
      <c r="B457" s="156">
        <v>9021</v>
      </c>
      <c r="C457" s="156">
        <v>3422</v>
      </c>
      <c r="D457" s="156">
        <v>33</v>
      </c>
      <c r="E457" s="156">
        <v>40</v>
      </c>
      <c r="H457" s="159"/>
    </row>
    <row r="458" spans="1:8" s="53" customFormat="1" ht="9" customHeight="1" x14ac:dyDescent="0.25">
      <c r="A458" s="155" t="s">
        <v>59</v>
      </c>
      <c r="B458" s="156">
        <v>12866</v>
      </c>
      <c r="C458" s="156">
        <v>527</v>
      </c>
      <c r="D458" s="156">
        <v>0</v>
      </c>
      <c r="E458" s="156">
        <v>0</v>
      </c>
      <c r="H458" s="159"/>
    </row>
    <row r="459" spans="1:8" s="53" customFormat="1" ht="9" customHeight="1" x14ac:dyDescent="0.25">
      <c r="A459" s="155" t="s">
        <v>60</v>
      </c>
      <c r="B459" s="156">
        <v>16715</v>
      </c>
      <c r="C459" s="156">
        <v>2623</v>
      </c>
      <c r="D459" s="156">
        <v>34</v>
      </c>
      <c r="E459" s="156">
        <v>11</v>
      </c>
      <c r="H459" s="159"/>
    </row>
    <row r="460" spans="1:8" s="53" customFormat="1" ht="9" customHeight="1" x14ac:dyDescent="0.25">
      <c r="A460" s="157" t="s">
        <v>61</v>
      </c>
      <c r="B460" s="158">
        <v>2847</v>
      </c>
      <c r="C460" s="158">
        <v>3347</v>
      </c>
      <c r="D460" s="158">
        <v>1</v>
      </c>
      <c r="E460" s="158">
        <v>31</v>
      </c>
      <c r="H460" s="159"/>
    </row>
    <row r="461" spans="1:8" s="53" customFormat="1" ht="9" customHeight="1" x14ac:dyDescent="0.25">
      <c r="A461" s="155" t="s">
        <v>62</v>
      </c>
      <c r="B461" s="156">
        <v>37883</v>
      </c>
      <c r="C461" s="156">
        <v>19470</v>
      </c>
      <c r="D461" s="156">
        <v>0</v>
      </c>
      <c r="E461" s="156">
        <v>2</v>
      </c>
      <c r="H461" s="159"/>
    </row>
    <row r="462" spans="1:8" s="53" customFormat="1" ht="9" customHeight="1" x14ac:dyDescent="0.25">
      <c r="A462" s="155" t="s">
        <v>63</v>
      </c>
      <c r="B462" s="156">
        <v>8327</v>
      </c>
      <c r="C462" s="156">
        <v>20584</v>
      </c>
      <c r="D462" s="156">
        <v>0</v>
      </c>
      <c r="E462" s="156">
        <v>10</v>
      </c>
      <c r="H462" s="159"/>
    </row>
    <row r="463" spans="1:8" s="53" customFormat="1" ht="9" customHeight="1" x14ac:dyDescent="0.25">
      <c r="A463" s="155" t="s">
        <v>64</v>
      </c>
      <c r="B463" s="156">
        <v>14836</v>
      </c>
      <c r="C463" s="156">
        <v>5581</v>
      </c>
      <c r="D463" s="156">
        <v>52</v>
      </c>
      <c r="E463" s="156">
        <v>131</v>
      </c>
      <c r="H463" s="159"/>
    </row>
    <row r="464" spans="1:8" s="53" customFormat="1" ht="9" customHeight="1" x14ac:dyDescent="0.25">
      <c r="A464" s="155"/>
      <c r="B464" s="156"/>
      <c r="C464" s="156"/>
      <c r="D464" s="156"/>
      <c r="E464" s="156"/>
    </row>
    <row r="465" spans="1:8" ht="9" customHeight="1" x14ac:dyDescent="0.2">
      <c r="A465" s="151">
        <v>2008</v>
      </c>
      <c r="B465" s="148"/>
      <c r="C465" s="148"/>
      <c r="D465" s="150"/>
      <c r="E465" s="148"/>
    </row>
    <row r="466" spans="1:8" s="154" customFormat="1" ht="9" customHeight="1" x14ac:dyDescent="0.25">
      <c r="A466" s="153" t="s">
        <v>33</v>
      </c>
      <c r="B466" s="152">
        <f>SUM(B468:B498)</f>
        <v>650060</v>
      </c>
      <c r="C466" s="152">
        <f>SUM(C468:C498)</f>
        <v>347876</v>
      </c>
      <c r="D466" s="152">
        <f>SUM(D468:D498)</f>
        <v>2697</v>
      </c>
      <c r="E466" s="152">
        <f>SUM(E468:E498)</f>
        <v>3536</v>
      </c>
      <c r="H466" s="159"/>
    </row>
    <row r="467" spans="1:8" s="154" customFormat="1" ht="3.95" customHeight="1" x14ac:dyDescent="0.25">
      <c r="A467" s="153"/>
      <c r="B467" s="152"/>
      <c r="C467" s="152"/>
      <c r="D467" s="152"/>
      <c r="E467" s="152"/>
      <c r="H467" s="159"/>
    </row>
    <row r="468" spans="1:8" s="53" customFormat="1" ht="9" customHeight="1" x14ac:dyDescent="0.25">
      <c r="A468" s="155" t="s">
        <v>34</v>
      </c>
      <c r="B468" s="156">
        <v>9046</v>
      </c>
      <c r="C468" s="156">
        <v>8370</v>
      </c>
      <c r="D468" s="156">
        <v>47</v>
      </c>
      <c r="E468" s="156">
        <v>574</v>
      </c>
      <c r="H468" s="159"/>
    </row>
    <row r="469" spans="1:8" s="53" customFormat="1" ht="9" customHeight="1" x14ac:dyDescent="0.25">
      <c r="A469" s="155" t="s">
        <v>35</v>
      </c>
      <c r="B469" s="156">
        <v>1687</v>
      </c>
      <c r="C469" s="156">
        <v>502</v>
      </c>
      <c r="D469" s="156">
        <v>16</v>
      </c>
      <c r="E469" s="156">
        <v>0</v>
      </c>
      <c r="H469" s="159"/>
    </row>
    <row r="470" spans="1:8" s="53" customFormat="1" ht="9" customHeight="1" x14ac:dyDescent="0.25">
      <c r="A470" s="155" t="s">
        <v>87</v>
      </c>
      <c r="B470" s="156">
        <v>3753</v>
      </c>
      <c r="C470" s="156">
        <v>875</v>
      </c>
      <c r="D470" s="156">
        <v>43</v>
      </c>
      <c r="E470" s="156">
        <v>2</v>
      </c>
      <c r="H470" s="159"/>
    </row>
    <row r="471" spans="1:8" s="53" customFormat="1" ht="9" customHeight="1" x14ac:dyDescent="0.25">
      <c r="A471" s="157" t="s">
        <v>37</v>
      </c>
      <c r="B471" s="158">
        <v>3787</v>
      </c>
      <c r="C471" s="158">
        <v>5361</v>
      </c>
      <c r="D471" s="158">
        <v>0</v>
      </c>
      <c r="E471" s="158">
        <v>6</v>
      </c>
      <c r="H471" s="159"/>
    </row>
    <row r="472" spans="1:8" s="53" customFormat="1" ht="9" customHeight="1" x14ac:dyDescent="0.25">
      <c r="A472" s="155" t="s">
        <v>38</v>
      </c>
      <c r="B472" s="156">
        <v>39359</v>
      </c>
      <c r="C472" s="156">
        <v>4429</v>
      </c>
      <c r="D472" s="156">
        <v>19</v>
      </c>
      <c r="E472" s="156">
        <v>13</v>
      </c>
      <c r="H472" s="159"/>
    </row>
    <row r="473" spans="1:8" s="53" customFormat="1" ht="9" customHeight="1" x14ac:dyDescent="0.25">
      <c r="A473" s="155" t="s">
        <v>39</v>
      </c>
      <c r="B473" s="156">
        <v>8794</v>
      </c>
      <c r="C473" s="156">
        <v>9047</v>
      </c>
      <c r="D473" s="156">
        <v>28</v>
      </c>
      <c r="E473" s="156">
        <v>11</v>
      </c>
      <c r="H473" s="159"/>
    </row>
    <row r="474" spans="1:8" s="53" customFormat="1" ht="9" customHeight="1" x14ac:dyDescent="0.25">
      <c r="A474" s="155" t="s">
        <v>40</v>
      </c>
      <c r="B474" s="156">
        <v>24856</v>
      </c>
      <c r="C474" s="156">
        <v>768</v>
      </c>
      <c r="D474" s="156">
        <v>0</v>
      </c>
      <c r="E474" s="156">
        <v>2</v>
      </c>
      <c r="H474" s="159"/>
    </row>
    <row r="475" spans="1:8" s="53" customFormat="1" ht="9" customHeight="1" x14ac:dyDescent="0.25">
      <c r="A475" s="157" t="s">
        <v>41</v>
      </c>
      <c r="B475" s="158">
        <v>23391</v>
      </c>
      <c r="C475" s="158">
        <v>2326</v>
      </c>
      <c r="D475" s="158">
        <v>19</v>
      </c>
      <c r="E475" s="158">
        <v>23</v>
      </c>
      <c r="H475" s="159"/>
    </row>
    <row r="476" spans="1:8" s="53" customFormat="1" ht="9" customHeight="1" x14ac:dyDescent="0.25">
      <c r="A476" s="155" t="s">
        <v>42</v>
      </c>
      <c r="B476" s="156">
        <v>13489</v>
      </c>
      <c r="C476" s="156">
        <v>1790</v>
      </c>
      <c r="D476" s="156" t="s">
        <v>123</v>
      </c>
      <c r="E476" s="156">
        <v>1</v>
      </c>
      <c r="H476" s="159"/>
    </row>
    <row r="477" spans="1:8" s="53" customFormat="1" ht="9" customHeight="1" x14ac:dyDescent="0.25">
      <c r="A477" s="155" t="s">
        <v>43</v>
      </c>
      <c r="B477" s="156">
        <v>41847</v>
      </c>
      <c r="C477" s="156">
        <v>27182</v>
      </c>
      <c r="D477" s="156">
        <v>522</v>
      </c>
      <c r="E477" s="156">
        <v>307</v>
      </c>
      <c r="H477" s="159"/>
    </row>
    <row r="478" spans="1:8" s="53" customFormat="1" ht="9" customHeight="1" x14ac:dyDescent="0.25">
      <c r="A478" s="155" t="s">
        <v>44</v>
      </c>
      <c r="B478" s="156">
        <v>16003</v>
      </c>
      <c r="C478" s="156">
        <v>11424</v>
      </c>
      <c r="D478" s="156">
        <v>6</v>
      </c>
      <c r="E478" s="156">
        <v>0</v>
      </c>
      <c r="H478" s="159"/>
    </row>
    <row r="479" spans="1:8" s="53" customFormat="1" ht="9" customHeight="1" x14ac:dyDescent="0.25">
      <c r="A479" s="157" t="s">
        <v>45</v>
      </c>
      <c r="B479" s="158">
        <v>18895</v>
      </c>
      <c r="C479" s="158">
        <v>7349</v>
      </c>
      <c r="D479" s="158">
        <v>10</v>
      </c>
      <c r="E479" s="158">
        <v>72</v>
      </c>
      <c r="H479" s="159"/>
    </row>
    <row r="480" spans="1:8" s="53" customFormat="1" ht="9" customHeight="1" x14ac:dyDescent="0.25">
      <c r="A480" s="155" t="s">
        <v>46</v>
      </c>
      <c r="B480" s="156">
        <v>114747</v>
      </c>
      <c r="C480" s="156">
        <v>57196</v>
      </c>
      <c r="D480" s="156">
        <v>557</v>
      </c>
      <c r="E480" s="156">
        <v>475</v>
      </c>
      <c r="H480" s="159"/>
    </row>
    <row r="481" spans="1:8" s="53" customFormat="1" ht="9" customHeight="1" x14ac:dyDescent="0.25">
      <c r="A481" s="155" t="s">
        <v>47</v>
      </c>
      <c r="B481" s="156">
        <v>50971</v>
      </c>
      <c r="C481" s="156">
        <v>42650</v>
      </c>
      <c r="D481" s="156">
        <v>12</v>
      </c>
      <c r="E481" s="156">
        <v>548</v>
      </c>
      <c r="H481" s="159"/>
    </row>
    <row r="482" spans="1:8" s="53" customFormat="1" ht="9" customHeight="1" x14ac:dyDescent="0.25">
      <c r="A482" s="155" t="s">
        <v>48</v>
      </c>
      <c r="B482" s="156">
        <v>58459</v>
      </c>
      <c r="C482" s="156">
        <v>24370</v>
      </c>
      <c r="D482" s="156">
        <v>272</v>
      </c>
      <c r="E482" s="156">
        <v>198</v>
      </c>
      <c r="H482" s="159"/>
    </row>
    <row r="483" spans="1:8" s="53" customFormat="1" ht="9" customHeight="1" x14ac:dyDescent="0.25">
      <c r="A483" s="157" t="s">
        <v>49</v>
      </c>
      <c r="B483" s="158">
        <v>12673</v>
      </c>
      <c r="C483" s="158">
        <v>8309</v>
      </c>
      <c r="D483" s="158">
        <v>97</v>
      </c>
      <c r="E483" s="158">
        <v>28</v>
      </c>
      <c r="H483" s="159"/>
    </row>
    <row r="484" spans="1:8" s="53" customFormat="1" ht="9" customHeight="1" x14ac:dyDescent="0.25">
      <c r="A484" s="155" t="s">
        <v>50</v>
      </c>
      <c r="B484" s="156">
        <v>10554</v>
      </c>
      <c r="C484" s="156">
        <v>4922</v>
      </c>
      <c r="D484" s="156">
        <v>21</v>
      </c>
      <c r="E484" s="156">
        <v>8</v>
      </c>
      <c r="H484" s="159"/>
    </row>
    <row r="485" spans="1:8" s="53" customFormat="1" ht="9" customHeight="1" x14ac:dyDescent="0.25">
      <c r="A485" s="155" t="s">
        <v>51</v>
      </c>
      <c r="B485" s="156">
        <v>10328</v>
      </c>
      <c r="C485" s="156">
        <v>7397</v>
      </c>
      <c r="D485" s="156">
        <v>5</v>
      </c>
      <c r="E485" s="156" t="s">
        <v>123</v>
      </c>
      <c r="H485" s="159"/>
    </row>
    <row r="486" spans="1:8" s="53" customFormat="1" ht="9" customHeight="1" x14ac:dyDescent="0.25">
      <c r="A486" s="155" t="s">
        <v>52</v>
      </c>
      <c r="B486" s="156">
        <v>7926</v>
      </c>
      <c r="C486" s="156">
        <v>3102</v>
      </c>
      <c r="D486" s="156">
        <v>396</v>
      </c>
      <c r="E486" s="156">
        <v>117</v>
      </c>
      <c r="H486" s="159"/>
    </row>
    <row r="487" spans="1:8" s="53" customFormat="1" ht="9" customHeight="1" x14ac:dyDescent="0.25">
      <c r="A487" s="157" t="s">
        <v>53</v>
      </c>
      <c r="B487" s="158">
        <v>19360</v>
      </c>
      <c r="C487" s="158">
        <v>23503</v>
      </c>
      <c r="D487" s="158">
        <v>12</v>
      </c>
      <c r="E487" s="158">
        <v>273</v>
      </c>
      <c r="H487" s="159"/>
    </row>
    <row r="488" spans="1:8" s="53" customFormat="1" ht="9" customHeight="1" x14ac:dyDescent="0.25">
      <c r="A488" s="155" t="s">
        <v>54</v>
      </c>
      <c r="B488" s="156">
        <v>15884</v>
      </c>
      <c r="C488" s="156">
        <v>14149</v>
      </c>
      <c r="D488" s="156">
        <v>1</v>
      </c>
      <c r="E488" s="156">
        <v>225</v>
      </c>
      <c r="H488" s="159"/>
    </row>
    <row r="489" spans="1:8" s="53" customFormat="1" ht="9" customHeight="1" x14ac:dyDescent="0.25">
      <c r="A489" s="155" t="s">
        <v>55</v>
      </c>
      <c r="B489" s="156">
        <v>3823</v>
      </c>
      <c r="C489" s="156">
        <v>7147</v>
      </c>
      <c r="D489" s="156">
        <v>0</v>
      </c>
      <c r="E489" s="156">
        <v>59</v>
      </c>
      <c r="H489" s="159"/>
    </row>
    <row r="490" spans="1:8" s="53" customFormat="1" ht="9" customHeight="1" x14ac:dyDescent="0.25">
      <c r="A490" s="155" t="s">
        <v>56</v>
      </c>
      <c r="B490" s="156">
        <v>19700</v>
      </c>
      <c r="C490" s="156">
        <v>9149</v>
      </c>
      <c r="D490" s="156">
        <v>9</v>
      </c>
      <c r="E490" s="156">
        <v>81</v>
      </c>
      <c r="H490" s="159"/>
    </row>
    <row r="491" spans="1:8" s="53" customFormat="1" ht="9" customHeight="1" x14ac:dyDescent="0.25">
      <c r="A491" s="157" t="s">
        <v>57</v>
      </c>
      <c r="B491" s="158">
        <v>14582</v>
      </c>
      <c r="C491" s="158">
        <v>4798</v>
      </c>
      <c r="D491" s="158">
        <v>475</v>
      </c>
      <c r="E491" s="158">
        <v>311</v>
      </c>
      <c r="H491" s="159"/>
    </row>
    <row r="492" spans="1:8" s="53" customFormat="1" ht="9" customHeight="1" x14ac:dyDescent="0.25">
      <c r="A492" s="155" t="s">
        <v>58</v>
      </c>
      <c r="B492" s="156">
        <v>9292</v>
      </c>
      <c r="C492" s="156">
        <v>3406</v>
      </c>
      <c r="D492" s="156">
        <v>26</v>
      </c>
      <c r="E492" s="156">
        <v>39</v>
      </c>
      <c r="H492" s="159"/>
    </row>
    <row r="493" spans="1:8" s="53" customFormat="1" ht="9" customHeight="1" x14ac:dyDescent="0.25">
      <c r="A493" s="155" t="s">
        <v>59</v>
      </c>
      <c r="B493" s="156">
        <v>14554</v>
      </c>
      <c r="C493" s="156">
        <v>689</v>
      </c>
      <c r="D493" s="156">
        <v>0</v>
      </c>
      <c r="E493" s="156">
        <v>0</v>
      </c>
      <c r="H493" s="159"/>
    </row>
    <row r="494" spans="1:8" s="53" customFormat="1" ht="9" customHeight="1" x14ac:dyDescent="0.25">
      <c r="A494" s="155" t="s">
        <v>60</v>
      </c>
      <c r="B494" s="156">
        <v>17221</v>
      </c>
      <c r="C494" s="156">
        <v>2397</v>
      </c>
      <c r="D494" s="156">
        <v>34</v>
      </c>
      <c r="E494" s="156">
        <v>14</v>
      </c>
      <c r="H494" s="159"/>
    </row>
    <row r="495" spans="1:8" s="53" customFormat="1" ht="9" customHeight="1" x14ac:dyDescent="0.25">
      <c r="A495" s="157" t="s">
        <v>61</v>
      </c>
      <c r="B495" s="158">
        <v>3535</v>
      </c>
      <c r="C495" s="158">
        <v>4042</v>
      </c>
      <c r="D495" s="158">
        <v>2</v>
      </c>
      <c r="E495" s="158">
        <v>30</v>
      </c>
      <c r="H495" s="159"/>
    </row>
    <row r="496" spans="1:8" s="53" customFormat="1" ht="9" customHeight="1" x14ac:dyDescent="0.25">
      <c r="A496" s="155" t="s">
        <v>62</v>
      </c>
      <c r="B496" s="156">
        <v>37691</v>
      </c>
      <c r="C496" s="156">
        <v>19846</v>
      </c>
      <c r="D496" s="156">
        <v>0</v>
      </c>
      <c r="E496" s="156">
        <v>3</v>
      </c>
      <c r="H496" s="159"/>
    </row>
    <row r="497" spans="1:8" s="53" customFormat="1" ht="9" customHeight="1" x14ac:dyDescent="0.25">
      <c r="A497" s="155" t="s">
        <v>63</v>
      </c>
      <c r="B497" s="156">
        <v>7899</v>
      </c>
      <c r="C497" s="156">
        <v>25746</v>
      </c>
      <c r="D497" s="156">
        <v>0</v>
      </c>
      <c r="E497" s="156">
        <v>14</v>
      </c>
      <c r="H497" s="159"/>
    </row>
    <row r="498" spans="1:8" s="53" customFormat="1" ht="9" customHeight="1" x14ac:dyDescent="0.25">
      <c r="A498" s="155" t="s">
        <v>64</v>
      </c>
      <c r="B498" s="156">
        <v>15954</v>
      </c>
      <c r="C498" s="156">
        <v>5635</v>
      </c>
      <c r="D498" s="156">
        <v>68</v>
      </c>
      <c r="E498" s="156">
        <v>102</v>
      </c>
      <c r="H498" s="159"/>
    </row>
    <row r="499" spans="1:8" s="53" customFormat="1" ht="9" customHeight="1" x14ac:dyDescent="0.25">
      <c r="A499" s="155"/>
      <c r="B499" s="156"/>
      <c r="C499" s="156"/>
      <c r="D499" s="156"/>
      <c r="E499" s="156"/>
    </row>
    <row r="500" spans="1:8" ht="9" customHeight="1" x14ac:dyDescent="0.2">
      <c r="A500" s="151">
        <v>2009</v>
      </c>
      <c r="B500" s="148"/>
      <c r="C500" s="148"/>
      <c r="D500" s="150"/>
      <c r="E500" s="148"/>
    </row>
    <row r="501" spans="1:8" s="154" customFormat="1" ht="9" customHeight="1" x14ac:dyDescent="0.25">
      <c r="A501" s="153" t="s">
        <v>33</v>
      </c>
      <c r="B501" s="152">
        <f>SUM(B503:B533)</f>
        <v>685132</v>
      </c>
      <c r="C501" s="152">
        <f>SUM(C503:C533)</f>
        <v>307948</v>
      </c>
      <c r="D501" s="152">
        <f>SUM(D503:D533)</f>
        <v>2190</v>
      </c>
      <c r="E501" s="152">
        <f>SUM(E503:E533)</f>
        <v>3631</v>
      </c>
      <c r="H501" s="159"/>
    </row>
    <row r="502" spans="1:8" s="154" customFormat="1" ht="3.95" customHeight="1" x14ac:dyDescent="0.25">
      <c r="A502" s="153"/>
      <c r="B502" s="152"/>
      <c r="C502" s="152"/>
      <c r="D502" s="152"/>
      <c r="E502" s="152"/>
      <c r="H502" s="159"/>
    </row>
    <row r="503" spans="1:8" s="53" customFormat="1" ht="9" customHeight="1" x14ac:dyDescent="0.25">
      <c r="A503" s="155" t="s">
        <v>34</v>
      </c>
      <c r="B503" s="156">
        <v>10390</v>
      </c>
      <c r="C503" s="156">
        <v>7622</v>
      </c>
      <c r="D503" s="156">
        <v>46</v>
      </c>
      <c r="E503" s="156">
        <v>587</v>
      </c>
      <c r="H503" s="159"/>
    </row>
    <row r="504" spans="1:8" s="53" customFormat="1" ht="9" customHeight="1" x14ac:dyDescent="0.25">
      <c r="A504" s="155" t="s">
        <v>35</v>
      </c>
      <c r="B504" s="156">
        <v>1861</v>
      </c>
      <c r="C504" s="156">
        <v>465</v>
      </c>
      <c r="D504" s="156">
        <v>39</v>
      </c>
      <c r="E504" s="156">
        <v>0</v>
      </c>
      <c r="H504" s="159"/>
    </row>
    <row r="505" spans="1:8" s="53" customFormat="1" ht="9" customHeight="1" x14ac:dyDescent="0.25">
      <c r="A505" s="155" t="s">
        <v>87</v>
      </c>
      <c r="B505" s="156">
        <v>3891</v>
      </c>
      <c r="C505" s="156">
        <v>667</v>
      </c>
      <c r="D505" s="156">
        <v>34</v>
      </c>
      <c r="E505" s="156" t="s">
        <v>123</v>
      </c>
      <c r="H505" s="159"/>
    </row>
    <row r="506" spans="1:8" s="53" customFormat="1" ht="9" customHeight="1" x14ac:dyDescent="0.25">
      <c r="A506" s="157" t="s">
        <v>37</v>
      </c>
      <c r="B506" s="158">
        <v>4229</v>
      </c>
      <c r="C506" s="158">
        <v>4689</v>
      </c>
      <c r="D506" s="158">
        <v>0</v>
      </c>
      <c r="E506" s="158">
        <v>13</v>
      </c>
      <c r="H506" s="159"/>
    </row>
    <row r="507" spans="1:8" s="53" customFormat="1" ht="9" customHeight="1" x14ac:dyDescent="0.25">
      <c r="A507" s="155" t="s">
        <v>38</v>
      </c>
      <c r="B507" s="156">
        <v>53740</v>
      </c>
      <c r="C507" s="156">
        <v>5750</v>
      </c>
      <c r="D507" s="156">
        <v>3</v>
      </c>
      <c r="E507" s="156">
        <v>5</v>
      </c>
      <c r="H507" s="159"/>
    </row>
    <row r="508" spans="1:8" s="53" customFormat="1" ht="9" customHeight="1" x14ac:dyDescent="0.25">
      <c r="A508" s="155" t="s">
        <v>39</v>
      </c>
      <c r="B508" s="156">
        <v>8345</v>
      </c>
      <c r="C508" s="156">
        <v>8441</v>
      </c>
      <c r="D508" s="156">
        <v>25</v>
      </c>
      <c r="E508" s="156">
        <v>8</v>
      </c>
      <c r="H508" s="159"/>
    </row>
    <row r="509" spans="1:8" s="53" customFormat="1" ht="9" customHeight="1" x14ac:dyDescent="0.25">
      <c r="A509" s="155" t="s">
        <v>40</v>
      </c>
      <c r="B509" s="156">
        <v>26267</v>
      </c>
      <c r="C509" s="156">
        <v>602</v>
      </c>
      <c r="D509" s="156">
        <v>0</v>
      </c>
      <c r="E509" s="156">
        <v>4</v>
      </c>
      <c r="H509" s="159"/>
    </row>
    <row r="510" spans="1:8" s="53" customFormat="1" ht="9" customHeight="1" x14ac:dyDescent="0.25">
      <c r="A510" s="157" t="s">
        <v>41</v>
      </c>
      <c r="B510" s="158">
        <v>22871</v>
      </c>
      <c r="C510" s="158">
        <v>1895</v>
      </c>
      <c r="D510" s="158">
        <v>14</v>
      </c>
      <c r="E510" s="158">
        <v>14</v>
      </c>
      <c r="H510" s="159"/>
    </row>
    <row r="511" spans="1:8" s="53" customFormat="1" ht="9" customHeight="1" x14ac:dyDescent="0.25">
      <c r="A511" s="155" t="s">
        <v>42</v>
      </c>
      <c r="B511" s="156">
        <v>14276</v>
      </c>
      <c r="C511" s="156">
        <v>611</v>
      </c>
      <c r="D511" s="156" t="s">
        <v>123</v>
      </c>
      <c r="E511" s="156" t="s">
        <v>123</v>
      </c>
      <c r="H511" s="159"/>
    </row>
    <row r="512" spans="1:8" s="53" customFormat="1" ht="9" customHeight="1" x14ac:dyDescent="0.25">
      <c r="A512" s="155" t="s">
        <v>43</v>
      </c>
      <c r="B512" s="156">
        <v>42807</v>
      </c>
      <c r="C512" s="156">
        <v>23772</v>
      </c>
      <c r="D512" s="156">
        <v>461</v>
      </c>
      <c r="E512" s="156">
        <v>285</v>
      </c>
      <c r="H512" s="159"/>
    </row>
    <row r="513" spans="1:8" s="53" customFormat="1" ht="9" customHeight="1" x14ac:dyDescent="0.25">
      <c r="A513" s="155" t="s">
        <v>44</v>
      </c>
      <c r="B513" s="156">
        <v>17379</v>
      </c>
      <c r="C513" s="156">
        <v>11981</v>
      </c>
      <c r="D513" s="156">
        <v>2</v>
      </c>
      <c r="E513" s="156">
        <v>0</v>
      </c>
      <c r="H513" s="159"/>
    </row>
    <row r="514" spans="1:8" s="53" customFormat="1" ht="9" customHeight="1" x14ac:dyDescent="0.25">
      <c r="A514" s="157" t="s">
        <v>45</v>
      </c>
      <c r="B514" s="158">
        <v>18255</v>
      </c>
      <c r="C514" s="158">
        <v>7463</v>
      </c>
      <c r="D514" s="158">
        <v>0</v>
      </c>
      <c r="E514" s="158">
        <v>80</v>
      </c>
      <c r="H514" s="159"/>
    </row>
    <row r="515" spans="1:8" s="53" customFormat="1" ht="9" customHeight="1" x14ac:dyDescent="0.25">
      <c r="A515" s="155" t="s">
        <v>46</v>
      </c>
      <c r="B515" s="156">
        <v>119706</v>
      </c>
      <c r="C515" s="156">
        <v>51326</v>
      </c>
      <c r="D515" s="156">
        <v>367</v>
      </c>
      <c r="E515" s="156">
        <v>489</v>
      </c>
      <c r="H515" s="159"/>
    </row>
    <row r="516" spans="1:8" s="53" customFormat="1" ht="9" customHeight="1" x14ac:dyDescent="0.25">
      <c r="A516" s="155" t="s">
        <v>47</v>
      </c>
      <c r="B516" s="156">
        <v>55358</v>
      </c>
      <c r="C516" s="156">
        <v>40953</v>
      </c>
      <c r="D516" s="156">
        <v>7</v>
      </c>
      <c r="E516" s="156">
        <v>481</v>
      </c>
      <c r="H516" s="159"/>
    </row>
    <row r="517" spans="1:8" s="53" customFormat="1" ht="9" customHeight="1" x14ac:dyDescent="0.25">
      <c r="A517" s="155" t="s">
        <v>48</v>
      </c>
      <c r="B517" s="156">
        <v>61387</v>
      </c>
      <c r="C517" s="156">
        <v>21933</v>
      </c>
      <c r="D517" s="156">
        <v>229</v>
      </c>
      <c r="E517" s="156">
        <v>211</v>
      </c>
      <c r="H517" s="159"/>
    </row>
    <row r="518" spans="1:8" s="53" customFormat="1" ht="9" customHeight="1" x14ac:dyDescent="0.25">
      <c r="A518" s="157" t="s">
        <v>49</v>
      </c>
      <c r="B518" s="158">
        <v>12637</v>
      </c>
      <c r="C518" s="158">
        <v>7289</v>
      </c>
      <c r="D518" s="158">
        <v>97</v>
      </c>
      <c r="E518" s="158">
        <v>24</v>
      </c>
      <c r="H518" s="159"/>
    </row>
    <row r="519" spans="1:8" s="53" customFormat="1" ht="9" customHeight="1" x14ac:dyDescent="0.25">
      <c r="A519" s="155" t="s">
        <v>50</v>
      </c>
      <c r="B519" s="156">
        <v>10003</v>
      </c>
      <c r="C519" s="156">
        <v>4472</v>
      </c>
      <c r="D519" s="156">
        <v>3</v>
      </c>
      <c r="E519" s="156">
        <v>1</v>
      </c>
      <c r="H519" s="159"/>
    </row>
    <row r="520" spans="1:8" s="53" customFormat="1" ht="9" customHeight="1" x14ac:dyDescent="0.25">
      <c r="A520" s="155" t="s">
        <v>51</v>
      </c>
      <c r="B520" s="156">
        <v>10103</v>
      </c>
      <c r="C520" s="156">
        <v>6139</v>
      </c>
      <c r="D520" s="156">
        <v>8</v>
      </c>
      <c r="E520" s="156">
        <v>27</v>
      </c>
      <c r="H520" s="159"/>
    </row>
    <row r="521" spans="1:8" s="53" customFormat="1" ht="9" customHeight="1" x14ac:dyDescent="0.25">
      <c r="A521" s="155" t="s">
        <v>52</v>
      </c>
      <c r="B521" s="156">
        <v>8694</v>
      </c>
      <c r="C521" s="156">
        <v>2882</v>
      </c>
      <c r="D521" s="156">
        <v>232</v>
      </c>
      <c r="E521" s="156">
        <v>136</v>
      </c>
      <c r="H521" s="159"/>
    </row>
    <row r="522" spans="1:8" s="53" customFormat="1" ht="9" customHeight="1" x14ac:dyDescent="0.25">
      <c r="A522" s="157" t="s">
        <v>53</v>
      </c>
      <c r="B522" s="158">
        <v>19787</v>
      </c>
      <c r="C522" s="158">
        <v>20392</v>
      </c>
      <c r="D522" s="158">
        <v>1</v>
      </c>
      <c r="E522" s="158">
        <v>268</v>
      </c>
      <c r="H522" s="159"/>
    </row>
    <row r="523" spans="1:8" s="53" customFormat="1" ht="9" customHeight="1" x14ac:dyDescent="0.25">
      <c r="A523" s="155" t="s">
        <v>54</v>
      </c>
      <c r="B523" s="156">
        <v>16487</v>
      </c>
      <c r="C523" s="156">
        <v>12275</v>
      </c>
      <c r="D523" s="156" t="s">
        <v>123</v>
      </c>
      <c r="E523" s="156">
        <v>306</v>
      </c>
      <c r="H523" s="159"/>
    </row>
    <row r="524" spans="1:8" s="53" customFormat="1" ht="9" customHeight="1" x14ac:dyDescent="0.25">
      <c r="A524" s="155" t="s">
        <v>55</v>
      </c>
      <c r="B524" s="156">
        <v>3600</v>
      </c>
      <c r="C524" s="156">
        <v>5805</v>
      </c>
      <c r="D524" s="156">
        <v>1</v>
      </c>
      <c r="E524" s="156">
        <v>63</v>
      </c>
      <c r="H524" s="159"/>
    </row>
    <row r="525" spans="1:8" s="53" customFormat="1" ht="9" customHeight="1" x14ac:dyDescent="0.25">
      <c r="A525" s="155" t="s">
        <v>56</v>
      </c>
      <c r="B525" s="156">
        <v>20732</v>
      </c>
      <c r="C525" s="156">
        <v>7558</v>
      </c>
      <c r="D525" s="156">
        <v>5</v>
      </c>
      <c r="E525" s="156">
        <v>85</v>
      </c>
      <c r="H525" s="159"/>
    </row>
    <row r="526" spans="1:8" s="53" customFormat="1" ht="9" customHeight="1" x14ac:dyDescent="0.25">
      <c r="A526" s="157" t="s">
        <v>57</v>
      </c>
      <c r="B526" s="158">
        <v>15218</v>
      </c>
      <c r="C526" s="158">
        <v>4020</v>
      </c>
      <c r="D526" s="158">
        <v>529</v>
      </c>
      <c r="E526" s="158">
        <v>365</v>
      </c>
      <c r="H526" s="159"/>
    </row>
    <row r="527" spans="1:8" s="53" customFormat="1" ht="9" customHeight="1" x14ac:dyDescent="0.25">
      <c r="A527" s="155" t="s">
        <v>58</v>
      </c>
      <c r="B527" s="156">
        <v>10842</v>
      </c>
      <c r="C527" s="156">
        <v>2405</v>
      </c>
      <c r="D527" s="156">
        <v>13</v>
      </c>
      <c r="E527" s="156">
        <v>27</v>
      </c>
      <c r="H527" s="159"/>
    </row>
    <row r="528" spans="1:8" s="53" customFormat="1" ht="9" customHeight="1" x14ac:dyDescent="0.25">
      <c r="A528" s="155" t="s">
        <v>59</v>
      </c>
      <c r="B528" s="156">
        <v>14410</v>
      </c>
      <c r="C528" s="156">
        <v>636</v>
      </c>
      <c r="D528" s="156">
        <v>0</v>
      </c>
      <c r="E528" s="156">
        <v>0</v>
      </c>
      <c r="H528" s="159"/>
    </row>
    <row r="529" spans="1:8" s="53" customFormat="1" ht="9" customHeight="1" x14ac:dyDescent="0.25">
      <c r="A529" s="155" t="s">
        <v>60</v>
      </c>
      <c r="B529" s="156">
        <v>18056</v>
      </c>
      <c r="C529" s="156">
        <v>2259</v>
      </c>
      <c r="D529" s="156">
        <v>22</v>
      </c>
      <c r="E529" s="156">
        <v>11</v>
      </c>
      <c r="H529" s="159"/>
    </row>
    <row r="530" spans="1:8" s="53" customFormat="1" ht="9" customHeight="1" x14ac:dyDescent="0.25">
      <c r="A530" s="157" t="s">
        <v>61</v>
      </c>
      <c r="B530" s="158">
        <v>3390</v>
      </c>
      <c r="C530" s="158">
        <v>3394</v>
      </c>
      <c r="D530" s="158">
        <v>1</v>
      </c>
      <c r="E530" s="158">
        <v>27</v>
      </c>
      <c r="H530" s="159"/>
    </row>
    <row r="531" spans="1:8" s="53" customFormat="1" ht="9" customHeight="1" x14ac:dyDescent="0.25">
      <c r="A531" s="155" t="s">
        <v>62</v>
      </c>
      <c r="B531" s="156">
        <v>36927</v>
      </c>
      <c r="C531" s="156">
        <v>16724</v>
      </c>
      <c r="D531" s="156">
        <v>0</v>
      </c>
      <c r="E531" s="156">
        <v>11</v>
      </c>
      <c r="H531" s="159"/>
    </row>
    <row r="532" spans="1:8" s="53" customFormat="1" ht="9" customHeight="1" x14ac:dyDescent="0.25">
      <c r="A532" s="155" t="s">
        <v>63</v>
      </c>
      <c r="B532" s="156">
        <v>7679</v>
      </c>
      <c r="C532" s="156">
        <v>18279</v>
      </c>
      <c r="D532" s="156">
        <v>0</v>
      </c>
      <c r="E532" s="156">
        <v>15</v>
      </c>
      <c r="H532" s="159"/>
    </row>
    <row r="533" spans="1:8" s="53" customFormat="1" ht="9" customHeight="1" x14ac:dyDescent="0.25">
      <c r="A533" s="155" t="s">
        <v>64</v>
      </c>
      <c r="B533" s="156">
        <v>15805</v>
      </c>
      <c r="C533" s="156">
        <v>5249</v>
      </c>
      <c r="D533" s="156">
        <v>51</v>
      </c>
      <c r="E533" s="156">
        <v>88</v>
      </c>
      <c r="H533" s="159"/>
    </row>
    <row r="534" spans="1:8" s="53" customFormat="1" ht="9" customHeight="1" x14ac:dyDescent="0.25">
      <c r="A534" s="155"/>
      <c r="B534" s="156"/>
      <c r="C534" s="156"/>
      <c r="D534" s="156"/>
      <c r="E534" s="156"/>
    </row>
    <row r="535" spans="1:8" ht="9" customHeight="1" x14ac:dyDescent="0.2">
      <c r="A535" s="151">
        <v>2010</v>
      </c>
      <c r="B535" s="148"/>
      <c r="C535" s="148"/>
      <c r="D535" s="150"/>
      <c r="E535" s="148"/>
    </row>
    <row r="536" spans="1:8" s="154" customFormat="1" ht="9" customHeight="1" x14ac:dyDescent="0.25">
      <c r="A536" s="153" t="s">
        <v>33</v>
      </c>
      <c r="B536" s="152">
        <f>SUM(B538:B568)</f>
        <v>681224</v>
      </c>
      <c r="C536" s="152">
        <f>SUM(C538:C568)</f>
        <v>308078</v>
      </c>
      <c r="D536" s="152">
        <f>SUM(D538:D568)</f>
        <v>1964</v>
      </c>
      <c r="E536" s="152">
        <f>SUM(E538:E568)</f>
        <v>3599</v>
      </c>
      <c r="H536" s="159"/>
    </row>
    <row r="537" spans="1:8" s="154" customFormat="1" ht="3.95" customHeight="1" x14ac:dyDescent="0.25">
      <c r="A537" s="153"/>
      <c r="B537" s="152"/>
      <c r="C537" s="152"/>
      <c r="D537" s="152"/>
      <c r="E537" s="152"/>
      <c r="H537" s="159"/>
    </row>
    <row r="538" spans="1:8" s="53" customFormat="1" ht="9" customHeight="1" x14ac:dyDescent="0.25">
      <c r="A538" s="155" t="s">
        <v>34</v>
      </c>
      <c r="B538" s="156">
        <v>10388</v>
      </c>
      <c r="C538" s="156">
        <v>6519</v>
      </c>
      <c r="D538" s="156">
        <v>54</v>
      </c>
      <c r="E538" s="156">
        <v>628</v>
      </c>
      <c r="H538" s="159"/>
    </row>
    <row r="539" spans="1:8" s="53" customFormat="1" ht="9" customHeight="1" x14ac:dyDescent="0.25">
      <c r="A539" s="155" t="s">
        <v>35</v>
      </c>
      <c r="B539" s="156">
        <v>2190</v>
      </c>
      <c r="C539" s="156">
        <v>473</v>
      </c>
      <c r="D539" s="156">
        <v>8</v>
      </c>
      <c r="E539" s="156">
        <v>0</v>
      </c>
      <c r="H539" s="159"/>
    </row>
    <row r="540" spans="1:8" s="53" customFormat="1" ht="9" customHeight="1" x14ac:dyDescent="0.25">
      <c r="A540" s="155" t="s">
        <v>87</v>
      </c>
      <c r="B540" s="156">
        <v>3764</v>
      </c>
      <c r="C540" s="156">
        <v>623</v>
      </c>
      <c r="D540" s="156">
        <v>1</v>
      </c>
      <c r="E540" s="156">
        <v>0</v>
      </c>
      <c r="H540" s="159"/>
    </row>
    <row r="541" spans="1:8" s="53" customFormat="1" ht="9" customHeight="1" x14ac:dyDescent="0.25">
      <c r="A541" s="157" t="s">
        <v>37</v>
      </c>
      <c r="B541" s="158">
        <v>3882</v>
      </c>
      <c r="C541" s="158">
        <v>5275</v>
      </c>
      <c r="D541" s="158">
        <v>0</v>
      </c>
      <c r="E541" s="158">
        <v>20</v>
      </c>
      <c r="H541" s="159"/>
    </row>
    <row r="542" spans="1:8" s="53" customFormat="1" ht="9" customHeight="1" x14ac:dyDescent="0.25">
      <c r="A542" s="155" t="s">
        <v>38</v>
      </c>
      <c r="B542" s="156">
        <v>56469</v>
      </c>
      <c r="C542" s="156">
        <v>4550</v>
      </c>
      <c r="D542" s="156" t="s">
        <v>123</v>
      </c>
      <c r="E542" s="156">
        <v>1</v>
      </c>
      <c r="H542" s="159"/>
    </row>
    <row r="543" spans="1:8" s="53" customFormat="1" ht="9" customHeight="1" x14ac:dyDescent="0.25">
      <c r="A543" s="155" t="s">
        <v>39</v>
      </c>
      <c r="B543" s="156">
        <v>8326</v>
      </c>
      <c r="C543" s="156">
        <v>9033</v>
      </c>
      <c r="D543" s="156">
        <v>33</v>
      </c>
      <c r="E543" s="156">
        <v>13</v>
      </c>
      <c r="H543" s="159"/>
    </row>
    <row r="544" spans="1:8" s="53" customFormat="1" ht="9" customHeight="1" x14ac:dyDescent="0.25">
      <c r="A544" s="155" t="s">
        <v>40</v>
      </c>
      <c r="B544" s="156">
        <v>24463</v>
      </c>
      <c r="C544" s="156">
        <v>612</v>
      </c>
      <c r="D544" s="156">
        <v>0</v>
      </c>
      <c r="E544" s="156">
        <v>1</v>
      </c>
      <c r="H544" s="159"/>
    </row>
    <row r="545" spans="1:8" s="53" customFormat="1" ht="9" customHeight="1" x14ac:dyDescent="0.25">
      <c r="A545" s="157" t="s">
        <v>41</v>
      </c>
      <c r="B545" s="158">
        <v>23841</v>
      </c>
      <c r="C545" s="158">
        <v>2279</v>
      </c>
      <c r="D545" s="158">
        <v>11</v>
      </c>
      <c r="E545" s="158">
        <v>9</v>
      </c>
      <c r="H545" s="159"/>
    </row>
    <row r="546" spans="1:8" s="53" customFormat="1" ht="9" customHeight="1" x14ac:dyDescent="0.25">
      <c r="A546" s="155" t="s">
        <v>42</v>
      </c>
      <c r="B546" s="156">
        <v>13755</v>
      </c>
      <c r="C546" s="156">
        <v>688</v>
      </c>
      <c r="D546" s="156" t="s">
        <v>123</v>
      </c>
      <c r="E546" s="156" t="s">
        <v>123</v>
      </c>
      <c r="H546" s="159"/>
    </row>
    <row r="547" spans="1:8" s="53" customFormat="1" ht="9" customHeight="1" x14ac:dyDescent="0.25">
      <c r="A547" s="155" t="s">
        <v>43</v>
      </c>
      <c r="B547" s="156">
        <v>44195</v>
      </c>
      <c r="C547" s="156">
        <v>23639</v>
      </c>
      <c r="D547" s="156">
        <v>425</v>
      </c>
      <c r="E547" s="156">
        <v>272</v>
      </c>
      <c r="H547" s="159"/>
    </row>
    <row r="548" spans="1:8" s="53" customFormat="1" ht="9" customHeight="1" x14ac:dyDescent="0.25">
      <c r="A548" s="155" t="s">
        <v>44</v>
      </c>
      <c r="B548" s="156">
        <v>17816</v>
      </c>
      <c r="C548" s="156">
        <v>11652</v>
      </c>
      <c r="D548" s="156">
        <v>6</v>
      </c>
      <c r="E548" s="156">
        <v>0</v>
      </c>
      <c r="H548" s="159"/>
    </row>
    <row r="549" spans="1:8" s="53" customFormat="1" ht="9" customHeight="1" x14ac:dyDescent="0.25">
      <c r="A549" s="157" t="s">
        <v>45</v>
      </c>
      <c r="B549" s="158">
        <v>16997</v>
      </c>
      <c r="C549" s="158">
        <v>7316</v>
      </c>
      <c r="D549" s="158">
        <v>0</v>
      </c>
      <c r="E549" s="158">
        <v>83</v>
      </c>
      <c r="H549" s="159"/>
    </row>
    <row r="550" spans="1:8" s="53" customFormat="1" ht="9" customHeight="1" x14ac:dyDescent="0.25">
      <c r="A550" s="155" t="s">
        <v>46</v>
      </c>
      <c r="B550" s="156">
        <v>129806</v>
      </c>
      <c r="C550" s="156">
        <v>53458</v>
      </c>
      <c r="D550" s="156">
        <v>341</v>
      </c>
      <c r="E550" s="156">
        <v>508</v>
      </c>
      <c r="H550" s="159"/>
    </row>
    <row r="551" spans="1:8" s="53" customFormat="1" ht="9" customHeight="1" x14ac:dyDescent="0.25">
      <c r="A551" s="155" t="s">
        <v>47</v>
      </c>
      <c r="B551" s="156">
        <v>48043</v>
      </c>
      <c r="C551" s="156">
        <v>43925</v>
      </c>
      <c r="D551" s="156">
        <v>5</v>
      </c>
      <c r="E551" s="156">
        <v>557</v>
      </c>
      <c r="H551" s="159"/>
    </row>
    <row r="552" spans="1:8" s="53" customFormat="1" ht="9" customHeight="1" x14ac:dyDescent="0.25">
      <c r="A552" s="155" t="s">
        <v>48</v>
      </c>
      <c r="B552" s="156">
        <v>58764</v>
      </c>
      <c r="C552" s="156">
        <v>21051</v>
      </c>
      <c r="D552" s="156">
        <v>264</v>
      </c>
      <c r="E552" s="156">
        <v>218</v>
      </c>
      <c r="H552" s="159"/>
    </row>
    <row r="553" spans="1:8" s="53" customFormat="1" ht="9" customHeight="1" x14ac:dyDescent="0.25">
      <c r="A553" s="157" t="s">
        <v>49</v>
      </c>
      <c r="B553" s="158">
        <v>13576</v>
      </c>
      <c r="C553" s="158">
        <v>8698</v>
      </c>
      <c r="D553" s="158">
        <v>18</v>
      </c>
      <c r="E553" s="158">
        <v>6</v>
      </c>
      <c r="H553" s="159"/>
    </row>
    <row r="554" spans="1:8" s="53" customFormat="1" ht="9" customHeight="1" x14ac:dyDescent="0.25">
      <c r="A554" s="155" t="s">
        <v>50</v>
      </c>
      <c r="B554" s="156">
        <v>9436</v>
      </c>
      <c r="C554" s="156">
        <v>4535</v>
      </c>
      <c r="D554" s="156">
        <v>2</v>
      </c>
      <c r="E554" s="156" t="s">
        <v>123</v>
      </c>
      <c r="H554" s="159"/>
    </row>
    <row r="555" spans="1:8" s="53" customFormat="1" ht="9" customHeight="1" x14ac:dyDescent="0.25">
      <c r="A555" s="155" t="s">
        <v>51</v>
      </c>
      <c r="B555" s="156">
        <v>7393</v>
      </c>
      <c r="C555" s="156">
        <v>2084</v>
      </c>
      <c r="D555" s="156">
        <v>10</v>
      </c>
      <c r="E555" s="156">
        <v>2</v>
      </c>
      <c r="H555" s="159"/>
    </row>
    <row r="556" spans="1:8" s="53" customFormat="1" ht="9" customHeight="1" x14ac:dyDescent="0.25">
      <c r="A556" s="155" t="s">
        <v>52</v>
      </c>
      <c r="B556" s="156">
        <v>8906</v>
      </c>
      <c r="C556" s="156">
        <v>2587</v>
      </c>
      <c r="D556" s="156">
        <v>225</v>
      </c>
      <c r="E556" s="156">
        <v>139</v>
      </c>
      <c r="H556" s="159"/>
    </row>
    <row r="557" spans="1:8" s="53" customFormat="1" ht="9" customHeight="1" x14ac:dyDescent="0.25">
      <c r="A557" s="157" t="s">
        <v>53</v>
      </c>
      <c r="B557" s="158">
        <v>19713</v>
      </c>
      <c r="C557" s="158">
        <v>21442</v>
      </c>
      <c r="D557" s="158">
        <v>0</v>
      </c>
      <c r="E557" s="158">
        <v>286</v>
      </c>
      <c r="H557" s="159"/>
    </row>
    <row r="558" spans="1:8" s="53" customFormat="1" ht="9" customHeight="1" x14ac:dyDescent="0.25">
      <c r="A558" s="155" t="s">
        <v>54</v>
      </c>
      <c r="B558" s="156">
        <v>17016</v>
      </c>
      <c r="C558" s="156">
        <v>13270</v>
      </c>
      <c r="D558" s="156">
        <v>1</v>
      </c>
      <c r="E558" s="156">
        <v>241</v>
      </c>
      <c r="H558" s="159"/>
    </row>
    <row r="559" spans="1:8" s="53" customFormat="1" ht="9" customHeight="1" x14ac:dyDescent="0.25">
      <c r="A559" s="155" t="s">
        <v>55</v>
      </c>
      <c r="B559" s="156">
        <v>3220</v>
      </c>
      <c r="C559" s="156">
        <v>5524</v>
      </c>
      <c r="D559" s="156">
        <v>0</v>
      </c>
      <c r="E559" s="156">
        <v>60</v>
      </c>
      <c r="H559" s="159"/>
    </row>
    <row r="560" spans="1:8" s="53" customFormat="1" ht="9" customHeight="1" x14ac:dyDescent="0.25">
      <c r="A560" s="155" t="s">
        <v>56</v>
      </c>
      <c r="B560" s="156">
        <v>21253</v>
      </c>
      <c r="C560" s="156">
        <v>7333</v>
      </c>
      <c r="D560" s="156">
        <v>3</v>
      </c>
      <c r="E560" s="156">
        <v>66</v>
      </c>
      <c r="H560" s="159"/>
    </row>
    <row r="561" spans="1:8" s="53" customFormat="1" ht="9" customHeight="1" x14ac:dyDescent="0.25">
      <c r="A561" s="157" t="s">
        <v>57</v>
      </c>
      <c r="B561" s="158">
        <v>15772</v>
      </c>
      <c r="C561" s="158">
        <v>4016</v>
      </c>
      <c r="D561" s="158">
        <v>479</v>
      </c>
      <c r="E561" s="158">
        <v>338</v>
      </c>
      <c r="H561" s="159"/>
    </row>
    <row r="562" spans="1:8" s="53" customFormat="1" ht="9" customHeight="1" x14ac:dyDescent="0.25">
      <c r="A562" s="155" t="s">
        <v>58</v>
      </c>
      <c r="B562" s="156">
        <v>10229</v>
      </c>
      <c r="C562" s="156">
        <v>2217</v>
      </c>
      <c r="D562" s="156">
        <v>13</v>
      </c>
      <c r="E562" s="156">
        <v>17</v>
      </c>
      <c r="H562" s="159"/>
    </row>
    <row r="563" spans="1:8" s="53" customFormat="1" ht="9" customHeight="1" x14ac:dyDescent="0.25">
      <c r="A563" s="155" t="s">
        <v>59</v>
      </c>
      <c r="B563" s="156">
        <v>13393</v>
      </c>
      <c r="C563" s="156">
        <v>264</v>
      </c>
      <c r="D563" s="156">
        <v>0</v>
      </c>
      <c r="E563" s="156">
        <v>0</v>
      </c>
      <c r="H563" s="159"/>
    </row>
    <row r="564" spans="1:8" s="53" customFormat="1" ht="9" customHeight="1" x14ac:dyDescent="0.25">
      <c r="A564" s="155" t="s">
        <v>60</v>
      </c>
      <c r="B564" s="156">
        <v>16116</v>
      </c>
      <c r="C564" s="156">
        <v>1908</v>
      </c>
      <c r="D564" s="156">
        <v>22</v>
      </c>
      <c r="E564" s="156">
        <v>10</v>
      </c>
      <c r="H564" s="159"/>
    </row>
    <row r="565" spans="1:8" s="53" customFormat="1" ht="9" customHeight="1" x14ac:dyDescent="0.25">
      <c r="A565" s="157" t="s">
        <v>61</v>
      </c>
      <c r="B565" s="158">
        <v>3168</v>
      </c>
      <c r="C565" s="158">
        <v>3247</v>
      </c>
      <c r="D565" s="158">
        <v>1</v>
      </c>
      <c r="E565" s="158">
        <v>31</v>
      </c>
      <c r="H565" s="159"/>
    </row>
    <row r="566" spans="1:8" s="53" customFormat="1" ht="9" customHeight="1" x14ac:dyDescent="0.25">
      <c r="A566" s="155" t="s">
        <v>62</v>
      </c>
      <c r="B566" s="156">
        <v>34591</v>
      </c>
      <c r="C566" s="156">
        <v>15614</v>
      </c>
      <c r="D566" s="156">
        <v>0</v>
      </c>
      <c r="E566" s="156">
        <v>8</v>
      </c>
      <c r="H566" s="159"/>
    </row>
    <row r="567" spans="1:8" s="53" customFormat="1" ht="9" customHeight="1" x14ac:dyDescent="0.25">
      <c r="A567" s="155" t="s">
        <v>63</v>
      </c>
      <c r="B567" s="156">
        <v>9346</v>
      </c>
      <c r="C567" s="156">
        <v>19005</v>
      </c>
      <c r="D567" s="156">
        <v>0</v>
      </c>
      <c r="E567" s="156">
        <v>17</v>
      </c>
      <c r="H567" s="159"/>
    </row>
    <row r="568" spans="1:8" s="53" customFormat="1" ht="9" customHeight="1" x14ac:dyDescent="0.25">
      <c r="A568" s="155" t="s">
        <v>64</v>
      </c>
      <c r="B568" s="156">
        <v>15397</v>
      </c>
      <c r="C568" s="156">
        <v>5241</v>
      </c>
      <c r="D568" s="156">
        <v>42</v>
      </c>
      <c r="E568" s="156">
        <v>68</v>
      </c>
      <c r="H568" s="159"/>
    </row>
    <row r="569" spans="1:8" s="53" customFormat="1" ht="9" customHeight="1" x14ac:dyDescent="0.25">
      <c r="A569" s="155"/>
      <c r="B569" s="156"/>
      <c r="C569" s="156"/>
      <c r="D569" s="156"/>
      <c r="E569" s="156"/>
    </row>
    <row r="570" spans="1:8" s="53" customFormat="1" ht="9" customHeight="1" x14ac:dyDescent="0.2">
      <c r="A570" s="151">
        <v>2011</v>
      </c>
      <c r="B570" s="148"/>
      <c r="C570" s="148"/>
      <c r="D570" s="150"/>
      <c r="E570" s="148"/>
      <c r="F570" s="147"/>
    </row>
    <row r="571" spans="1:8" s="53" customFormat="1" ht="9" customHeight="1" x14ac:dyDescent="0.25">
      <c r="A571" s="153" t="s">
        <v>33</v>
      </c>
      <c r="B571" s="152">
        <f>SUM(B573:B603)-3</f>
        <v>698727</v>
      </c>
      <c r="C571" s="152">
        <f>SUM(C573:C603)-2</f>
        <v>321155</v>
      </c>
      <c r="D571" s="152">
        <f>SUM(D573:D603)+14</f>
        <v>1761</v>
      </c>
      <c r="E571" s="152">
        <f>SUM(E573:E603)+6</f>
        <v>3912</v>
      </c>
      <c r="F571" s="154"/>
      <c r="H571" s="159"/>
    </row>
    <row r="572" spans="1:8" s="53" customFormat="1" ht="3.95" customHeight="1" x14ac:dyDescent="0.25">
      <c r="A572" s="153"/>
      <c r="B572" s="152"/>
      <c r="C572" s="152"/>
      <c r="D572" s="152"/>
      <c r="E572" s="152"/>
      <c r="F572" s="154"/>
      <c r="H572" s="159"/>
    </row>
    <row r="573" spans="1:8" s="53" customFormat="1" ht="9" customHeight="1" x14ac:dyDescent="0.25">
      <c r="A573" s="155" t="s">
        <v>34</v>
      </c>
      <c r="B573" s="156">
        <v>11099</v>
      </c>
      <c r="C573" s="156">
        <v>8861</v>
      </c>
      <c r="D573" s="156">
        <v>53</v>
      </c>
      <c r="E573" s="156">
        <v>683</v>
      </c>
      <c r="H573" s="159"/>
    </row>
    <row r="574" spans="1:8" s="53" customFormat="1" ht="9" customHeight="1" x14ac:dyDescent="0.25">
      <c r="A574" s="155" t="s">
        <v>35</v>
      </c>
      <c r="B574" s="156">
        <v>3455</v>
      </c>
      <c r="C574" s="156">
        <v>673</v>
      </c>
      <c r="D574" s="156">
        <v>13</v>
      </c>
      <c r="E574" s="156">
        <v>0</v>
      </c>
      <c r="H574" s="159"/>
    </row>
    <row r="575" spans="1:8" s="53" customFormat="1" ht="9" customHeight="1" x14ac:dyDescent="0.25">
      <c r="A575" s="155" t="s">
        <v>87</v>
      </c>
      <c r="B575" s="156">
        <v>4285</v>
      </c>
      <c r="C575" s="156">
        <v>648</v>
      </c>
      <c r="D575" s="156">
        <v>0</v>
      </c>
      <c r="E575" s="156">
        <v>0</v>
      </c>
      <c r="H575" s="159"/>
    </row>
    <row r="576" spans="1:8" s="53" customFormat="1" ht="9" customHeight="1" x14ac:dyDescent="0.25">
      <c r="A576" s="157" t="s">
        <v>37</v>
      </c>
      <c r="B576" s="158">
        <v>4153</v>
      </c>
      <c r="C576" s="158">
        <v>5276</v>
      </c>
      <c r="D576" s="158">
        <v>0</v>
      </c>
      <c r="E576" s="158">
        <v>3</v>
      </c>
      <c r="H576" s="159"/>
    </row>
    <row r="577" spans="1:8" s="53" customFormat="1" ht="9" customHeight="1" x14ac:dyDescent="0.25">
      <c r="A577" s="155" t="s">
        <v>38</v>
      </c>
      <c r="B577" s="156">
        <v>48235</v>
      </c>
      <c r="C577" s="156">
        <v>4321</v>
      </c>
      <c r="D577" s="156">
        <v>1</v>
      </c>
      <c r="E577" s="156">
        <v>9</v>
      </c>
      <c r="H577" s="159"/>
    </row>
    <row r="578" spans="1:8" s="53" customFormat="1" ht="9" customHeight="1" x14ac:dyDescent="0.25">
      <c r="A578" s="155" t="s">
        <v>39</v>
      </c>
      <c r="B578" s="156">
        <v>8052</v>
      </c>
      <c r="C578" s="156">
        <v>9571</v>
      </c>
      <c r="D578" s="156">
        <v>55</v>
      </c>
      <c r="E578" s="156">
        <v>8</v>
      </c>
      <c r="H578" s="159"/>
    </row>
    <row r="579" spans="1:8" s="53" customFormat="1" ht="9" customHeight="1" x14ac:dyDescent="0.25">
      <c r="A579" s="155" t="s">
        <v>40</v>
      </c>
      <c r="B579" s="156">
        <v>28357</v>
      </c>
      <c r="C579" s="156">
        <v>562</v>
      </c>
      <c r="D579" s="156">
        <v>0</v>
      </c>
      <c r="E579" s="156">
        <v>3</v>
      </c>
      <c r="H579" s="159"/>
    </row>
    <row r="580" spans="1:8" s="53" customFormat="1" ht="9" customHeight="1" x14ac:dyDescent="0.25">
      <c r="A580" s="157" t="s">
        <v>41</v>
      </c>
      <c r="B580" s="158">
        <v>27047</v>
      </c>
      <c r="C580" s="158">
        <v>2744</v>
      </c>
      <c r="D580" s="158">
        <v>8</v>
      </c>
      <c r="E580" s="158">
        <v>13</v>
      </c>
      <c r="H580" s="159"/>
    </row>
    <row r="581" spans="1:8" s="53" customFormat="1" ht="9" customHeight="1" x14ac:dyDescent="0.25">
      <c r="A581" s="155" t="s">
        <v>42</v>
      </c>
      <c r="B581" s="156">
        <v>13260</v>
      </c>
      <c r="C581" s="156">
        <v>684</v>
      </c>
      <c r="D581" s="156" t="s">
        <v>123</v>
      </c>
      <c r="E581" s="156" t="s">
        <v>123</v>
      </c>
      <c r="H581" s="159"/>
    </row>
    <row r="582" spans="1:8" s="53" customFormat="1" ht="9" customHeight="1" x14ac:dyDescent="0.25">
      <c r="A582" s="155" t="s">
        <v>43</v>
      </c>
      <c r="B582" s="156">
        <v>47257</v>
      </c>
      <c r="C582" s="156">
        <v>23903</v>
      </c>
      <c r="D582" s="156">
        <v>382</v>
      </c>
      <c r="E582" s="156">
        <v>240</v>
      </c>
      <c r="H582" s="159"/>
    </row>
    <row r="583" spans="1:8" s="53" customFormat="1" ht="9" customHeight="1" x14ac:dyDescent="0.25">
      <c r="A583" s="155" t="s">
        <v>44</v>
      </c>
      <c r="B583" s="156">
        <v>18768</v>
      </c>
      <c r="C583" s="156">
        <v>11780</v>
      </c>
      <c r="D583" s="156">
        <v>3</v>
      </c>
      <c r="E583" s="156">
        <v>0</v>
      </c>
      <c r="H583" s="159"/>
    </row>
    <row r="584" spans="1:8" s="53" customFormat="1" ht="9" customHeight="1" x14ac:dyDescent="0.25">
      <c r="A584" s="157" t="s">
        <v>45</v>
      </c>
      <c r="B584" s="158">
        <v>16933</v>
      </c>
      <c r="C584" s="158">
        <v>7282</v>
      </c>
      <c r="D584" s="158">
        <v>0</v>
      </c>
      <c r="E584" s="158">
        <v>70</v>
      </c>
      <c r="H584" s="159"/>
    </row>
    <row r="585" spans="1:8" s="53" customFormat="1" ht="9" customHeight="1" x14ac:dyDescent="0.25">
      <c r="A585" s="155" t="s">
        <v>46</v>
      </c>
      <c r="B585" s="156">
        <v>134144</v>
      </c>
      <c r="C585" s="156">
        <v>54423</v>
      </c>
      <c r="D585" s="156">
        <v>368</v>
      </c>
      <c r="E585" s="156">
        <v>455</v>
      </c>
      <c r="H585" s="159"/>
    </row>
    <row r="586" spans="1:8" s="53" customFormat="1" ht="9" customHeight="1" x14ac:dyDescent="0.25">
      <c r="A586" s="155" t="s">
        <v>47</v>
      </c>
      <c r="B586" s="156">
        <v>44049</v>
      </c>
      <c r="C586" s="156">
        <v>47812</v>
      </c>
      <c r="D586" s="156">
        <v>3</v>
      </c>
      <c r="E586" s="156">
        <v>600</v>
      </c>
      <c r="H586" s="159"/>
    </row>
    <row r="587" spans="1:8" s="53" customFormat="1" ht="9" customHeight="1" x14ac:dyDescent="0.25">
      <c r="A587" s="155" t="s">
        <v>48</v>
      </c>
      <c r="B587" s="156">
        <v>59751</v>
      </c>
      <c r="C587" s="156">
        <v>20610</v>
      </c>
      <c r="D587" s="156">
        <v>263</v>
      </c>
      <c r="E587" s="156">
        <v>189</v>
      </c>
      <c r="H587" s="159"/>
    </row>
    <row r="588" spans="1:8" s="53" customFormat="1" ht="9" customHeight="1" x14ac:dyDescent="0.25">
      <c r="A588" s="157" t="s">
        <v>49</v>
      </c>
      <c r="B588" s="158">
        <v>11775</v>
      </c>
      <c r="C588" s="158">
        <v>8676</v>
      </c>
      <c r="D588" s="158">
        <v>11</v>
      </c>
      <c r="E588" s="158">
        <v>4</v>
      </c>
      <c r="H588" s="159"/>
    </row>
    <row r="589" spans="1:8" s="53" customFormat="1" ht="9" customHeight="1" x14ac:dyDescent="0.25">
      <c r="A589" s="155" t="s">
        <v>50</v>
      </c>
      <c r="B589" s="156">
        <v>9839</v>
      </c>
      <c r="C589" s="156">
        <v>4820</v>
      </c>
      <c r="D589" s="156">
        <v>1</v>
      </c>
      <c r="E589" s="156">
        <v>2</v>
      </c>
      <c r="H589" s="159"/>
    </row>
    <row r="590" spans="1:8" s="53" customFormat="1" ht="9" customHeight="1" x14ac:dyDescent="0.25">
      <c r="A590" s="155" t="s">
        <v>51</v>
      </c>
      <c r="B590" s="156">
        <v>3298</v>
      </c>
      <c r="C590" s="156">
        <v>273</v>
      </c>
      <c r="D590" s="156">
        <v>5</v>
      </c>
      <c r="E590" s="156" t="s">
        <v>123</v>
      </c>
      <c r="H590" s="159"/>
    </row>
    <row r="591" spans="1:8" s="53" customFormat="1" ht="9" customHeight="1" x14ac:dyDescent="0.25">
      <c r="A591" s="155" t="s">
        <v>52</v>
      </c>
      <c r="B591" s="156">
        <v>9973</v>
      </c>
      <c r="C591" s="156">
        <v>2842</v>
      </c>
      <c r="D591" s="156">
        <v>114</v>
      </c>
      <c r="E591" s="156">
        <v>299</v>
      </c>
      <c r="H591" s="159"/>
    </row>
    <row r="592" spans="1:8" s="53" customFormat="1" ht="9" customHeight="1" x14ac:dyDescent="0.25">
      <c r="A592" s="157" t="s">
        <v>53</v>
      </c>
      <c r="B592" s="158">
        <v>22015</v>
      </c>
      <c r="C592" s="158">
        <v>22741</v>
      </c>
      <c r="D592" s="158">
        <v>7</v>
      </c>
      <c r="E592" s="158">
        <v>315</v>
      </c>
      <c r="H592" s="159"/>
    </row>
    <row r="593" spans="1:8" s="53" customFormat="1" ht="9" customHeight="1" x14ac:dyDescent="0.25">
      <c r="A593" s="155" t="s">
        <v>54</v>
      </c>
      <c r="B593" s="156">
        <v>18344</v>
      </c>
      <c r="C593" s="156">
        <v>14401</v>
      </c>
      <c r="D593" s="156">
        <v>1</v>
      </c>
      <c r="E593" s="156">
        <v>381</v>
      </c>
      <c r="H593" s="159"/>
    </row>
    <row r="594" spans="1:8" s="53" customFormat="1" ht="9" customHeight="1" x14ac:dyDescent="0.25">
      <c r="A594" s="155" t="s">
        <v>55</v>
      </c>
      <c r="B594" s="156">
        <v>3799</v>
      </c>
      <c r="C594" s="156">
        <v>4992</v>
      </c>
      <c r="D594" s="156">
        <v>0</v>
      </c>
      <c r="E594" s="156">
        <v>54</v>
      </c>
      <c r="H594" s="159"/>
    </row>
    <row r="595" spans="1:8" s="53" customFormat="1" ht="9" customHeight="1" x14ac:dyDescent="0.25">
      <c r="A595" s="155" t="s">
        <v>56</v>
      </c>
      <c r="B595" s="156">
        <v>22030</v>
      </c>
      <c r="C595" s="156">
        <v>8486</v>
      </c>
      <c r="D595" s="156">
        <v>4</v>
      </c>
      <c r="E595" s="156">
        <v>69</v>
      </c>
      <c r="H595" s="159"/>
    </row>
    <row r="596" spans="1:8" s="53" customFormat="1" ht="9" customHeight="1" x14ac:dyDescent="0.25">
      <c r="A596" s="157" t="s">
        <v>57</v>
      </c>
      <c r="B596" s="158">
        <v>17317</v>
      </c>
      <c r="C596" s="158">
        <v>4265</v>
      </c>
      <c r="D596" s="158">
        <v>377</v>
      </c>
      <c r="E596" s="158">
        <v>356</v>
      </c>
      <c r="H596" s="159"/>
    </row>
    <row r="597" spans="1:8" s="53" customFormat="1" ht="9" customHeight="1" x14ac:dyDescent="0.25">
      <c r="A597" s="155" t="s">
        <v>58</v>
      </c>
      <c r="B597" s="156">
        <v>11283</v>
      </c>
      <c r="C597" s="156">
        <v>2088</v>
      </c>
      <c r="D597" s="156">
        <v>3</v>
      </c>
      <c r="E597" s="156">
        <v>18</v>
      </c>
      <c r="H597" s="159"/>
    </row>
    <row r="598" spans="1:8" s="53" customFormat="1" ht="9" customHeight="1" x14ac:dyDescent="0.25">
      <c r="A598" s="155" t="s">
        <v>59</v>
      </c>
      <c r="B598" s="156">
        <v>13589</v>
      </c>
      <c r="C598" s="156">
        <v>243</v>
      </c>
      <c r="D598" s="156">
        <v>0</v>
      </c>
      <c r="E598" s="156" t="s">
        <v>123</v>
      </c>
      <c r="H598" s="159"/>
    </row>
    <row r="599" spans="1:8" s="53" customFormat="1" ht="9" customHeight="1" x14ac:dyDescent="0.25">
      <c r="A599" s="155" t="s">
        <v>60</v>
      </c>
      <c r="B599" s="156">
        <v>16493</v>
      </c>
      <c r="C599" s="156">
        <v>1720</v>
      </c>
      <c r="D599" s="156">
        <v>21</v>
      </c>
      <c r="E599" s="156">
        <v>10</v>
      </c>
      <c r="H599" s="159"/>
    </row>
    <row r="600" spans="1:8" s="53" customFormat="1" ht="9" customHeight="1" x14ac:dyDescent="0.25">
      <c r="A600" s="157" t="s">
        <v>61</v>
      </c>
      <c r="B600" s="158">
        <v>2818</v>
      </c>
      <c r="C600" s="158">
        <v>2828</v>
      </c>
      <c r="D600" s="158">
        <v>2</v>
      </c>
      <c r="E600" s="158">
        <v>23</v>
      </c>
      <c r="H600" s="159"/>
    </row>
    <row r="601" spans="1:8" s="53" customFormat="1" ht="9" customHeight="1" x14ac:dyDescent="0.25">
      <c r="A601" s="155" t="s">
        <v>62</v>
      </c>
      <c r="B601" s="156">
        <v>41855</v>
      </c>
      <c r="C601" s="156">
        <v>18429</v>
      </c>
      <c r="D601" s="156">
        <v>0</v>
      </c>
      <c r="E601" s="156">
        <v>4</v>
      </c>
      <c r="H601" s="159"/>
    </row>
    <row r="602" spans="1:8" s="53" customFormat="1" ht="9" customHeight="1" x14ac:dyDescent="0.25">
      <c r="A602" s="155" t="s">
        <v>63</v>
      </c>
      <c r="B602" s="156">
        <v>8981</v>
      </c>
      <c r="C602" s="156">
        <v>20036</v>
      </c>
      <c r="D602" s="156">
        <v>0</v>
      </c>
      <c r="E602" s="156">
        <v>12</v>
      </c>
      <c r="H602" s="159"/>
    </row>
    <row r="603" spans="1:8" s="53" customFormat="1" ht="9" customHeight="1" x14ac:dyDescent="0.25">
      <c r="A603" s="155" t="s">
        <v>64</v>
      </c>
      <c r="B603" s="156">
        <v>16476</v>
      </c>
      <c r="C603" s="156">
        <v>5167</v>
      </c>
      <c r="D603" s="156">
        <v>52</v>
      </c>
      <c r="E603" s="156">
        <v>86</v>
      </c>
      <c r="H603" s="159"/>
    </row>
    <row r="604" spans="1:8" s="53" customFormat="1" ht="9" customHeight="1" x14ac:dyDescent="0.25">
      <c r="A604" s="155"/>
      <c r="B604" s="156"/>
      <c r="C604" s="156"/>
      <c r="D604" s="156"/>
      <c r="E604" s="156"/>
    </row>
    <row r="605" spans="1:8" s="53" customFormat="1" ht="9" customHeight="1" x14ac:dyDescent="0.2">
      <c r="A605" s="151">
        <v>2012</v>
      </c>
      <c r="B605" s="148"/>
      <c r="C605" s="148"/>
      <c r="D605" s="150"/>
      <c r="E605" s="148"/>
      <c r="F605" s="147"/>
    </row>
    <row r="606" spans="1:8" s="53" customFormat="1" ht="9" customHeight="1" x14ac:dyDescent="0.25">
      <c r="A606" s="153" t="s">
        <v>33</v>
      </c>
      <c r="B606" s="152">
        <f>SUM(B608:B638)</f>
        <v>654530</v>
      </c>
      <c r="C606" s="152">
        <f>SUM(C608:C638)</f>
        <v>322065</v>
      </c>
      <c r="D606" s="152">
        <f>SUM(D608:D638)</f>
        <v>1571</v>
      </c>
      <c r="E606" s="152">
        <f>SUM(E608:E638)</f>
        <v>3437</v>
      </c>
      <c r="F606" s="154"/>
      <c r="H606" s="159"/>
    </row>
    <row r="607" spans="1:8" s="53" customFormat="1" ht="3.95" customHeight="1" x14ac:dyDescent="0.25">
      <c r="A607" s="153"/>
      <c r="B607" s="152"/>
      <c r="C607" s="152"/>
      <c r="D607" s="152"/>
      <c r="E607" s="152"/>
      <c r="F607" s="154"/>
      <c r="H607" s="159"/>
    </row>
    <row r="608" spans="1:8" s="53" customFormat="1" ht="9" customHeight="1" x14ac:dyDescent="0.25">
      <c r="A608" s="155" t="s">
        <v>34</v>
      </c>
      <c r="B608" s="156">
        <v>10811</v>
      </c>
      <c r="C608" s="156">
        <v>9105</v>
      </c>
      <c r="D608" s="156">
        <v>46</v>
      </c>
      <c r="E608" s="156">
        <v>581</v>
      </c>
      <c r="H608" s="159"/>
    </row>
    <row r="609" spans="1:8" s="53" customFormat="1" ht="9" customHeight="1" x14ac:dyDescent="0.25">
      <c r="A609" s="155" t="s">
        <v>35</v>
      </c>
      <c r="B609" s="156">
        <v>4038</v>
      </c>
      <c r="C609" s="156">
        <v>658</v>
      </c>
      <c r="D609" s="156">
        <v>2</v>
      </c>
      <c r="E609" s="156">
        <v>0</v>
      </c>
      <c r="H609" s="159"/>
    </row>
    <row r="610" spans="1:8" s="53" customFormat="1" ht="9" customHeight="1" x14ac:dyDescent="0.25">
      <c r="A610" s="155" t="s">
        <v>87</v>
      </c>
      <c r="B610" s="156">
        <v>3905</v>
      </c>
      <c r="C610" s="156">
        <v>501</v>
      </c>
      <c r="D610" s="156">
        <v>0</v>
      </c>
      <c r="E610" s="156" t="s">
        <v>123</v>
      </c>
      <c r="H610" s="159"/>
    </row>
    <row r="611" spans="1:8" s="53" customFormat="1" ht="9" customHeight="1" x14ac:dyDescent="0.25">
      <c r="A611" s="157" t="s">
        <v>37</v>
      </c>
      <c r="B611" s="158">
        <v>3807</v>
      </c>
      <c r="C611" s="158">
        <v>5050</v>
      </c>
      <c r="D611" s="158">
        <v>0</v>
      </c>
      <c r="E611" s="158">
        <v>6</v>
      </c>
      <c r="H611" s="159"/>
    </row>
    <row r="612" spans="1:8" s="53" customFormat="1" ht="9" customHeight="1" x14ac:dyDescent="0.25">
      <c r="A612" s="155" t="s">
        <v>38</v>
      </c>
      <c r="B612" s="156">
        <v>36445</v>
      </c>
      <c r="C612" s="156">
        <v>3426</v>
      </c>
      <c r="D612" s="156" t="s">
        <v>123</v>
      </c>
      <c r="E612" s="156">
        <v>5</v>
      </c>
      <c r="H612" s="159"/>
    </row>
    <row r="613" spans="1:8" s="53" customFormat="1" ht="9" customHeight="1" x14ac:dyDescent="0.25">
      <c r="A613" s="155" t="s">
        <v>39</v>
      </c>
      <c r="B613" s="156">
        <v>6830</v>
      </c>
      <c r="C613" s="156">
        <v>7300</v>
      </c>
      <c r="D613" s="156">
        <v>50</v>
      </c>
      <c r="E613" s="156">
        <v>7</v>
      </c>
      <c r="H613" s="159"/>
    </row>
    <row r="614" spans="1:8" s="53" customFormat="1" ht="9" customHeight="1" x14ac:dyDescent="0.25">
      <c r="A614" s="155" t="s">
        <v>40</v>
      </c>
      <c r="B614" s="156">
        <v>21164</v>
      </c>
      <c r="C614" s="156">
        <v>519</v>
      </c>
      <c r="D614" s="156">
        <v>0</v>
      </c>
      <c r="E614" s="156" t="s">
        <v>123</v>
      </c>
      <c r="H614" s="159"/>
    </row>
    <row r="615" spans="1:8" s="53" customFormat="1" ht="9" customHeight="1" x14ac:dyDescent="0.25">
      <c r="A615" s="157" t="s">
        <v>41</v>
      </c>
      <c r="B615" s="158">
        <v>27132</v>
      </c>
      <c r="C615" s="158">
        <v>2613</v>
      </c>
      <c r="D615" s="158">
        <v>10</v>
      </c>
      <c r="E615" s="158">
        <v>8</v>
      </c>
      <c r="H615" s="159"/>
    </row>
    <row r="616" spans="1:8" s="53" customFormat="1" ht="9" customHeight="1" x14ac:dyDescent="0.25">
      <c r="A616" s="155" t="s">
        <v>42</v>
      </c>
      <c r="B616" s="156">
        <v>14312</v>
      </c>
      <c r="C616" s="156">
        <v>593</v>
      </c>
      <c r="D616" s="156" t="s">
        <v>123</v>
      </c>
      <c r="E616" s="156">
        <v>0</v>
      </c>
      <c r="H616" s="159"/>
    </row>
    <row r="617" spans="1:8" s="53" customFormat="1" ht="9" customHeight="1" x14ac:dyDescent="0.25">
      <c r="A617" s="155" t="s">
        <v>43</v>
      </c>
      <c r="B617" s="156">
        <v>45420</v>
      </c>
      <c r="C617" s="156">
        <v>24970</v>
      </c>
      <c r="D617" s="156">
        <v>357</v>
      </c>
      <c r="E617" s="156">
        <v>216</v>
      </c>
      <c r="H617" s="159"/>
    </row>
    <row r="618" spans="1:8" s="53" customFormat="1" ht="9" customHeight="1" x14ac:dyDescent="0.25">
      <c r="A618" s="155" t="s">
        <v>44</v>
      </c>
      <c r="B618" s="156">
        <v>18469</v>
      </c>
      <c r="C618" s="156">
        <v>11714</v>
      </c>
      <c r="D618" s="156">
        <v>1</v>
      </c>
      <c r="E618" s="156" t="s">
        <v>123</v>
      </c>
      <c r="H618" s="159"/>
    </row>
    <row r="619" spans="1:8" s="53" customFormat="1" ht="9" customHeight="1" x14ac:dyDescent="0.25">
      <c r="A619" s="157" t="s">
        <v>45</v>
      </c>
      <c r="B619" s="158">
        <v>17042</v>
      </c>
      <c r="C619" s="158">
        <v>8014</v>
      </c>
      <c r="D619" s="158">
        <v>0</v>
      </c>
      <c r="E619" s="158">
        <v>71</v>
      </c>
      <c r="H619" s="159"/>
    </row>
    <row r="620" spans="1:8" s="53" customFormat="1" ht="9" customHeight="1" x14ac:dyDescent="0.25">
      <c r="A620" s="155" t="s">
        <v>46</v>
      </c>
      <c r="B620" s="156">
        <v>130474</v>
      </c>
      <c r="C620" s="156">
        <v>54165</v>
      </c>
      <c r="D620" s="156">
        <v>291</v>
      </c>
      <c r="E620" s="156">
        <v>388</v>
      </c>
      <c r="H620" s="159"/>
    </row>
    <row r="621" spans="1:8" s="53" customFormat="1" ht="9" customHeight="1" x14ac:dyDescent="0.25">
      <c r="A621" s="155" t="s">
        <v>47</v>
      </c>
      <c r="B621" s="156">
        <v>33852</v>
      </c>
      <c r="C621" s="156">
        <v>48194</v>
      </c>
      <c r="D621" s="156">
        <v>1</v>
      </c>
      <c r="E621" s="156">
        <v>504</v>
      </c>
      <c r="H621" s="159"/>
    </row>
    <row r="622" spans="1:8" s="53" customFormat="1" ht="9" customHeight="1" x14ac:dyDescent="0.25">
      <c r="A622" s="155" t="s">
        <v>48</v>
      </c>
      <c r="B622" s="156">
        <v>61652</v>
      </c>
      <c r="C622" s="156">
        <v>24967</v>
      </c>
      <c r="D622" s="156">
        <v>246</v>
      </c>
      <c r="E622" s="156">
        <v>163</v>
      </c>
      <c r="H622" s="159"/>
    </row>
    <row r="623" spans="1:8" s="53" customFormat="1" ht="9" customHeight="1" x14ac:dyDescent="0.25">
      <c r="A623" s="157" t="s">
        <v>49</v>
      </c>
      <c r="B623" s="158">
        <v>10540</v>
      </c>
      <c r="C623" s="158">
        <v>8594</v>
      </c>
      <c r="D623" s="158">
        <v>7</v>
      </c>
      <c r="E623" s="158">
        <v>4</v>
      </c>
      <c r="H623" s="159"/>
    </row>
    <row r="624" spans="1:8" s="53" customFormat="1" ht="9" customHeight="1" x14ac:dyDescent="0.25">
      <c r="A624" s="155" t="s">
        <v>50</v>
      </c>
      <c r="B624" s="156">
        <v>10572</v>
      </c>
      <c r="C624" s="156">
        <v>4695</v>
      </c>
      <c r="D624" s="156" t="s">
        <v>123</v>
      </c>
      <c r="E624" s="156" t="s">
        <v>123</v>
      </c>
      <c r="H624" s="159"/>
    </row>
    <row r="625" spans="1:8" s="53" customFormat="1" ht="9" customHeight="1" x14ac:dyDescent="0.25">
      <c r="A625" s="155" t="s">
        <v>51</v>
      </c>
      <c r="B625" s="156">
        <v>3421</v>
      </c>
      <c r="C625" s="156">
        <v>245</v>
      </c>
      <c r="D625" s="156">
        <v>3</v>
      </c>
      <c r="E625" s="156" t="s">
        <v>123</v>
      </c>
      <c r="H625" s="159"/>
    </row>
    <row r="626" spans="1:8" s="53" customFormat="1" ht="9" customHeight="1" x14ac:dyDescent="0.25">
      <c r="A626" s="155" t="s">
        <v>52</v>
      </c>
      <c r="B626" s="156">
        <v>10252</v>
      </c>
      <c r="C626" s="156">
        <v>2814</v>
      </c>
      <c r="D626" s="156">
        <v>115</v>
      </c>
      <c r="E626" s="156">
        <v>304</v>
      </c>
      <c r="H626" s="159"/>
    </row>
    <row r="627" spans="1:8" s="53" customFormat="1" ht="9" customHeight="1" x14ac:dyDescent="0.25">
      <c r="A627" s="157" t="s">
        <v>53</v>
      </c>
      <c r="B627" s="158">
        <v>20288</v>
      </c>
      <c r="C627" s="158">
        <v>21963</v>
      </c>
      <c r="D627" s="158">
        <v>6</v>
      </c>
      <c r="E627" s="158">
        <v>216</v>
      </c>
      <c r="H627" s="159"/>
    </row>
    <row r="628" spans="1:8" s="53" customFormat="1" ht="9" customHeight="1" x14ac:dyDescent="0.25">
      <c r="A628" s="155" t="s">
        <v>54</v>
      </c>
      <c r="B628" s="156">
        <v>17388</v>
      </c>
      <c r="C628" s="156">
        <v>14415</v>
      </c>
      <c r="D628" s="156" t="s">
        <v>123</v>
      </c>
      <c r="E628" s="156">
        <v>346</v>
      </c>
      <c r="H628" s="159"/>
    </row>
    <row r="629" spans="1:8" s="53" customFormat="1" ht="9" customHeight="1" x14ac:dyDescent="0.25">
      <c r="A629" s="155" t="s">
        <v>55</v>
      </c>
      <c r="B629" s="156">
        <v>3091</v>
      </c>
      <c r="C629" s="156">
        <v>4584</v>
      </c>
      <c r="D629" s="156">
        <v>0</v>
      </c>
      <c r="E629" s="156">
        <v>72</v>
      </c>
      <c r="H629" s="159"/>
    </row>
    <row r="630" spans="1:8" s="53" customFormat="1" ht="9" customHeight="1" x14ac:dyDescent="0.25">
      <c r="A630" s="155" t="s">
        <v>56</v>
      </c>
      <c r="B630" s="156">
        <v>21169</v>
      </c>
      <c r="C630" s="156">
        <v>7789</v>
      </c>
      <c r="D630" s="156">
        <v>3</v>
      </c>
      <c r="E630" s="156">
        <v>70</v>
      </c>
      <c r="H630" s="159"/>
    </row>
    <row r="631" spans="1:8" s="53" customFormat="1" ht="9" customHeight="1" x14ac:dyDescent="0.25">
      <c r="A631" s="157" t="s">
        <v>57</v>
      </c>
      <c r="B631" s="158">
        <v>18022</v>
      </c>
      <c r="C631" s="158">
        <v>4741</v>
      </c>
      <c r="D631" s="158">
        <v>336</v>
      </c>
      <c r="E631" s="158">
        <v>334</v>
      </c>
      <c r="H631" s="159"/>
    </row>
    <row r="632" spans="1:8" s="53" customFormat="1" ht="9" customHeight="1" x14ac:dyDescent="0.25">
      <c r="A632" s="155" t="s">
        <v>58</v>
      </c>
      <c r="B632" s="156">
        <v>10921</v>
      </c>
      <c r="C632" s="156">
        <v>2898</v>
      </c>
      <c r="D632" s="156">
        <v>4</v>
      </c>
      <c r="E632" s="156">
        <v>9</v>
      </c>
      <c r="H632" s="159"/>
    </row>
    <row r="633" spans="1:8" s="53" customFormat="1" ht="9" customHeight="1" x14ac:dyDescent="0.25">
      <c r="A633" s="155" t="s">
        <v>59</v>
      </c>
      <c r="B633" s="156">
        <v>12056</v>
      </c>
      <c r="C633" s="156">
        <v>218</v>
      </c>
      <c r="D633" s="156">
        <v>0</v>
      </c>
      <c r="E633" s="156">
        <v>0</v>
      </c>
      <c r="H633" s="159"/>
    </row>
    <row r="634" spans="1:8" s="53" customFormat="1" ht="9" customHeight="1" x14ac:dyDescent="0.25">
      <c r="A634" s="155" t="s">
        <v>60</v>
      </c>
      <c r="B634" s="156">
        <v>16127</v>
      </c>
      <c r="C634" s="156">
        <v>1550</v>
      </c>
      <c r="D634" s="156">
        <v>37</v>
      </c>
      <c r="E634" s="156">
        <v>16</v>
      </c>
      <c r="H634" s="159"/>
    </row>
    <row r="635" spans="1:8" s="53" customFormat="1" ht="9" customHeight="1" x14ac:dyDescent="0.25">
      <c r="A635" s="157" t="s">
        <v>61</v>
      </c>
      <c r="B635" s="158">
        <v>2777</v>
      </c>
      <c r="C635" s="158">
        <v>3167</v>
      </c>
      <c r="D635" s="158">
        <v>1</v>
      </c>
      <c r="E635" s="158">
        <v>21</v>
      </c>
      <c r="H635" s="159"/>
    </row>
    <row r="636" spans="1:8" s="53" customFormat="1" ht="9" customHeight="1" x14ac:dyDescent="0.25">
      <c r="A636" s="155" t="s">
        <v>62</v>
      </c>
      <c r="B636" s="156">
        <v>39440</v>
      </c>
      <c r="C636" s="156">
        <v>18536</v>
      </c>
      <c r="D636" s="156">
        <v>0</v>
      </c>
      <c r="E636" s="156" t="s">
        <v>123</v>
      </c>
      <c r="H636" s="159"/>
    </row>
    <row r="637" spans="1:8" s="53" customFormat="1" ht="9" customHeight="1" x14ac:dyDescent="0.25">
      <c r="A637" s="155" t="s">
        <v>63</v>
      </c>
      <c r="B637" s="156">
        <v>6819</v>
      </c>
      <c r="C637" s="156">
        <v>18875</v>
      </c>
      <c r="D637" s="156">
        <v>0</v>
      </c>
      <c r="E637" s="156">
        <v>3</v>
      </c>
      <c r="H637" s="159"/>
    </row>
    <row r="638" spans="1:8" s="53" customFormat="1" ht="9" customHeight="1" x14ac:dyDescent="0.25">
      <c r="A638" s="155" t="s">
        <v>64</v>
      </c>
      <c r="B638" s="156">
        <v>16294</v>
      </c>
      <c r="C638" s="156">
        <v>5192</v>
      </c>
      <c r="D638" s="156">
        <v>55</v>
      </c>
      <c r="E638" s="156">
        <v>93</v>
      </c>
      <c r="H638" s="159"/>
    </row>
    <row r="639" spans="1:8" s="53" customFormat="1" ht="9" customHeight="1" x14ac:dyDescent="0.25">
      <c r="A639" s="155"/>
      <c r="B639" s="156"/>
      <c r="C639" s="156"/>
      <c r="D639" s="156"/>
      <c r="E639" s="156"/>
    </row>
    <row r="640" spans="1:8" s="53" customFormat="1" ht="9" customHeight="1" x14ac:dyDescent="0.2">
      <c r="A640" s="151">
        <v>2013</v>
      </c>
      <c r="B640" s="148"/>
      <c r="C640" s="148"/>
      <c r="D640" s="150"/>
      <c r="E640" s="148"/>
      <c r="F640" s="147"/>
    </row>
    <row r="641" spans="1:8" s="53" customFormat="1" ht="9" customHeight="1" x14ac:dyDescent="0.25">
      <c r="A641" s="153" t="s">
        <v>33</v>
      </c>
      <c r="B641" s="152">
        <f>SUM(B643:B673)</f>
        <v>581198</v>
      </c>
      <c r="C641" s="152">
        <f>SUM(C643:C673)</f>
        <v>329581</v>
      </c>
      <c r="D641" s="152">
        <f>SUM(D643:D673)</f>
        <v>1309</v>
      </c>
      <c r="E641" s="152">
        <f>SUM(E643:E673)</f>
        <v>2985</v>
      </c>
      <c r="F641" s="154"/>
      <c r="H641" s="159"/>
    </row>
    <row r="642" spans="1:8" s="53" customFormat="1" ht="3.95" customHeight="1" x14ac:dyDescent="0.25">
      <c r="A642" s="153"/>
      <c r="B642" s="152"/>
      <c r="C642" s="152"/>
      <c r="D642" s="152"/>
      <c r="E642" s="152"/>
      <c r="F642" s="154"/>
      <c r="H642" s="159"/>
    </row>
    <row r="643" spans="1:8" s="53" customFormat="1" ht="9" customHeight="1" x14ac:dyDescent="0.25">
      <c r="A643" s="155" t="s">
        <v>34</v>
      </c>
      <c r="B643" s="156">
        <v>8104</v>
      </c>
      <c r="C643" s="156">
        <v>8729</v>
      </c>
      <c r="D643" s="156">
        <v>38</v>
      </c>
      <c r="E643" s="156">
        <v>514</v>
      </c>
      <c r="H643" s="159"/>
    </row>
    <row r="644" spans="1:8" s="53" customFormat="1" ht="9" customHeight="1" x14ac:dyDescent="0.25">
      <c r="A644" s="155" t="s">
        <v>35</v>
      </c>
      <c r="B644" s="156">
        <v>2888</v>
      </c>
      <c r="C644" s="156">
        <v>614</v>
      </c>
      <c r="D644" s="156">
        <v>6</v>
      </c>
      <c r="E644" s="156">
        <v>0</v>
      </c>
      <c r="H644" s="159"/>
    </row>
    <row r="645" spans="1:8" s="53" customFormat="1" ht="9" customHeight="1" x14ac:dyDescent="0.25">
      <c r="A645" s="155" t="s">
        <v>87</v>
      </c>
      <c r="B645" s="156">
        <v>3135</v>
      </c>
      <c r="C645" s="156">
        <v>428</v>
      </c>
      <c r="D645" s="156">
        <v>0</v>
      </c>
      <c r="E645" s="156">
        <v>0</v>
      </c>
      <c r="H645" s="159"/>
    </row>
    <row r="646" spans="1:8" s="53" customFormat="1" ht="9" customHeight="1" x14ac:dyDescent="0.25">
      <c r="A646" s="157" t="s">
        <v>37</v>
      </c>
      <c r="B646" s="158">
        <v>3672</v>
      </c>
      <c r="C646" s="158">
        <v>4518</v>
      </c>
      <c r="D646" s="158">
        <v>0</v>
      </c>
      <c r="E646" s="158">
        <v>8</v>
      </c>
      <c r="H646" s="159"/>
    </row>
    <row r="647" spans="1:8" s="53" customFormat="1" ht="9" customHeight="1" x14ac:dyDescent="0.25">
      <c r="A647" s="155" t="s">
        <v>38</v>
      </c>
      <c r="B647" s="156">
        <v>30818</v>
      </c>
      <c r="C647" s="156">
        <v>2743</v>
      </c>
      <c r="D647" s="156" t="s">
        <v>123</v>
      </c>
      <c r="E647" s="156">
        <v>1</v>
      </c>
      <c r="H647" s="159"/>
    </row>
    <row r="648" spans="1:8" s="53" customFormat="1" ht="9" customHeight="1" x14ac:dyDescent="0.25">
      <c r="A648" s="155" t="s">
        <v>39</v>
      </c>
      <c r="B648" s="156">
        <v>4823</v>
      </c>
      <c r="C648" s="156">
        <v>6692</v>
      </c>
      <c r="D648" s="156">
        <v>39</v>
      </c>
      <c r="E648" s="156">
        <v>5</v>
      </c>
      <c r="H648" s="159"/>
    </row>
    <row r="649" spans="1:8" s="53" customFormat="1" ht="9" customHeight="1" x14ac:dyDescent="0.25">
      <c r="A649" s="155" t="s">
        <v>40</v>
      </c>
      <c r="B649" s="156">
        <v>23014</v>
      </c>
      <c r="C649" s="156">
        <v>766</v>
      </c>
      <c r="D649" s="156">
        <v>0</v>
      </c>
      <c r="E649" s="156">
        <v>3</v>
      </c>
      <c r="H649" s="159"/>
    </row>
    <row r="650" spans="1:8" s="53" customFormat="1" ht="9" customHeight="1" x14ac:dyDescent="0.25">
      <c r="A650" s="157" t="s">
        <v>41</v>
      </c>
      <c r="B650" s="158">
        <v>23172</v>
      </c>
      <c r="C650" s="158">
        <v>2407</v>
      </c>
      <c r="D650" s="158">
        <v>7</v>
      </c>
      <c r="E650" s="158">
        <v>9</v>
      </c>
      <c r="H650" s="159"/>
    </row>
    <row r="651" spans="1:8" s="53" customFormat="1" ht="9" customHeight="1" x14ac:dyDescent="0.25">
      <c r="A651" s="155" t="s">
        <v>42</v>
      </c>
      <c r="B651" s="156">
        <v>13461</v>
      </c>
      <c r="C651" s="156">
        <v>538</v>
      </c>
      <c r="D651" s="156" t="s">
        <v>123</v>
      </c>
      <c r="E651" s="156" t="s">
        <v>123</v>
      </c>
      <c r="H651" s="159"/>
    </row>
    <row r="652" spans="1:8" s="53" customFormat="1" ht="9" customHeight="1" x14ac:dyDescent="0.25">
      <c r="A652" s="155" t="s">
        <v>43</v>
      </c>
      <c r="B652" s="156">
        <v>44504</v>
      </c>
      <c r="C652" s="156">
        <v>26959</v>
      </c>
      <c r="D652" s="156">
        <v>344</v>
      </c>
      <c r="E652" s="156">
        <v>220</v>
      </c>
      <c r="H652" s="159"/>
    </row>
    <row r="653" spans="1:8" s="53" customFormat="1" ht="9" customHeight="1" x14ac:dyDescent="0.25">
      <c r="A653" s="155" t="s">
        <v>44</v>
      </c>
      <c r="B653" s="156">
        <v>16794</v>
      </c>
      <c r="C653" s="156">
        <v>11840</v>
      </c>
      <c r="D653" s="156" t="s">
        <v>123</v>
      </c>
      <c r="E653" s="156">
        <v>1</v>
      </c>
      <c r="H653" s="159"/>
    </row>
    <row r="654" spans="1:8" s="53" customFormat="1" ht="9" customHeight="1" x14ac:dyDescent="0.25">
      <c r="A654" s="157" t="s">
        <v>45</v>
      </c>
      <c r="B654" s="158">
        <v>16924</v>
      </c>
      <c r="C654" s="158">
        <v>9046</v>
      </c>
      <c r="D654" s="158">
        <v>0</v>
      </c>
      <c r="E654" s="158">
        <v>57</v>
      </c>
      <c r="H654" s="159"/>
    </row>
    <row r="655" spans="1:8" s="53" customFormat="1" ht="9" customHeight="1" x14ac:dyDescent="0.25">
      <c r="A655" s="155" t="s">
        <v>46</v>
      </c>
      <c r="B655" s="156">
        <v>111986</v>
      </c>
      <c r="C655" s="156">
        <v>53275</v>
      </c>
      <c r="D655" s="156">
        <v>206</v>
      </c>
      <c r="E655" s="156">
        <v>404</v>
      </c>
      <c r="H655" s="159"/>
    </row>
    <row r="656" spans="1:8" s="53" customFormat="1" ht="9" customHeight="1" x14ac:dyDescent="0.25">
      <c r="A656" s="155" t="s">
        <v>47</v>
      </c>
      <c r="B656" s="156">
        <v>35112</v>
      </c>
      <c r="C656" s="156">
        <v>51205</v>
      </c>
      <c r="D656" s="156">
        <v>1</v>
      </c>
      <c r="E656" s="156">
        <v>458</v>
      </c>
      <c r="H656" s="159"/>
    </row>
    <row r="657" spans="1:8" s="53" customFormat="1" ht="9" customHeight="1" x14ac:dyDescent="0.25">
      <c r="A657" s="155" t="s">
        <v>48</v>
      </c>
      <c r="B657" s="156">
        <v>54267</v>
      </c>
      <c r="C657" s="156">
        <v>25551</v>
      </c>
      <c r="D657" s="156">
        <v>171</v>
      </c>
      <c r="E657" s="156">
        <v>168</v>
      </c>
      <c r="H657" s="159"/>
    </row>
    <row r="658" spans="1:8" s="53" customFormat="1" ht="9" customHeight="1" x14ac:dyDescent="0.25">
      <c r="A658" s="157" t="s">
        <v>49</v>
      </c>
      <c r="B658" s="158">
        <v>9593</v>
      </c>
      <c r="C658" s="158">
        <v>9085</v>
      </c>
      <c r="D658" s="158">
        <v>11</v>
      </c>
      <c r="E658" s="158">
        <v>1</v>
      </c>
      <c r="H658" s="159"/>
    </row>
    <row r="659" spans="1:8" s="53" customFormat="1" ht="9" customHeight="1" x14ac:dyDescent="0.25">
      <c r="A659" s="155" t="s">
        <v>50</v>
      </c>
      <c r="B659" s="156">
        <v>8765</v>
      </c>
      <c r="C659" s="156">
        <v>4870</v>
      </c>
      <c r="D659" s="156">
        <v>2</v>
      </c>
      <c r="E659" s="156" t="s">
        <v>123</v>
      </c>
      <c r="H659" s="159"/>
    </row>
    <row r="660" spans="1:8" s="53" customFormat="1" ht="9" customHeight="1" x14ac:dyDescent="0.25">
      <c r="A660" s="155" t="s">
        <v>51</v>
      </c>
      <c r="B660" s="156">
        <v>2952</v>
      </c>
      <c r="C660" s="156">
        <v>287</v>
      </c>
      <c r="D660" s="156">
        <v>1</v>
      </c>
      <c r="E660" s="156">
        <v>2</v>
      </c>
      <c r="H660" s="159"/>
    </row>
    <row r="661" spans="1:8" s="53" customFormat="1" ht="9" customHeight="1" x14ac:dyDescent="0.25">
      <c r="A661" s="155" t="s">
        <v>52</v>
      </c>
      <c r="B661" s="156">
        <v>9144</v>
      </c>
      <c r="C661" s="156">
        <v>2502</v>
      </c>
      <c r="D661" s="156">
        <v>124</v>
      </c>
      <c r="E661" s="156">
        <v>149</v>
      </c>
      <c r="H661" s="159"/>
    </row>
    <row r="662" spans="1:8" s="53" customFormat="1" ht="9" customHeight="1" x14ac:dyDescent="0.25">
      <c r="A662" s="157" t="s">
        <v>53</v>
      </c>
      <c r="B662" s="158">
        <v>18393</v>
      </c>
      <c r="C662" s="158">
        <v>23304</v>
      </c>
      <c r="D662" s="158">
        <v>7</v>
      </c>
      <c r="E662" s="158">
        <v>184</v>
      </c>
      <c r="H662" s="159"/>
    </row>
    <row r="663" spans="1:8" s="53" customFormat="1" ht="9" customHeight="1" x14ac:dyDescent="0.25">
      <c r="A663" s="155" t="s">
        <v>54</v>
      </c>
      <c r="B663" s="156">
        <v>17283</v>
      </c>
      <c r="C663" s="156">
        <v>16071</v>
      </c>
      <c r="D663" s="156" t="s">
        <v>123</v>
      </c>
      <c r="E663" s="156">
        <v>332</v>
      </c>
      <c r="H663" s="159"/>
    </row>
    <row r="664" spans="1:8" s="53" customFormat="1" ht="9" customHeight="1" x14ac:dyDescent="0.25">
      <c r="A664" s="155" t="s">
        <v>55</v>
      </c>
      <c r="B664" s="156">
        <v>3386</v>
      </c>
      <c r="C664" s="156">
        <v>4222</v>
      </c>
      <c r="D664" s="156">
        <v>0</v>
      </c>
      <c r="E664" s="156">
        <v>67</v>
      </c>
      <c r="H664" s="159"/>
    </row>
    <row r="665" spans="1:8" s="53" customFormat="1" ht="9" customHeight="1" x14ac:dyDescent="0.25">
      <c r="A665" s="155" t="s">
        <v>56</v>
      </c>
      <c r="B665" s="156">
        <v>19131</v>
      </c>
      <c r="C665" s="156">
        <v>8295</v>
      </c>
      <c r="D665" s="156">
        <v>3</v>
      </c>
      <c r="E665" s="156">
        <v>52</v>
      </c>
      <c r="H665" s="159"/>
    </row>
    <row r="666" spans="1:8" s="53" customFormat="1" ht="9" customHeight="1" x14ac:dyDescent="0.25">
      <c r="A666" s="157" t="s">
        <v>57</v>
      </c>
      <c r="B666" s="158">
        <v>15268</v>
      </c>
      <c r="C666" s="158">
        <v>4767</v>
      </c>
      <c r="D666" s="158">
        <v>252</v>
      </c>
      <c r="E666" s="158">
        <v>244</v>
      </c>
      <c r="H666" s="159"/>
    </row>
    <row r="667" spans="1:8" s="53" customFormat="1" ht="9" customHeight="1" x14ac:dyDescent="0.25">
      <c r="A667" s="155" t="s">
        <v>58</v>
      </c>
      <c r="B667" s="156">
        <v>9195</v>
      </c>
      <c r="C667" s="156">
        <v>3575</v>
      </c>
      <c r="D667" s="156">
        <v>7</v>
      </c>
      <c r="E667" s="156">
        <v>10</v>
      </c>
      <c r="H667" s="159"/>
    </row>
    <row r="668" spans="1:8" s="53" customFormat="1" ht="9" customHeight="1" x14ac:dyDescent="0.25">
      <c r="A668" s="155" t="s">
        <v>59</v>
      </c>
      <c r="B668" s="156">
        <v>11199</v>
      </c>
      <c r="C668" s="156">
        <v>347</v>
      </c>
      <c r="D668" s="156">
        <v>0</v>
      </c>
      <c r="E668" s="156">
        <v>0</v>
      </c>
      <c r="H668" s="159"/>
    </row>
    <row r="669" spans="1:8" s="53" customFormat="1" ht="9" customHeight="1" x14ac:dyDescent="0.25">
      <c r="A669" s="155" t="s">
        <v>60</v>
      </c>
      <c r="B669" s="156">
        <v>12109</v>
      </c>
      <c r="C669" s="156">
        <v>1280</v>
      </c>
      <c r="D669" s="156">
        <v>43</v>
      </c>
      <c r="E669" s="156">
        <v>15</v>
      </c>
      <c r="H669" s="159"/>
    </row>
    <row r="670" spans="1:8" s="53" customFormat="1" ht="9" customHeight="1" x14ac:dyDescent="0.25">
      <c r="A670" s="157" t="s">
        <v>61</v>
      </c>
      <c r="B670" s="158">
        <v>2583</v>
      </c>
      <c r="C670" s="158">
        <v>2951</v>
      </c>
      <c r="D670" s="158">
        <v>1</v>
      </c>
      <c r="E670" s="158">
        <v>15</v>
      </c>
      <c r="H670" s="159"/>
    </row>
    <row r="671" spans="1:8" s="53" customFormat="1" ht="9" customHeight="1" x14ac:dyDescent="0.25">
      <c r="A671" s="155" t="s">
        <v>62</v>
      </c>
      <c r="B671" s="156">
        <v>29900</v>
      </c>
      <c r="C671" s="156">
        <v>18036</v>
      </c>
      <c r="D671" s="156">
        <v>0</v>
      </c>
      <c r="E671" s="156" t="s">
        <v>123</v>
      </c>
      <c r="H671" s="159"/>
    </row>
    <row r="672" spans="1:8" s="53" customFormat="1" ht="9" customHeight="1" x14ac:dyDescent="0.25">
      <c r="A672" s="155" t="s">
        <v>63</v>
      </c>
      <c r="B672" s="156">
        <v>5493</v>
      </c>
      <c r="C672" s="156">
        <v>19707</v>
      </c>
      <c r="D672" s="156">
        <v>0</v>
      </c>
      <c r="E672" s="156">
        <v>1</v>
      </c>
      <c r="H672" s="159"/>
    </row>
    <row r="673" spans="1:8" s="53" customFormat="1" ht="9" customHeight="1" x14ac:dyDescent="0.25">
      <c r="A673" s="155" t="s">
        <v>64</v>
      </c>
      <c r="B673" s="156">
        <v>14130</v>
      </c>
      <c r="C673" s="156">
        <v>4971</v>
      </c>
      <c r="D673" s="156">
        <v>46</v>
      </c>
      <c r="E673" s="156">
        <v>65</v>
      </c>
      <c r="H673" s="159"/>
    </row>
    <row r="674" spans="1:8" s="53" customFormat="1" ht="9" customHeight="1" x14ac:dyDescent="0.25">
      <c r="A674" s="155"/>
      <c r="B674" s="156"/>
      <c r="C674" s="156"/>
      <c r="D674" s="156"/>
      <c r="E674" s="156"/>
    </row>
    <row r="675" spans="1:8" ht="9" customHeight="1" x14ac:dyDescent="0.2">
      <c r="A675" s="151">
        <v>2014</v>
      </c>
      <c r="B675" s="148"/>
      <c r="C675" s="148"/>
      <c r="D675" s="150"/>
      <c r="E675" s="148"/>
    </row>
    <row r="676" spans="1:8" s="154" customFormat="1" ht="9" customHeight="1" x14ac:dyDescent="0.25">
      <c r="A676" s="153" t="s">
        <v>33</v>
      </c>
      <c r="B676" s="152">
        <f>SUM(B678:B708)</f>
        <v>509958</v>
      </c>
      <c r="C676" s="152">
        <f>SUM(C678:C708)</f>
        <v>309680</v>
      </c>
      <c r="D676" s="152">
        <f>SUM(D678:D708)</f>
        <v>1119</v>
      </c>
      <c r="E676" s="152">
        <f>SUM(E678:E708)</f>
        <v>2661</v>
      </c>
      <c r="H676" s="159"/>
    </row>
    <row r="677" spans="1:8" s="154" customFormat="1" ht="3.95" customHeight="1" x14ac:dyDescent="0.25">
      <c r="A677" s="153"/>
      <c r="B677" s="152"/>
      <c r="C677" s="152"/>
      <c r="D677" s="152"/>
      <c r="E677" s="152"/>
      <c r="H677" s="159"/>
    </row>
    <row r="678" spans="1:8" s="53" customFormat="1" ht="9" customHeight="1" x14ac:dyDescent="0.25">
      <c r="A678" s="155" t="s">
        <v>34</v>
      </c>
      <c r="B678" s="156">
        <v>7893</v>
      </c>
      <c r="C678" s="156">
        <v>8439</v>
      </c>
      <c r="D678" s="156">
        <v>48</v>
      </c>
      <c r="E678" s="156">
        <v>584</v>
      </c>
      <c r="H678" s="159"/>
    </row>
    <row r="679" spans="1:8" s="53" customFormat="1" ht="9" customHeight="1" x14ac:dyDescent="0.25">
      <c r="A679" s="155" t="s">
        <v>35</v>
      </c>
      <c r="B679" s="156">
        <v>2680</v>
      </c>
      <c r="C679" s="156">
        <v>645</v>
      </c>
      <c r="D679" s="156">
        <v>8</v>
      </c>
      <c r="E679" s="156">
        <v>0</v>
      </c>
      <c r="H679" s="159"/>
    </row>
    <row r="680" spans="1:8" s="53" customFormat="1" ht="9" customHeight="1" x14ac:dyDescent="0.25">
      <c r="A680" s="155" t="s">
        <v>87</v>
      </c>
      <c r="B680" s="156">
        <v>2362</v>
      </c>
      <c r="C680" s="156">
        <v>487</v>
      </c>
      <c r="D680" s="156">
        <v>0</v>
      </c>
      <c r="E680" s="156">
        <v>0</v>
      </c>
      <c r="H680" s="159"/>
    </row>
    <row r="681" spans="1:8" s="53" customFormat="1" ht="9" customHeight="1" x14ac:dyDescent="0.25">
      <c r="A681" s="157" t="s">
        <v>37</v>
      </c>
      <c r="B681" s="158">
        <v>3408</v>
      </c>
      <c r="C681" s="158">
        <v>4018</v>
      </c>
      <c r="D681" s="158">
        <v>0</v>
      </c>
      <c r="E681" s="158">
        <v>2</v>
      </c>
      <c r="H681" s="159"/>
    </row>
    <row r="682" spans="1:8" s="53" customFormat="1" ht="9" customHeight="1" x14ac:dyDescent="0.25">
      <c r="A682" s="155" t="s">
        <v>38</v>
      </c>
      <c r="B682" s="156">
        <v>25717</v>
      </c>
      <c r="C682" s="156">
        <v>2561</v>
      </c>
      <c r="D682" s="156">
        <v>1</v>
      </c>
      <c r="E682" s="156">
        <v>1</v>
      </c>
      <c r="H682" s="159"/>
    </row>
    <row r="683" spans="1:8" s="53" customFormat="1" ht="9" customHeight="1" x14ac:dyDescent="0.25">
      <c r="A683" s="155" t="s">
        <v>39</v>
      </c>
      <c r="B683" s="156">
        <v>3512</v>
      </c>
      <c r="C683" s="156">
        <v>6148</v>
      </c>
      <c r="D683" s="156">
        <v>26</v>
      </c>
      <c r="E683" s="156">
        <v>5</v>
      </c>
      <c r="H683" s="159"/>
    </row>
    <row r="684" spans="1:8" s="53" customFormat="1" ht="9" customHeight="1" x14ac:dyDescent="0.25">
      <c r="A684" s="155" t="s">
        <v>40</v>
      </c>
      <c r="B684" s="156">
        <v>21865</v>
      </c>
      <c r="C684" s="156">
        <v>832</v>
      </c>
      <c r="D684" s="156">
        <v>0</v>
      </c>
      <c r="E684" s="156" t="s">
        <v>123</v>
      </c>
      <c r="H684" s="159"/>
    </row>
    <row r="685" spans="1:8" s="53" customFormat="1" ht="9" customHeight="1" x14ac:dyDescent="0.25">
      <c r="A685" s="157" t="s">
        <v>41</v>
      </c>
      <c r="B685" s="158">
        <v>17871</v>
      </c>
      <c r="C685" s="158">
        <v>2269</v>
      </c>
      <c r="D685" s="158">
        <v>5</v>
      </c>
      <c r="E685" s="158">
        <v>10</v>
      </c>
      <c r="H685" s="159"/>
    </row>
    <row r="686" spans="1:8" s="53" customFormat="1" ht="9" customHeight="1" x14ac:dyDescent="0.25">
      <c r="A686" s="155" t="s">
        <v>42</v>
      </c>
      <c r="B686" s="156">
        <v>14589</v>
      </c>
      <c r="C686" s="156">
        <v>513</v>
      </c>
      <c r="D686" s="156" t="s">
        <v>123</v>
      </c>
      <c r="E686" s="156">
        <v>1</v>
      </c>
      <c r="H686" s="159"/>
    </row>
    <row r="687" spans="1:8" s="53" customFormat="1" ht="9" customHeight="1" x14ac:dyDescent="0.25">
      <c r="A687" s="155" t="s">
        <v>43</v>
      </c>
      <c r="B687" s="156">
        <v>46439</v>
      </c>
      <c r="C687" s="156">
        <v>26514</v>
      </c>
      <c r="D687" s="156">
        <v>307</v>
      </c>
      <c r="E687" s="156">
        <v>218</v>
      </c>
      <c r="H687" s="159"/>
    </row>
    <row r="688" spans="1:8" s="53" customFormat="1" ht="9" customHeight="1" x14ac:dyDescent="0.25">
      <c r="A688" s="155" t="s">
        <v>44</v>
      </c>
      <c r="B688" s="156">
        <v>14551</v>
      </c>
      <c r="C688" s="156">
        <v>11411</v>
      </c>
      <c r="D688" s="156">
        <v>1</v>
      </c>
      <c r="E688" s="156" t="s">
        <v>123</v>
      </c>
      <c r="H688" s="159"/>
    </row>
    <row r="689" spans="1:8" s="53" customFormat="1" ht="9" customHeight="1" x14ac:dyDescent="0.25">
      <c r="A689" s="157" t="s">
        <v>45</v>
      </c>
      <c r="B689" s="158">
        <v>17569</v>
      </c>
      <c r="C689" s="158">
        <v>11179</v>
      </c>
      <c r="D689" s="158">
        <v>0</v>
      </c>
      <c r="E689" s="158">
        <v>47</v>
      </c>
      <c r="H689" s="159"/>
    </row>
    <row r="690" spans="1:8" s="53" customFormat="1" ht="9" customHeight="1" x14ac:dyDescent="0.25">
      <c r="A690" s="155" t="s">
        <v>46</v>
      </c>
      <c r="B690" s="156">
        <v>91446</v>
      </c>
      <c r="C690" s="156">
        <v>49045</v>
      </c>
      <c r="D690" s="156">
        <v>150</v>
      </c>
      <c r="E690" s="156">
        <v>341</v>
      </c>
      <c r="H690" s="159"/>
    </row>
    <row r="691" spans="1:8" s="53" customFormat="1" ht="9" customHeight="1" x14ac:dyDescent="0.25">
      <c r="A691" s="155" t="s">
        <v>47</v>
      </c>
      <c r="B691" s="156">
        <v>29805</v>
      </c>
      <c r="C691" s="156">
        <v>38964</v>
      </c>
      <c r="D691" s="156">
        <v>1</v>
      </c>
      <c r="E691" s="156">
        <v>409</v>
      </c>
      <c r="H691" s="159"/>
    </row>
    <row r="692" spans="1:8" s="53" customFormat="1" ht="9" customHeight="1" x14ac:dyDescent="0.25">
      <c r="A692" s="155" t="s">
        <v>48</v>
      </c>
      <c r="B692" s="156">
        <v>49670</v>
      </c>
      <c r="C692" s="156">
        <v>23748</v>
      </c>
      <c r="D692" s="156">
        <v>179</v>
      </c>
      <c r="E692" s="156">
        <v>140</v>
      </c>
      <c r="H692" s="159"/>
    </row>
    <row r="693" spans="1:8" s="53" customFormat="1" ht="9" customHeight="1" x14ac:dyDescent="0.25">
      <c r="A693" s="157" t="s">
        <v>49</v>
      </c>
      <c r="B693" s="158">
        <v>7820</v>
      </c>
      <c r="C693" s="158">
        <v>8675</v>
      </c>
      <c r="D693" s="158">
        <v>11</v>
      </c>
      <c r="E693" s="158">
        <v>2</v>
      </c>
      <c r="H693" s="159"/>
    </row>
    <row r="694" spans="1:8" s="53" customFormat="1" ht="9" customHeight="1" x14ac:dyDescent="0.25">
      <c r="A694" s="155" t="s">
        <v>50</v>
      </c>
      <c r="B694" s="156">
        <v>7391</v>
      </c>
      <c r="C694" s="156">
        <v>4582</v>
      </c>
      <c r="D694" s="156" t="s">
        <v>123</v>
      </c>
      <c r="E694" s="156" t="s">
        <v>123</v>
      </c>
      <c r="H694" s="159"/>
    </row>
    <row r="695" spans="1:8" s="53" customFormat="1" ht="9" customHeight="1" x14ac:dyDescent="0.25">
      <c r="A695" s="155" t="s">
        <v>51</v>
      </c>
      <c r="B695" s="156">
        <v>2565</v>
      </c>
      <c r="C695" s="156">
        <v>293</v>
      </c>
      <c r="D695" s="156">
        <v>1</v>
      </c>
      <c r="E695" s="156">
        <v>1</v>
      </c>
      <c r="H695" s="159"/>
    </row>
    <row r="696" spans="1:8" s="53" customFormat="1" ht="9" customHeight="1" x14ac:dyDescent="0.25">
      <c r="A696" s="155" t="s">
        <v>52</v>
      </c>
      <c r="B696" s="156">
        <v>8360</v>
      </c>
      <c r="C696" s="156">
        <v>2851</v>
      </c>
      <c r="D696" s="156">
        <v>124</v>
      </c>
      <c r="E696" s="156">
        <v>81</v>
      </c>
      <c r="H696" s="159"/>
    </row>
    <row r="697" spans="1:8" s="53" customFormat="1" ht="9" customHeight="1" x14ac:dyDescent="0.25">
      <c r="A697" s="157" t="s">
        <v>53</v>
      </c>
      <c r="B697" s="158">
        <v>16957</v>
      </c>
      <c r="C697" s="158">
        <v>22206</v>
      </c>
      <c r="D697" s="158">
        <v>8</v>
      </c>
      <c r="E697" s="158">
        <v>135</v>
      </c>
      <c r="H697" s="159"/>
    </row>
    <row r="698" spans="1:8" s="53" customFormat="1" ht="9" customHeight="1" x14ac:dyDescent="0.25">
      <c r="A698" s="155" t="s">
        <v>54</v>
      </c>
      <c r="B698" s="156">
        <v>14440</v>
      </c>
      <c r="C698" s="156">
        <v>15689</v>
      </c>
      <c r="D698" s="156" t="s">
        <v>123</v>
      </c>
      <c r="E698" s="156">
        <v>292</v>
      </c>
      <c r="H698" s="159"/>
    </row>
    <row r="699" spans="1:8" s="53" customFormat="1" ht="9" customHeight="1" x14ac:dyDescent="0.25">
      <c r="A699" s="155" t="s">
        <v>55</v>
      </c>
      <c r="B699" s="156">
        <v>2653</v>
      </c>
      <c r="C699" s="156">
        <v>4403</v>
      </c>
      <c r="D699" s="156">
        <v>0</v>
      </c>
      <c r="E699" s="156">
        <v>65</v>
      </c>
      <c r="H699" s="159"/>
    </row>
    <row r="700" spans="1:8" s="53" customFormat="1" ht="9" customHeight="1" x14ac:dyDescent="0.25">
      <c r="A700" s="155" t="s">
        <v>56</v>
      </c>
      <c r="B700" s="156">
        <v>16042</v>
      </c>
      <c r="C700" s="156">
        <v>8321</v>
      </c>
      <c r="D700" s="156">
        <v>3</v>
      </c>
      <c r="E700" s="156">
        <v>45</v>
      </c>
      <c r="H700" s="159"/>
    </row>
    <row r="701" spans="1:8" s="53" customFormat="1" ht="9" customHeight="1" x14ac:dyDescent="0.25">
      <c r="A701" s="157" t="s">
        <v>57</v>
      </c>
      <c r="B701" s="158">
        <v>12020</v>
      </c>
      <c r="C701" s="158">
        <v>4229</v>
      </c>
      <c r="D701" s="158">
        <v>129</v>
      </c>
      <c r="E701" s="158">
        <v>166</v>
      </c>
      <c r="H701" s="159"/>
    </row>
    <row r="702" spans="1:8" s="53" customFormat="1" ht="9" customHeight="1" x14ac:dyDescent="0.25">
      <c r="A702" s="155" t="s">
        <v>58</v>
      </c>
      <c r="B702" s="156">
        <v>7729</v>
      </c>
      <c r="C702" s="156">
        <v>4002</v>
      </c>
      <c r="D702" s="156">
        <v>12</v>
      </c>
      <c r="E702" s="156">
        <v>9</v>
      </c>
      <c r="H702" s="159"/>
    </row>
    <row r="703" spans="1:8" s="53" customFormat="1" ht="9" customHeight="1" x14ac:dyDescent="0.25">
      <c r="A703" s="155" t="s">
        <v>59</v>
      </c>
      <c r="B703" s="156">
        <v>10112</v>
      </c>
      <c r="C703" s="156">
        <v>272</v>
      </c>
      <c r="D703" s="156">
        <v>0</v>
      </c>
      <c r="E703" s="156">
        <v>0</v>
      </c>
      <c r="H703" s="159"/>
    </row>
    <row r="704" spans="1:8" s="53" customFormat="1" ht="9" customHeight="1" x14ac:dyDescent="0.25">
      <c r="A704" s="155" t="s">
        <v>60</v>
      </c>
      <c r="B704" s="156">
        <v>9604</v>
      </c>
      <c r="C704" s="156">
        <v>1309</v>
      </c>
      <c r="D704" s="156">
        <v>44</v>
      </c>
      <c r="E704" s="156">
        <v>15</v>
      </c>
      <c r="H704" s="159"/>
    </row>
    <row r="705" spans="1:8" s="53" customFormat="1" ht="9" customHeight="1" x14ac:dyDescent="0.25">
      <c r="A705" s="157" t="s">
        <v>61</v>
      </c>
      <c r="B705" s="158">
        <v>2273</v>
      </c>
      <c r="C705" s="158">
        <v>3319</v>
      </c>
      <c r="D705" s="158">
        <v>2</v>
      </c>
      <c r="E705" s="158">
        <v>15</v>
      </c>
      <c r="H705" s="159"/>
    </row>
    <row r="706" spans="1:8" s="53" customFormat="1" ht="9" customHeight="1" x14ac:dyDescent="0.25">
      <c r="A706" s="155" t="s">
        <v>62</v>
      </c>
      <c r="B706" s="156">
        <v>27685</v>
      </c>
      <c r="C706" s="156">
        <v>18071</v>
      </c>
      <c r="D706" s="156">
        <v>0</v>
      </c>
      <c r="E706" s="156">
        <v>0</v>
      </c>
      <c r="H706" s="159"/>
    </row>
    <row r="707" spans="1:8" s="53" customFormat="1" ht="9" customHeight="1" x14ac:dyDescent="0.25">
      <c r="A707" s="155" t="s">
        <v>63</v>
      </c>
      <c r="B707" s="156">
        <v>4019</v>
      </c>
      <c r="C707" s="156">
        <v>20163</v>
      </c>
      <c r="D707" s="156">
        <v>0</v>
      </c>
      <c r="E707" s="156">
        <v>4</v>
      </c>
      <c r="H707" s="159"/>
    </row>
    <row r="708" spans="1:8" s="53" customFormat="1" ht="9" customHeight="1" x14ac:dyDescent="0.25">
      <c r="A708" s="155" t="s">
        <v>64</v>
      </c>
      <c r="B708" s="156">
        <v>10911</v>
      </c>
      <c r="C708" s="156">
        <v>4522</v>
      </c>
      <c r="D708" s="156">
        <v>59</v>
      </c>
      <c r="E708" s="156">
        <v>73</v>
      </c>
      <c r="H708" s="159"/>
    </row>
    <row r="709" spans="1:8" s="53" customFormat="1" ht="9" customHeight="1" x14ac:dyDescent="0.25">
      <c r="A709" s="155"/>
      <c r="B709" s="156"/>
      <c r="C709" s="156"/>
      <c r="D709" s="156"/>
      <c r="E709" s="156"/>
    </row>
    <row r="710" spans="1:8" ht="9" customHeight="1" x14ac:dyDescent="0.2">
      <c r="A710" s="151">
        <v>2015</v>
      </c>
      <c r="B710" s="148"/>
      <c r="C710" s="148"/>
      <c r="D710" s="150"/>
      <c r="E710" s="148"/>
    </row>
    <row r="711" spans="1:8" s="154" customFormat="1" ht="9" customHeight="1" x14ac:dyDescent="0.25">
      <c r="A711" s="153" t="s">
        <v>33</v>
      </c>
      <c r="B711" s="152">
        <f>SUM(B713:B743)</f>
        <v>423788</v>
      </c>
      <c r="C711" s="152">
        <f>SUM(C713:C743)</f>
        <v>319710</v>
      </c>
      <c r="D711" s="152">
        <f>SUM(D713:D743)</f>
        <v>987</v>
      </c>
      <c r="E711" s="152">
        <f>SUM(E713:E743)</f>
        <v>2509</v>
      </c>
      <c r="H711" s="159"/>
    </row>
    <row r="712" spans="1:8" s="154" customFormat="1" ht="3.95" customHeight="1" x14ac:dyDescent="0.25">
      <c r="A712" s="153"/>
      <c r="B712" s="152"/>
      <c r="C712" s="152"/>
      <c r="D712" s="152"/>
      <c r="E712" s="152"/>
      <c r="H712" s="159"/>
    </row>
    <row r="713" spans="1:8" s="53" customFormat="1" ht="9" customHeight="1" x14ac:dyDescent="0.25">
      <c r="A713" s="155" t="s">
        <v>34</v>
      </c>
      <c r="B713" s="156">
        <v>7580</v>
      </c>
      <c r="C713" s="156">
        <v>9036</v>
      </c>
      <c r="D713" s="156">
        <v>48</v>
      </c>
      <c r="E713" s="156">
        <v>607</v>
      </c>
      <c r="H713" s="159"/>
    </row>
    <row r="714" spans="1:8" s="53" customFormat="1" ht="9" customHeight="1" x14ac:dyDescent="0.25">
      <c r="A714" s="155" t="s">
        <v>35</v>
      </c>
      <c r="B714" s="156">
        <v>2039</v>
      </c>
      <c r="C714" s="156">
        <v>488</v>
      </c>
      <c r="D714" s="156">
        <v>3</v>
      </c>
      <c r="E714" s="156">
        <v>0</v>
      </c>
      <c r="H714" s="159"/>
    </row>
    <row r="715" spans="1:8" s="53" customFormat="1" ht="9" customHeight="1" x14ac:dyDescent="0.25">
      <c r="A715" s="155" t="s">
        <v>87</v>
      </c>
      <c r="B715" s="156">
        <v>1893</v>
      </c>
      <c r="C715" s="156">
        <v>490</v>
      </c>
      <c r="D715" s="156">
        <v>0</v>
      </c>
      <c r="E715" s="156">
        <v>0</v>
      </c>
      <c r="H715" s="159"/>
    </row>
    <row r="716" spans="1:8" s="53" customFormat="1" ht="9" customHeight="1" x14ac:dyDescent="0.25">
      <c r="A716" s="157" t="s">
        <v>37</v>
      </c>
      <c r="B716" s="158">
        <v>2302</v>
      </c>
      <c r="C716" s="158">
        <v>2372</v>
      </c>
      <c r="D716" s="158">
        <v>0</v>
      </c>
      <c r="E716" s="158" t="s">
        <v>123</v>
      </c>
      <c r="H716" s="159"/>
    </row>
    <row r="717" spans="1:8" s="53" customFormat="1" ht="9" customHeight="1" x14ac:dyDescent="0.25">
      <c r="A717" s="155" t="s">
        <v>38</v>
      </c>
      <c r="B717" s="156">
        <v>20688</v>
      </c>
      <c r="C717" s="156">
        <v>2471</v>
      </c>
      <c r="D717" s="156">
        <v>2</v>
      </c>
      <c r="E717" s="156">
        <v>2</v>
      </c>
      <c r="H717" s="159"/>
    </row>
    <row r="718" spans="1:8" s="53" customFormat="1" ht="9" customHeight="1" x14ac:dyDescent="0.25">
      <c r="A718" s="155" t="s">
        <v>39</v>
      </c>
      <c r="B718" s="156">
        <v>2325</v>
      </c>
      <c r="C718" s="156">
        <v>6549</v>
      </c>
      <c r="D718" s="156">
        <v>22</v>
      </c>
      <c r="E718" s="156">
        <v>4</v>
      </c>
      <c r="H718" s="159"/>
    </row>
    <row r="719" spans="1:8" s="53" customFormat="1" ht="9" customHeight="1" x14ac:dyDescent="0.25">
      <c r="A719" s="155" t="s">
        <v>40</v>
      </c>
      <c r="B719" s="156">
        <v>17386</v>
      </c>
      <c r="C719" s="156">
        <v>671</v>
      </c>
      <c r="D719" s="156">
        <v>0</v>
      </c>
      <c r="E719" s="156">
        <v>0</v>
      </c>
      <c r="H719" s="159"/>
    </row>
    <row r="720" spans="1:8" s="53" customFormat="1" ht="9" customHeight="1" x14ac:dyDescent="0.25">
      <c r="A720" s="157" t="s">
        <v>41</v>
      </c>
      <c r="B720" s="158">
        <v>13362</v>
      </c>
      <c r="C720" s="158">
        <v>2222</v>
      </c>
      <c r="D720" s="158">
        <v>4</v>
      </c>
      <c r="E720" s="158">
        <v>8</v>
      </c>
      <c r="H720" s="159"/>
    </row>
    <row r="721" spans="1:8" s="53" customFormat="1" ht="9" customHeight="1" x14ac:dyDescent="0.25">
      <c r="A721" s="155" t="s">
        <v>42</v>
      </c>
      <c r="B721" s="156">
        <v>12045</v>
      </c>
      <c r="C721" s="156">
        <v>431</v>
      </c>
      <c r="D721" s="156">
        <v>0</v>
      </c>
      <c r="E721" s="156" t="s">
        <v>123</v>
      </c>
      <c r="H721" s="159"/>
    </row>
    <row r="722" spans="1:8" s="53" customFormat="1" ht="9" customHeight="1" x14ac:dyDescent="0.25">
      <c r="A722" s="155" t="s">
        <v>43</v>
      </c>
      <c r="B722" s="156">
        <v>38891</v>
      </c>
      <c r="C722" s="156">
        <v>28002</v>
      </c>
      <c r="D722" s="156">
        <v>243</v>
      </c>
      <c r="E722" s="156">
        <v>218</v>
      </c>
      <c r="H722" s="159"/>
    </row>
    <row r="723" spans="1:8" s="53" customFormat="1" ht="9" customHeight="1" x14ac:dyDescent="0.25">
      <c r="A723" s="155" t="s">
        <v>44</v>
      </c>
      <c r="B723" s="156">
        <v>11651</v>
      </c>
      <c r="C723" s="156">
        <v>11726</v>
      </c>
      <c r="D723" s="156" t="s">
        <v>123</v>
      </c>
      <c r="E723" s="156">
        <v>0</v>
      </c>
      <c r="H723" s="159"/>
    </row>
    <row r="724" spans="1:8" s="53" customFormat="1" ht="9" customHeight="1" x14ac:dyDescent="0.25">
      <c r="A724" s="157" t="s">
        <v>45</v>
      </c>
      <c r="B724" s="158">
        <v>14621</v>
      </c>
      <c r="C724" s="158">
        <v>11600</v>
      </c>
      <c r="D724" s="158">
        <v>0</v>
      </c>
      <c r="E724" s="158">
        <v>47</v>
      </c>
      <c r="H724" s="159"/>
    </row>
    <row r="725" spans="1:8" s="53" customFormat="1" ht="9" customHeight="1" x14ac:dyDescent="0.25">
      <c r="A725" s="155" t="s">
        <v>46</v>
      </c>
      <c r="B725" s="156">
        <v>84732</v>
      </c>
      <c r="C725" s="156">
        <v>49400</v>
      </c>
      <c r="D725" s="156">
        <v>135</v>
      </c>
      <c r="E725" s="156">
        <v>341</v>
      </c>
      <c r="H725" s="159"/>
    </row>
    <row r="726" spans="1:8" s="53" customFormat="1" ht="9" customHeight="1" x14ac:dyDescent="0.25">
      <c r="A726" s="155" t="s">
        <v>47</v>
      </c>
      <c r="B726" s="156">
        <v>28134</v>
      </c>
      <c r="C726" s="156">
        <v>40742</v>
      </c>
      <c r="D726" s="156">
        <v>2</v>
      </c>
      <c r="E726" s="156">
        <v>319</v>
      </c>
      <c r="H726" s="159"/>
    </row>
    <row r="727" spans="1:8" s="53" customFormat="1" ht="9" customHeight="1" x14ac:dyDescent="0.25">
      <c r="A727" s="155" t="s">
        <v>48</v>
      </c>
      <c r="B727" s="156">
        <v>43612</v>
      </c>
      <c r="C727" s="156">
        <v>24570</v>
      </c>
      <c r="D727" s="156">
        <v>174</v>
      </c>
      <c r="E727" s="156">
        <v>127</v>
      </c>
      <c r="H727" s="159"/>
    </row>
    <row r="728" spans="1:8" s="53" customFormat="1" ht="9" customHeight="1" x14ac:dyDescent="0.25">
      <c r="A728" s="157" t="s">
        <v>49</v>
      </c>
      <c r="B728" s="158">
        <v>5888</v>
      </c>
      <c r="C728" s="158">
        <v>8982</v>
      </c>
      <c r="D728" s="158">
        <v>2</v>
      </c>
      <c r="E728" s="158">
        <v>2</v>
      </c>
      <c r="H728" s="159"/>
    </row>
    <row r="729" spans="1:8" s="53" customFormat="1" ht="9" customHeight="1" x14ac:dyDescent="0.25">
      <c r="A729" s="155" t="s">
        <v>50</v>
      </c>
      <c r="B729" s="156">
        <v>5469</v>
      </c>
      <c r="C729" s="156">
        <v>5970</v>
      </c>
      <c r="D729" s="156">
        <v>1</v>
      </c>
      <c r="E729" s="156" t="s">
        <v>123</v>
      </c>
      <c r="H729" s="159"/>
    </row>
    <row r="730" spans="1:8" s="53" customFormat="1" ht="9" customHeight="1" x14ac:dyDescent="0.25">
      <c r="A730" s="155" t="s">
        <v>51</v>
      </c>
      <c r="B730" s="156">
        <v>1936</v>
      </c>
      <c r="C730" s="156">
        <v>265</v>
      </c>
      <c r="D730" s="156">
        <v>1</v>
      </c>
      <c r="E730" s="156">
        <v>2</v>
      </c>
      <c r="H730" s="159"/>
    </row>
    <row r="731" spans="1:8" s="53" customFormat="1" ht="9" customHeight="1" x14ac:dyDescent="0.25">
      <c r="A731" s="155" t="s">
        <v>52</v>
      </c>
      <c r="B731" s="156">
        <v>6851</v>
      </c>
      <c r="C731" s="156">
        <v>2679</v>
      </c>
      <c r="D731" s="156">
        <v>143</v>
      </c>
      <c r="E731" s="156">
        <v>160</v>
      </c>
      <c r="H731" s="159"/>
    </row>
    <row r="732" spans="1:8" s="53" customFormat="1" ht="9" customHeight="1" x14ac:dyDescent="0.25">
      <c r="A732" s="157" t="s">
        <v>53</v>
      </c>
      <c r="B732" s="158">
        <v>13140</v>
      </c>
      <c r="C732" s="158">
        <v>26849</v>
      </c>
      <c r="D732" s="158">
        <v>14</v>
      </c>
      <c r="E732" s="158">
        <v>80</v>
      </c>
      <c r="H732" s="159"/>
    </row>
    <row r="733" spans="1:8" s="53" customFormat="1" ht="9" customHeight="1" x14ac:dyDescent="0.25">
      <c r="A733" s="155" t="s">
        <v>54</v>
      </c>
      <c r="B733" s="156">
        <v>13084</v>
      </c>
      <c r="C733" s="156">
        <v>15448</v>
      </c>
      <c r="D733" s="156" t="s">
        <v>123</v>
      </c>
      <c r="E733" s="156">
        <v>244</v>
      </c>
      <c r="H733" s="159"/>
    </row>
    <row r="734" spans="1:8" s="53" customFormat="1" ht="9" customHeight="1" x14ac:dyDescent="0.25">
      <c r="A734" s="155" t="s">
        <v>55</v>
      </c>
      <c r="B734" s="156">
        <v>2096</v>
      </c>
      <c r="C734" s="156">
        <v>4523</v>
      </c>
      <c r="D734" s="156">
        <v>0</v>
      </c>
      <c r="E734" s="156">
        <v>48</v>
      </c>
      <c r="H734" s="159"/>
    </row>
    <row r="735" spans="1:8" s="53" customFormat="1" ht="9" customHeight="1" x14ac:dyDescent="0.25">
      <c r="A735" s="155" t="s">
        <v>56</v>
      </c>
      <c r="B735" s="156">
        <v>12782</v>
      </c>
      <c r="C735" s="156">
        <v>7892</v>
      </c>
      <c r="D735" s="156">
        <v>3</v>
      </c>
      <c r="E735" s="156">
        <v>41</v>
      </c>
      <c r="H735" s="159"/>
    </row>
    <row r="736" spans="1:8" s="53" customFormat="1" ht="9" customHeight="1" x14ac:dyDescent="0.25">
      <c r="A736" s="157" t="s">
        <v>57</v>
      </c>
      <c r="B736" s="158">
        <v>7865</v>
      </c>
      <c r="C736" s="158">
        <v>3789</v>
      </c>
      <c r="D736" s="158">
        <v>84</v>
      </c>
      <c r="E736" s="158">
        <v>129</v>
      </c>
      <c r="H736" s="159"/>
    </row>
    <row r="737" spans="1:8" s="53" customFormat="1" ht="9" customHeight="1" x14ac:dyDescent="0.25">
      <c r="A737" s="155" t="s">
        <v>58</v>
      </c>
      <c r="B737" s="156">
        <v>4826</v>
      </c>
      <c r="C737" s="156">
        <v>4550</v>
      </c>
      <c r="D737" s="156">
        <v>13</v>
      </c>
      <c r="E737" s="156">
        <v>11</v>
      </c>
      <c r="H737" s="159"/>
    </row>
    <row r="738" spans="1:8" s="53" customFormat="1" ht="9" customHeight="1" x14ac:dyDescent="0.25">
      <c r="A738" s="155" t="s">
        <v>59</v>
      </c>
      <c r="B738" s="156">
        <v>7488</v>
      </c>
      <c r="C738" s="156">
        <v>224</v>
      </c>
      <c r="D738" s="156">
        <v>0</v>
      </c>
      <c r="E738" s="156">
        <v>0</v>
      </c>
      <c r="H738" s="159"/>
    </row>
    <row r="739" spans="1:8" s="53" customFormat="1" ht="9" customHeight="1" x14ac:dyDescent="0.25">
      <c r="A739" s="155" t="s">
        <v>60</v>
      </c>
      <c r="B739" s="156">
        <v>6307</v>
      </c>
      <c r="C739" s="156">
        <v>951</v>
      </c>
      <c r="D739" s="156">
        <v>42</v>
      </c>
      <c r="E739" s="156">
        <v>15</v>
      </c>
      <c r="H739" s="159"/>
    </row>
    <row r="740" spans="1:8" s="53" customFormat="1" ht="9" customHeight="1" x14ac:dyDescent="0.25">
      <c r="A740" s="157" t="s">
        <v>61</v>
      </c>
      <c r="B740" s="158">
        <v>1943</v>
      </c>
      <c r="C740" s="158">
        <v>3482</v>
      </c>
      <c r="D740" s="158">
        <v>1</v>
      </c>
      <c r="E740" s="158">
        <v>16</v>
      </c>
      <c r="H740" s="159"/>
    </row>
    <row r="741" spans="1:8" s="53" customFormat="1" ht="9" customHeight="1" x14ac:dyDescent="0.25">
      <c r="A741" s="155" t="s">
        <v>62</v>
      </c>
      <c r="B741" s="156">
        <v>21884</v>
      </c>
      <c r="C741" s="156">
        <v>17162</v>
      </c>
      <c r="D741" s="156">
        <v>0</v>
      </c>
      <c r="E741" s="156">
        <v>0</v>
      </c>
      <c r="H741" s="159"/>
    </row>
    <row r="742" spans="1:8" s="53" customFormat="1" ht="9" customHeight="1" x14ac:dyDescent="0.25">
      <c r="A742" s="155" t="s">
        <v>63</v>
      </c>
      <c r="B742" s="156">
        <v>3170</v>
      </c>
      <c r="C742" s="156">
        <v>21378</v>
      </c>
      <c r="D742" s="156" t="s">
        <v>123</v>
      </c>
      <c r="E742" s="156">
        <v>31</v>
      </c>
      <c r="H742" s="159"/>
    </row>
    <row r="743" spans="1:8" s="53" customFormat="1" ht="9" customHeight="1" x14ac:dyDescent="0.25">
      <c r="A743" s="155" t="s">
        <v>64</v>
      </c>
      <c r="B743" s="156">
        <v>7798</v>
      </c>
      <c r="C743" s="156">
        <v>4796</v>
      </c>
      <c r="D743" s="156">
        <v>50</v>
      </c>
      <c r="E743" s="156">
        <v>57</v>
      </c>
      <c r="H743" s="159"/>
    </row>
    <row r="744" spans="1:8" s="53" customFormat="1" ht="9" customHeight="1" x14ac:dyDescent="0.25">
      <c r="A744" s="155"/>
      <c r="B744" s="156"/>
      <c r="C744" s="156"/>
      <c r="D744" s="156"/>
      <c r="E744" s="156"/>
    </row>
    <row r="745" spans="1:8" ht="9" customHeight="1" x14ac:dyDescent="0.2">
      <c r="A745" s="151">
        <v>2016</v>
      </c>
      <c r="B745" s="148"/>
      <c r="C745" s="148"/>
      <c r="D745" s="150"/>
      <c r="E745" s="148"/>
    </row>
    <row r="746" spans="1:8" s="154" customFormat="1" ht="9" customHeight="1" x14ac:dyDescent="0.25">
      <c r="A746" s="153" t="s">
        <v>33</v>
      </c>
      <c r="B746" s="152">
        <f>SUM(B748:B778)</f>
        <v>416557</v>
      </c>
      <c r="C746" s="152">
        <f>SUM(C748:C778)-1</f>
        <v>346683</v>
      </c>
      <c r="D746" s="152">
        <f>SUM(D748:D778)</f>
        <v>1096</v>
      </c>
      <c r="E746" s="152">
        <f>SUM(E748:E778)-4</f>
        <v>2857</v>
      </c>
      <c r="H746" s="159"/>
    </row>
    <row r="747" spans="1:8" s="154" customFormat="1" ht="3.95" customHeight="1" x14ac:dyDescent="0.25">
      <c r="A747" s="153"/>
      <c r="B747" s="152"/>
      <c r="C747" s="152"/>
      <c r="D747" s="152"/>
      <c r="E747" s="152"/>
      <c r="H747" s="159"/>
    </row>
    <row r="748" spans="1:8" s="53" customFormat="1" ht="9" customHeight="1" x14ac:dyDescent="0.25">
      <c r="A748" s="155" t="s">
        <v>34</v>
      </c>
      <c r="B748" s="156">
        <v>8546</v>
      </c>
      <c r="C748" s="156">
        <v>10362</v>
      </c>
      <c r="D748" s="156">
        <v>45</v>
      </c>
      <c r="E748" s="156">
        <v>586</v>
      </c>
      <c r="H748" s="159"/>
    </row>
    <row r="749" spans="1:8" s="53" customFormat="1" ht="9" customHeight="1" x14ac:dyDescent="0.25">
      <c r="A749" s="155" t="s">
        <v>35</v>
      </c>
      <c r="B749" s="156">
        <v>2136</v>
      </c>
      <c r="C749" s="156">
        <v>509</v>
      </c>
      <c r="D749" s="156">
        <v>16</v>
      </c>
      <c r="E749" s="156">
        <v>0</v>
      </c>
      <c r="H749" s="159"/>
    </row>
    <row r="750" spans="1:8" s="53" customFormat="1" ht="9" customHeight="1" x14ac:dyDescent="0.25">
      <c r="A750" s="155" t="s">
        <v>87</v>
      </c>
      <c r="B750" s="156">
        <v>2103</v>
      </c>
      <c r="C750" s="156">
        <v>586</v>
      </c>
      <c r="D750" s="156">
        <v>17</v>
      </c>
      <c r="E750" s="156">
        <v>0</v>
      </c>
      <c r="H750" s="159"/>
    </row>
    <row r="751" spans="1:8" s="53" customFormat="1" ht="9" customHeight="1" x14ac:dyDescent="0.25">
      <c r="A751" s="157" t="s">
        <v>37</v>
      </c>
      <c r="B751" s="158">
        <v>2036</v>
      </c>
      <c r="C751" s="158">
        <v>3302</v>
      </c>
      <c r="D751" s="158">
        <v>0</v>
      </c>
      <c r="E751" s="158">
        <v>0</v>
      </c>
      <c r="H751" s="159"/>
    </row>
    <row r="752" spans="1:8" s="53" customFormat="1" ht="9" customHeight="1" x14ac:dyDescent="0.25">
      <c r="A752" s="155" t="s">
        <v>38</v>
      </c>
      <c r="B752" s="156">
        <v>23194</v>
      </c>
      <c r="C752" s="156">
        <v>6861</v>
      </c>
      <c r="D752" s="156">
        <v>2</v>
      </c>
      <c r="E752" s="156">
        <v>3</v>
      </c>
      <c r="H752" s="159"/>
    </row>
    <row r="753" spans="1:8" s="53" customFormat="1" ht="9" customHeight="1" x14ac:dyDescent="0.25">
      <c r="A753" s="155" t="s">
        <v>39</v>
      </c>
      <c r="B753" s="156">
        <v>2355</v>
      </c>
      <c r="C753" s="156">
        <v>6321</v>
      </c>
      <c r="D753" s="156">
        <v>31</v>
      </c>
      <c r="E753" s="156">
        <v>11</v>
      </c>
      <c r="H753" s="159"/>
    </row>
    <row r="754" spans="1:8" s="53" customFormat="1" ht="9" customHeight="1" x14ac:dyDescent="0.25">
      <c r="A754" s="155" t="s">
        <v>40</v>
      </c>
      <c r="B754" s="156">
        <v>15762</v>
      </c>
      <c r="C754" s="156">
        <v>624</v>
      </c>
      <c r="D754" s="156">
        <v>0</v>
      </c>
      <c r="E754" s="156">
        <v>0</v>
      </c>
      <c r="H754" s="159"/>
    </row>
    <row r="755" spans="1:8" s="53" customFormat="1" ht="9" customHeight="1" x14ac:dyDescent="0.25">
      <c r="A755" s="157" t="s">
        <v>41</v>
      </c>
      <c r="B755" s="158">
        <v>15767</v>
      </c>
      <c r="C755" s="158">
        <v>2885</v>
      </c>
      <c r="D755" s="158">
        <v>3</v>
      </c>
      <c r="E755" s="158">
        <v>15</v>
      </c>
      <c r="H755" s="159"/>
    </row>
    <row r="756" spans="1:8" s="53" customFormat="1" ht="9" customHeight="1" x14ac:dyDescent="0.25">
      <c r="A756" s="155" t="s">
        <v>42</v>
      </c>
      <c r="B756" s="156">
        <v>12551</v>
      </c>
      <c r="C756" s="156">
        <v>505</v>
      </c>
      <c r="D756" s="156" t="s">
        <v>123</v>
      </c>
      <c r="E756" s="156" t="s">
        <v>123</v>
      </c>
      <c r="H756" s="159"/>
    </row>
    <row r="757" spans="1:8" s="53" customFormat="1" ht="9" customHeight="1" x14ac:dyDescent="0.25">
      <c r="A757" s="155" t="s">
        <v>43</v>
      </c>
      <c r="B757" s="156">
        <v>37338</v>
      </c>
      <c r="C757" s="156">
        <v>31012</v>
      </c>
      <c r="D757" s="156">
        <v>245</v>
      </c>
      <c r="E757" s="156">
        <v>201</v>
      </c>
      <c r="H757" s="159"/>
    </row>
    <row r="758" spans="1:8" s="53" customFormat="1" ht="9" customHeight="1" x14ac:dyDescent="0.25">
      <c r="A758" s="155" t="s">
        <v>44</v>
      </c>
      <c r="B758" s="156">
        <v>12495</v>
      </c>
      <c r="C758" s="156">
        <v>13371</v>
      </c>
      <c r="D758" s="156">
        <v>0</v>
      </c>
      <c r="E758" s="156">
        <v>1</v>
      </c>
      <c r="H758" s="159"/>
    </row>
    <row r="759" spans="1:8" s="53" customFormat="1" ht="9" customHeight="1" x14ac:dyDescent="0.25">
      <c r="A759" s="157" t="s">
        <v>45</v>
      </c>
      <c r="B759" s="158">
        <v>11227</v>
      </c>
      <c r="C759" s="158">
        <v>11507</v>
      </c>
      <c r="D759" s="158" t="s">
        <v>123</v>
      </c>
      <c r="E759" s="158">
        <v>44</v>
      </c>
      <c r="H759" s="159"/>
    </row>
    <row r="760" spans="1:8" s="53" customFormat="1" ht="9" customHeight="1" x14ac:dyDescent="0.25">
      <c r="A760" s="155" t="s">
        <v>46</v>
      </c>
      <c r="B760" s="156">
        <v>85319</v>
      </c>
      <c r="C760" s="156">
        <v>54048</v>
      </c>
      <c r="D760" s="156">
        <v>172</v>
      </c>
      <c r="E760" s="156">
        <v>347</v>
      </c>
      <c r="H760" s="159"/>
    </row>
    <row r="761" spans="1:8" s="53" customFormat="1" ht="9" customHeight="1" x14ac:dyDescent="0.25">
      <c r="A761" s="155" t="s">
        <v>47</v>
      </c>
      <c r="B761" s="156">
        <v>27566</v>
      </c>
      <c r="C761" s="156">
        <v>39405</v>
      </c>
      <c r="D761" s="156">
        <v>0</v>
      </c>
      <c r="E761" s="156">
        <v>753</v>
      </c>
      <c r="H761" s="159"/>
    </row>
    <row r="762" spans="1:8" s="53" customFormat="1" ht="9" customHeight="1" x14ac:dyDescent="0.25">
      <c r="A762" s="155" t="s">
        <v>48</v>
      </c>
      <c r="B762" s="156">
        <v>45660</v>
      </c>
      <c r="C762" s="156">
        <v>26910</v>
      </c>
      <c r="D762" s="156">
        <v>170</v>
      </c>
      <c r="E762" s="156">
        <v>98</v>
      </c>
      <c r="H762" s="159"/>
    </row>
    <row r="763" spans="1:8" s="53" customFormat="1" ht="9" customHeight="1" x14ac:dyDescent="0.25">
      <c r="A763" s="157" t="s">
        <v>49</v>
      </c>
      <c r="B763" s="158">
        <v>6625</v>
      </c>
      <c r="C763" s="158">
        <v>11931</v>
      </c>
      <c r="D763" s="158">
        <v>3</v>
      </c>
      <c r="E763" s="158">
        <v>1</v>
      </c>
      <c r="H763" s="159"/>
    </row>
    <row r="764" spans="1:8" s="53" customFormat="1" ht="9" customHeight="1" x14ac:dyDescent="0.25">
      <c r="A764" s="155" t="s">
        <v>50</v>
      </c>
      <c r="B764" s="156">
        <v>5328</v>
      </c>
      <c r="C764" s="156">
        <v>6190</v>
      </c>
      <c r="D764" s="156" t="s">
        <v>123</v>
      </c>
      <c r="E764" s="156" t="s">
        <v>123</v>
      </c>
      <c r="H764" s="159"/>
    </row>
    <row r="765" spans="1:8" s="53" customFormat="1" ht="9" customHeight="1" x14ac:dyDescent="0.25">
      <c r="A765" s="155" t="s">
        <v>51</v>
      </c>
      <c r="B765" s="156">
        <v>1975</v>
      </c>
      <c r="C765" s="156">
        <v>272</v>
      </c>
      <c r="D765" s="156">
        <v>4</v>
      </c>
      <c r="E765" s="156">
        <v>3</v>
      </c>
      <c r="H765" s="159"/>
    </row>
    <row r="766" spans="1:8" s="53" customFormat="1" ht="9" customHeight="1" x14ac:dyDescent="0.25">
      <c r="A766" s="155" t="s">
        <v>52</v>
      </c>
      <c r="B766" s="156">
        <v>6596</v>
      </c>
      <c r="C766" s="156">
        <v>2513</v>
      </c>
      <c r="D766" s="156">
        <v>138</v>
      </c>
      <c r="E766" s="156">
        <v>163</v>
      </c>
      <c r="H766" s="159"/>
    </row>
    <row r="767" spans="1:8" s="53" customFormat="1" ht="9" customHeight="1" x14ac:dyDescent="0.25">
      <c r="A767" s="157" t="s">
        <v>53</v>
      </c>
      <c r="B767" s="158">
        <v>8722</v>
      </c>
      <c r="C767" s="158">
        <v>28150</v>
      </c>
      <c r="D767" s="158">
        <v>18</v>
      </c>
      <c r="E767" s="158">
        <v>54</v>
      </c>
      <c r="H767" s="159"/>
    </row>
    <row r="768" spans="1:8" s="53" customFormat="1" ht="9" customHeight="1" x14ac:dyDescent="0.25">
      <c r="A768" s="155" t="s">
        <v>54</v>
      </c>
      <c r="B768" s="156">
        <v>11572</v>
      </c>
      <c r="C768" s="156">
        <v>17724</v>
      </c>
      <c r="D768" s="156">
        <v>0</v>
      </c>
      <c r="E768" s="156">
        <v>248</v>
      </c>
      <c r="H768" s="159"/>
    </row>
    <row r="769" spans="1:8" s="53" customFormat="1" ht="9" customHeight="1" x14ac:dyDescent="0.25">
      <c r="A769" s="155" t="s">
        <v>55</v>
      </c>
      <c r="B769" s="156">
        <v>1628</v>
      </c>
      <c r="C769" s="156">
        <v>4046</v>
      </c>
      <c r="D769" s="156">
        <v>0</v>
      </c>
      <c r="E769" s="156">
        <v>57</v>
      </c>
      <c r="H769" s="159"/>
    </row>
    <row r="770" spans="1:8" s="53" customFormat="1" ht="9" customHeight="1" x14ac:dyDescent="0.25">
      <c r="A770" s="155" t="s">
        <v>56</v>
      </c>
      <c r="B770" s="156">
        <v>12569</v>
      </c>
      <c r="C770" s="156">
        <v>9171</v>
      </c>
      <c r="D770" s="156">
        <v>3</v>
      </c>
      <c r="E770" s="156">
        <v>52</v>
      </c>
      <c r="H770" s="159"/>
    </row>
    <row r="771" spans="1:8" s="53" customFormat="1" ht="9" customHeight="1" x14ac:dyDescent="0.25">
      <c r="A771" s="157" t="s">
        <v>57</v>
      </c>
      <c r="B771" s="158">
        <v>5976</v>
      </c>
      <c r="C771" s="158">
        <v>4045</v>
      </c>
      <c r="D771" s="158">
        <v>132</v>
      </c>
      <c r="E771" s="158">
        <v>111</v>
      </c>
      <c r="H771" s="159"/>
    </row>
    <row r="772" spans="1:8" s="53" customFormat="1" ht="9" customHeight="1" x14ac:dyDescent="0.25">
      <c r="A772" s="155" t="s">
        <v>58</v>
      </c>
      <c r="B772" s="156">
        <v>5091</v>
      </c>
      <c r="C772" s="156">
        <v>4965</v>
      </c>
      <c r="D772" s="156">
        <v>13</v>
      </c>
      <c r="E772" s="156">
        <v>14</v>
      </c>
      <c r="H772" s="159"/>
    </row>
    <row r="773" spans="1:8" s="53" customFormat="1" ht="9" customHeight="1" x14ac:dyDescent="0.25">
      <c r="A773" s="155" t="s">
        <v>59</v>
      </c>
      <c r="B773" s="156">
        <v>6767</v>
      </c>
      <c r="C773" s="156">
        <v>225</v>
      </c>
      <c r="D773" s="156">
        <v>0</v>
      </c>
      <c r="E773" s="156">
        <v>0</v>
      </c>
      <c r="H773" s="159"/>
    </row>
    <row r="774" spans="1:8" s="53" customFormat="1" ht="9" customHeight="1" x14ac:dyDescent="0.25">
      <c r="A774" s="155" t="s">
        <v>60</v>
      </c>
      <c r="B774" s="156">
        <v>6423</v>
      </c>
      <c r="C774" s="156">
        <v>888</v>
      </c>
      <c r="D774" s="156">
        <v>32</v>
      </c>
      <c r="E774" s="156">
        <v>10</v>
      </c>
      <c r="H774" s="159"/>
    </row>
    <row r="775" spans="1:8" s="53" customFormat="1" ht="9" customHeight="1" x14ac:dyDescent="0.25">
      <c r="A775" s="157" t="s">
        <v>61</v>
      </c>
      <c r="B775" s="158">
        <v>1913</v>
      </c>
      <c r="C775" s="158">
        <v>3388</v>
      </c>
      <c r="D775" s="158" t="s">
        <v>123</v>
      </c>
      <c r="E775" s="158">
        <v>15</v>
      </c>
      <c r="H775" s="159"/>
    </row>
    <row r="776" spans="1:8" s="53" customFormat="1" ht="9" customHeight="1" x14ac:dyDescent="0.25">
      <c r="A776" s="155" t="s">
        <v>62</v>
      </c>
      <c r="B776" s="156">
        <v>20600</v>
      </c>
      <c r="C776" s="156">
        <v>17497</v>
      </c>
      <c r="D776" s="156">
        <v>0</v>
      </c>
      <c r="E776" s="156">
        <v>0</v>
      </c>
      <c r="H776" s="159"/>
    </row>
    <row r="777" spans="1:8" s="53" customFormat="1" ht="9" customHeight="1" x14ac:dyDescent="0.25">
      <c r="A777" s="155" t="s">
        <v>63</v>
      </c>
      <c r="B777" s="156">
        <v>2756</v>
      </c>
      <c r="C777" s="156">
        <v>22346</v>
      </c>
      <c r="D777" s="156" t="s">
        <v>123</v>
      </c>
      <c r="E777" s="156">
        <v>1</v>
      </c>
      <c r="H777" s="159"/>
    </row>
    <row r="778" spans="1:8" s="53" customFormat="1" ht="9" customHeight="1" x14ac:dyDescent="0.25">
      <c r="A778" s="155" t="s">
        <v>64</v>
      </c>
      <c r="B778" s="156">
        <v>7961</v>
      </c>
      <c r="C778" s="156">
        <v>5125</v>
      </c>
      <c r="D778" s="156">
        <v>52</v>
      </c>
      <c r="E778" s="156">
        <v>73</v>
      </c>
      <c r="H778" s="159"/>
    </row>
    <row r="779" spans="1:8" s="53" customFormat="1" ht="9" customHeight="1" x14ac:dyDescent="0.25">
      <c r="A779" s="155"/>
      <c r="B779" s="156"/>
      <c r="C779" s="156"/>
      <c r="D779" s="156"/>
      <c r="E779" s="156"/>
    </row>
    <row r="780" spans="1:8" ht="9" customHeight="1" x14ac:dyDescent="0.2">
      <c r="A780" s="151">
        <v>2017</v>
      </c>
      <c r="B780" s="148"/>
      <c r="C780" s="148"/>
      <c r="D780" s="150"/>
      <c r="E780" s="148"/>
    </row>
    <row r="781" spans="1:8" s="154" customFormat="1" ht="9" customHeight="1" x14ac:dyDescent="0.25">
      <c r="A781" s="153" t="s">
        <v>33</v>
      </c>
      <c r="B781" s="152">
        <f>SUM(B783:B813)-1</f>
        <v>431390</v>
      </c>
      <c r="C781" s="152">
        <f>SUM(C783:C813)</f>
        <v>349021</v>
      </c>
      <c r="D781" s="152">
        <f>SUM(D783:D813)-1</f>
        <v>920</v>
      </c>
      <c r="E781" s="152">
        <f>SUM(E783:E813)+2</f>
        <v>2682</v>
      </c>
      <c r="H781" s="159"/>
    </row>
    <row r="782" spans="1:8" s="154" customFormat="1" ht="3.95" customHeight="1" x14ac:dyDescent="0.25">
      <c r="A782" s="153"/>
      <c r="B782" s="152"/>
      <c r="C782" s="152"/>
      <c r="D782" s="152"/>
      <c r="E782" s="152"/>
      <c r="H782" s="159"/>
    </row>
    <row r="783" spans="1:8" s="53" customFormat="1" ht="9" customHeight="1" x14ac:dyDescent="0.25">
      <c r="A783" s="155" t="s">
        <v>34</v>
      </c>
      <c r="B783" s="156">
        <v>9384</v>
      </c>
      <c r="C783" s="156">
        <v>9531</v>
      </c>
      <c r="D783" s="156">
        <v>50</v>
      </c>
      <c r="E783" s="156">
        <v>641</v>
      </c>
      <c r="H783" s="55"/>
    </row>
    <row r="784" spans="1:8" s="53" customFormat="1" ht="9" customHeight="1" x14ac:dyDescent="0.25">
      <c r="A784" s="155" t="s">
        <v>35</v>
      </c>
      <c r="B784" s="156">
        <v>2163</v>
      </c>
      <c r="C784" s="156">
        <v>377</v>
      </c>
      <c r="D784" s="156">
        <v>25</v>
      </c>
      <c r="E784" s="156">
        <v>0</v>
      </c>
      <c r="H784" s="55"/>
    </row>
    <row r="785" spans="1:8" s="53" customFormat="1" ht="9" customHeight="1" x14ac:dyDescent="0.25">
      <c r="A785" s="155" t="s">
        <v>87</v>
      </c>
      <c r="B785" s="156">
        <v>2263</v>
      </c>
      <c r="C785" s="156">
        <v>624</v>
      </c>
      <c r="D785" s="156">
        <v>18</v>
      </c>
      <c r="E785" s="156">
        <v>0</v>
      </c>
      <c r="H785" s="55"/>
    </row>
    <row r="786" spans="1:8" s="53" customFormat="1" ht="9" customHeight="1" x14ac:dyDescent="0.25">
      <c r="A786" s="157" t="s">
        <v>37</v>
      </c>
      <c r="B786" s="158">
        <v>2160</v>
      </c>
      <c r="C786" s="158">
        <v>4150</v>
      </c>
      <c r="D786" s="158">
        <v>0</v>
      </c>
      <c r="E786" s="158">
        <v>0</v>
      </c>
      <c r="H786" s="55"/>
    </row>
    <row r="787" spans="1:8" s="53" customFormat="1" ht="9" customHeight="1" x14ac:dyDescent="0.25">
      <c r="A787" s="155" t="s">
        <v>38</v>
      </c>
      <c r="B787" s="156">
        <v>22506</v>
      </c>
      <c r="C787" s="156">
        <v>7013</v>
      </c>
      <c r="D787" s="156">
        <v>2</v>
      </c>
      <c r="E787" s="156">
        <v>4</v>
      </c>
      <c r="H787" s="55"/>
    </row>
    <row r="788" spans="1:8" s="53" customFormat="1" ht="9" customHeight="1" x14ac:dyDescent="0.25">
      <c r="A788" s="155" t="s">
        <v>39</v>
      </c>
      <c r="B788" s="156">
        <v>2765</v>
      </c>
      <c r="C788" s="156">
        <v>6260</v>
      </c>
      <c r="D788" s="156">
        <v>31</v>
      </c>
      <c r="E788" s="156">
        <v>17</v>
      </c>
      <c r="H788" s="55"/>
    </row>
    <row r="789" spans="1:8" s="53" customFormat="1" ht="9" customHeight="1" x14ac:dyDescent="0.25">
      <c r="A789" s="155" t="s">
        <v>40</v>
      </c>
      <c r="B789" s="156">
        <v>17163</v>
      </c>
      <c r="C789" s="156">
        <v>559</v>
      </c>
      <c r="D789" s="156">
        <v>0</v>
      </c>
      <c r="E789" s="156">
        <v>0</v>
      </c>
      <c r="H789" s="55"/>
    </row>
    <row r="790" spans="1:8" s="53" customFormat="1" ht="9" customHeight="1" x14ac:dyDescent="0.25">
      <c r="A790" s="157" t="s">
        <v>41</v>
      </c>
      <c r="B790" s="158">
        <v>17238</v>
      </c>
      <c r="C790" s="158">
        <v>2869</v>
      </c>
      <c r="D790" s="158">
        <v>4</v>
      </c>
      <c r="E790" s="158">
        <v>14</v>
      </c>
      <c r="H790" s="55"/>
    </row>
    <row r="791" spans="1:8" s="53" customFormat="1" ht="9" customHeight="1" x14ac:dyDescent="0.25">
      <c r="A791" s="155" t="s">
        <v>42</v>
      </c>
      <c r="B791" s="156">
        <v>12261</v>
      </c>
      <c r="C791" s="156">
        <v>482</v>
      </c>
      <c r="D791" s="156">
        <v>0</v>
      </c>
      <c r="E791" s="156" t="s">
        <v>123</v>
      </c>
      <c r="H791" s="55"/>
    </row>
    <row r="792" spans="1:8" s="53" customFormat="1" ht="9" customHeight="1" x14ac:dyDescent="0.25">
      <c r="A792" s="155" t="s">
        <v>43</v>
      </c>
      <c r="B792" s="156">
        <v>39542</v>
      </c>
      <c r="C792" s="156">
        <v>29617</v>
      </c>
      <c r="D792" s="156">
        <v>220</v>
      </c>
      <c r="E792" s="156">
        <v>168</v>
      </c>
      <c r="H792" s="55"/>
    </row>
    <row r="793" spans="1:8" s="53" customFormat="1" ht="9" customHeight="1" x14ac:dyDescent="0.25">
      <c r="A793" s="155" t="s">
        <v>44</v>
      </c>
      <c r="B793" s="156">
        <v>12943</v>
      </c>
      <c r="C793" s="156">
        <v>12208</v>
      </c>
      <c r="D793" s="156">
        <v>1</v>
      </c>
      <c r="E793" s="156">
        <v>0</v>
      </c>
      <c r="H793" s="55"/>
    </row>
    <row r="794" spans="1:8" s="53" customFormat="1" ht="9" customHeight="1" x14ac:dyDescent="0.25">
      <c r="A794" s="157" t="s">
        <v>45</v>
      </c>
      <c r="B794" s="158">
        <v>11304</v>
      </c>
      <c r="C794" s="158">
        <v>11411</v>
      </c>
      <c r="D794" s="158">
        <v>2</v>
      </c>
      <c r="E794" s="158">
        <v>65</v>
      </c>
      <c r="H794" s="55"/>
    </row>
    <row r="795" spans="1:8" s="53" customFormat="1" ht="9" customHeight="1" x14ac:dyDescent="0.25">
      <c r="A795" s="155" t="s">
        <v>46</v>
      </c>
      <c r="B795" s="156">
        <v>81936</v>
      </c>
      <c r="C795" s="156">
        <v>60010</v>
      </c>
      <c r="D795" s="156">
        <v>156</v>
      </c>
      <c r="E795" s="156">
        <v>295</v>
      </c>
      <c r="H795" s="55"/>
    </row>
    <row r="796" spans="1:8" s="53" customFormat="1" ht="9" customHeight="1" x14ac:dyDescent="0.25">
      <c r="A796" s="155" t="s">
        <v>47</v>
      </c>
      <c r="B796" s="156">
        <v>32357</v>
      </c>
      <c r="C796" s="156">
        <v>37809</v>
      </c>
      <c r="D796" s="156">
        <v>0</v>
      </c>
      <c r="E796" s="156">
        <v>713</v>
      </c>
      <c r="H796" s="55"/>
    </row>
    <row r="797" spans="1:8" s="53" customFormat="1" ht="9" customHeight="1" x14ac:dyDescent="0.25">
      <c r="A797" s="155" t="s">
        <v>48</v>
      </c>
      <c r="B797" s="156">
        <v>48583</v>
      </c>
      <c r="C797" s="156">
        <v>24385</v>
      </c>
      <c r="D797" s="156">
        <v>149</v>
      </c>
      <c r="E797" s="156">
        <v>96</v>
      </c>
      <c r="H797" s="55"/>
    </row>
    <row r="798" spans="1:8" s="53" customFormat="1" ht="9" customHeight="1" x14ac:dyDescent="0.25">
      <c r="A798" s="157" t="s">
        <v>49</v>
      </c>
      <c r="B798" s="158">
        <v>6902</v>
      </c>
      <c r="C798" s="158">
        <v>13044</v>
      </c>
      <c r="D798" s="158">
        <v>4</v>
      </c>
      <c r="E798" s="158">
        <v>0</v>
      </c>
      <c r="H798" s="55"/>
    </row>
    <row r="799" spans="1:8" s="53" customFormat="1" ht="9" customHeight="1" x14ac:dyDescent="0.25">
      <c r="A799" s="155" t="s">
        <v>50</v>
      </c>
      <c r="B799" s="156">
        <v>5457</v>
      </c>
      <c r="C799" s="156">
        <v>5060</v>
      </c>
      <c r="D799" s="156">
        <v>1</v>
      </c>
      <c r="E799" s="156" t="s">
        <v>123</v>
      </c>
      <c r="H799" s="55"/>
    </row>
    <row r="800" spans="1:8" s="53" customFormat="1" ht="9" customHeight="1" x14ac:dyDescent="0.25">
      <c r="A800" s="155" t="s">
        <v>51</v>
      </c>
      <c r="B800" s="156">
        <v>2054</v>
      </c>
      <c r="C800" s="156">
        <v>298</v>
      </c>
      <c r="D800" s="156">
        <v>3</v>
      </c>
      <c r="E800" s="156">
        <v>3</v>
      </c>
      <c r="H800" s="55"/>
    </row>
    <row r="801" spans="1:8" s="53" customFormat="1" ht="9" customHeight="1" x14ac:dyDescent="0.25">
      <c r="A801" s="155" t="s">
        <v>52</v>
      </c>
      <c r="B801" s="156">
        <v>7379</v>
      </c>
      <c r="C801" s="156">
        <v>2694</v>
      </c>
      <c r="D801" s="156">
        <v>15</v>
      </c>
      <c r="E801" s="156">
        <v>54</v>
      </c>
      <c r="H801" s="55"/>
    </row>
    <row r="802" spans="1:8" s="53" customFormat="1" ht="9" customHeight="1" x14ac:dyDescent="0.25">
      <c r="A802" s="157" t="s">
        <v>53</v>
      </c>
      <c r="B802" s="158">
        <v>7779</v>
      </c>
      <c r="C802" s="158">
        <v>24160</v>
      </c>
      <c r="D802" s="158">
        <v>18</v>
      </c>
      <c r="E802" s="158">
        <v>34</v>
      </c>
      <c r="H802" s="55"/>
    </row>
    <row r="803" spans="1:8" s="53" customFormat="1" ht="9" customHeight="1" x14ac:dyDescent="0.25">
      <c r="A803" s="155" t="s">
        <v>54</v>
      </c>
      <c r="B803" s="156">
        <v>11716</v>
      </c>
      <c r="C803" s="156">
        <v>19989</v>
      </c>
      <c r="D803" s="156" t="s">
        <v>123</v>
      </c>
      <c r="E803" s="156">
        <v>214</v>
      </c>
      <c r="H803" s="55"/>
    </row>
    <row r="804" spans="1:8" s="53" customFormat="1" ht="9" customHeight="1" x14ac:dyDescent="0.25">
      <c r="A804" s="155" t="s">
        <v>55</v>
      </c>
      <c r="B804" s="156">
        <v>1743</v>
      </c>
      <c r="C804" s="156">
        <v>4533</v>
      </c>
      <c r="D804" s="156">
        <v>0</v>
      </c>
      <c r="E804" s="156">
        <v>42</v>
      </c>
      <c r="H804" s="55"/>
    </row>
    <row r="805" spans="1:8" s="53" customFormat="1" ht="9" customHeight="1" x14ac:dyDescent="0.25">
      <c r="A805" s="155" t="s">
        <v>56</v>
      </c>
      <c r="B805" s="156">
        <v>13246</v>
      </c>
      <c r="C805" s="156">
        <v>8745</v>
      </c>
      <c r="D805" s="156">
        <v>6</v>
      </c>
      <c r="E805" s="156">
        <v>75</v>
      </c>
      <c r="H805" s="55"/>
    </row>
    <row r="806" spans="1:8" s="53" customFormat="1" ht="9" customHeight="1" x14ac:dyDescent="0.25">
      <c r="A806" s="157" t="s">
        <v>57</v>
      </c>
      <c r="B806" s="158">
        <v>6780</v>
      </c>
      <c r="C806" s="158">
        <v>4483</v>
      </c>
      <c r="D806" s="158">
        <v>129</v>
      </c>
      <c r="E806" s="158">
        <v>115</v>
      </c>
      <c r="H806" s="55"/>
    </row>
    <row r="807" spans="1:8" s="53" customFormat="1" ht="9" customHeight="1" x14ac:dyDescent="0.25">
      <c r="A807" s="155" t="s">
        <v>58</v>
      </c>
      <c r="B807" s="156">
        <v>5501</v>
      </c>
      <c r="C807" s="156">
        <v>4489</v>
      </c>
      <c r="D807" s="156">
        <v>11</v>
      </c>
      <c r="E807" s="156">
        <v>13</v>
      </c>
      <c r="H807" s="55"/>
    </row>
    <row r="808" spans="1:8" s="53" customFormat="1" ht="9" customHeight="1" x14ac:dyDescent="0.25">
      <c r="A808" s="155" t="s">
        <v>59</v>
      </c>
      <c r="B808" s="156">
        <v>6858</v>
      </c>
      <c r="C808" s="156">
        <v>148</v>
      </c>
      <c r="D808" s="156">
        <v>0</v>
      </c>
      <c r="E808" s="156">
        <v>0</v>
      </c>
      <c r="H808" s="55"/>
    </row>
    <row r="809" spans="1:8" s="53" customFormat="1" ht="9" customHeight="1" x14ac:dyDescent="0.25">
      <c r="A809" s="155" t="s">
        <v>60</v>
      </c>
      <c r="B809" s="156">
        <v>7531</v>
      </c>
      <c r="C809" s="156">
        <v>1009</v>
      </c>
      <c r="D809" s="156">
        <v>29</v>
      </c>
      <c r="E809" s="156">
        <v>7</v>
      </c>
      <c r="H809" s="55"/>
    </row>
    <row r="810" spans="1:8" s="53" customFormat="1" ht="9" customHeight="1" x14ac:dyDescent="0.25">
      <c r="A810" s="157" t="s">
        <v>61</v>
      </c>
      <c r="B810" s="158">
        <v>1668</v>
      </c>
      <c r="C810" s="158">
        <v>3249</v>
      </c>
      <c r="D810" s="158">
        <v>1</v>
      </c>
      <c r="E810" s="158">
        <v>15</v>
      </c>
      <c r="H810" s="55"/>
    </row>
    <row r="811" spans="1:8" s="53" customFormat="1" ht="9" customHeight="1" x14ac:dyDescent="0.25">
      <c r="A811" s="155" t="s">
        <v>62</v>
      </c>
      <c r="B811" s="156">
        <v>20313</v>
      </c>
      <c r="C811" s="156">
        <v>17448</v>
      </c>
      <c r="D811" s="156">
        <v>0</v>
      </c>
      <c r="E811" s="156">
        <v>0</v>
      </c>
      <c r="H811" s="55"/>
    </row>
    <row r="812" spans="1:8" s="53" customFormat="1" ht="9" customHeight="1" x14ac:dyDescent="0.25">
      <c r="A812" s="155" t="s">
        <v>63</v>
      </c>
      <c r="B812" s="156">
        <v>2522</v>
      </c>
      <c r="C812" s="156">
        <v>27051</v>
      </c>
      <c r="D812" s="156" t="s">
        <v>123</v>
      </c>
      <c r="E812" s="156">
        <v>1</v>
      </c>
      <c r="H812" s="55"/>
    </row>
    <row r="813" spans="1:8" s="53" customFormat="1" ht="9" customHeight="1" x14ac:dyDescent="0.25">
      <c r="A813" s="155" t="s">
        <v>64</v>
      </c>
      <c r="B813" s="156">
        <v>9374</v>
      </c>
      <c r="C813" s="156">
        <v>5316</v>
      </c>
      <c r="D813" s="156">
        <v>46</v>
      </c>
      <c r="E813" s="156">
        <v>94</v>
      </c>
      <c r="H813" s="55"/>
    </row>
    <row r="814" spans="1:8" s="53" customFormat="1" ht="9" customHeight="1" x14ac:dyDescent="0.25">
      <c r="A814" s="155"/>
      <c r="B814" s="156"/>
      <c r="C814" s="156"/>
      <c r="D814" s="156"/>
      <c r="E814" s="156"/>
    </row>
    <row r="815" spans="1:8" ht="9" customHeight="1" x14ac:dyDescent="0.2">
      <c r="A815" s="151">
        <v>2018</v>
      </c>
      <c r="B815" s="148"/>
      <c r="C815" s="148"/>
      <c r="D815" s="150"/>
      <c r="E815" s="148"/>
    </row>
    <row r="816" spans="1:8" s="154" customFormat="1" ht="9" customHeight="1" x14ac:dyDescent="0.25">
      <c r="A816" s="153" t="s">
        <v>33</v>
      </c>
      <c r="B816" s="152">
        <f>SUM(B818:B848)</f>
        <v>463301</v>
      </c>
      <c r="C816" s="152">
        <f>SUM(C818:C848)</f>
        <v>349402</v>
      </c>
      <c r="D816" s="152">
        <f>SUM(D818:D848)-3</f>
        <v>767</v>
      </c>
      <c r="E816" s="152">
        <f>SUM(E818:E848)+1</f>
        <v>2583</v>
      </c>
      <c r="H816" s="159"/>
    </row>
    <row r="817" spans="1:8" s="154" customFormat="1" ht="3.95" customHeight="1" x14ac:dyDescent="0.25">
      <c r="A817" s="153"/>
      <c r="B817" s="152"/>
      <c r="C817" s="152"/>
      <c r="D817" s="152"/>
      <c r="E817" s="152"/>
      <c r="H817" s="159"/>
    </row>
    <row r="818" spans="1:8" s="53" customFormat="1" ht="9" customHeight="1" x14ac:dyDescent="0.25">
      <c r="A818" s="155" t="s">
        <v>34</v>
      </c>
      <c r="B818" s="156">
        <v>8696</v>
      </c>
      <c r="C818" s="156">
        <v>9821</v>
      </c>
      <c r="D818" s="156">
        <v>56</v>
      </c>
      <c r="E818" s="156">
        <v>708</v>
      </c>
      <c r="H818" s="159"/>
    </row>
    <row r="819" spans="1:8" s="53" customFormat="1" ht="9" customHeight="1" x14ac:dyDescent="0.25">
      <c r="A819" s="155" t="s">
        <v>35</v>
      </c>
      <c r="B819" s="156">
        <v>1819</v>
      </c>
      <c r="C819" s="156">
        <v>392</v>
      </c>
      <c r="D819" s="156">
        <v>15</v>
      </c>
      <c r="E819" s="156">
        <v>0</v>
      </c>
      <c r="H819" s="159"/>
    </row>
    <row r="820" spans="1:8" s="53" customFormat="1" ht="9" customHeight="1" x14ac:dyDescent="0.25">
      <c r="A820" s="155" t="s">
        <v>87</v>
      </c>
      <c r="B820" s="156">
        <v>2382</v>
      </c>
      <c r="C820" s="156">
        <v>450</v>
      </c>
      <c r="D820" s="156" t="s">
        <v>123</v>
      </c>
      <c r="E820" s="156">
        <v>0</v>
      </c>
      <c r="H820" s="159"/>
    </row>
    <row r="821" spans="1:8" s="53" customFormat="1" ht="9" customHeight="1" x14ac:dyDescent="0.25">
      <c r="A821" s="157" t="s">
        <v>37</v>
      </c>
      <c r="B821" s="158">
        <v>2634</v>
      </c>
      <c r="C821" s="158">
        <v>3967</v>
      </c>
      <c r="D821" s="158">
        <v>0</v>
      </c>
      <c r="E821" s="158" t="s">
        <v>123</v>
      </c>
      <c r="H821" s="159"/>
    </row>
    <row r="822" spans="1:8" s="53" customFormat="1" ht="9" customHeight="1" x14ac:dyDescent="0.25">
      <c r="A822" s="155" t="s">
        <v>38</v>
      </c>
      <c r="B822" s="156">
        <v>24361</v>
      </c>
      <c r="C822" s="156">
        <v>4237</v>
      </c>
      <c r="D822" s="156">
        <v>1</v>
      </c>
      <c r="E822" s="156">
        <v>5</v>
      </c>
      <c r="H822" s="159"/>
    </row>
    <row r="823" spans="1:8" s="53" customFormat="1" ht="9" customHeight="1" x14ac:dyDescent="0.25">
      <c r="A823" s="155" t="s">
        <v>39</v>
      </c>
      <c r="B823" s="156">
        <v>3134</v>
      </c>
      <c r="C823" s="156">
        <v>6008</v>
      </c>
      <c r="D823" s="156">
        <v>29</v>
      </c>
      <c r="E823" s="156">
        <v>19</v>
      </c>
      <c r="H823" s="159"/>
    </row>
    <row r="824" spans="1:8" s="53" customFormat="1" ht="9" customHeight="1" x14ac:dyDescent="0.25">
      <c r="A824" s="155" t="s">
        <v>40</v>
      </c>
      <c r="B824" s="156">
        <v>17587</v>
      </c>
      <c r="C824" s="156">
        <v>582</v>
      </c>
      <c r="D824" s="156">
        <v>0</v>
      </c>
      <c r="E824" s="156">
        <v>0</v>
      </c>
      <c r="H824" s="159"/>
    </row>
    <row r="825" spans="1:8" s="53" customFormat="1" ht="9" customHeight="1" x14ac:dyDescent="0.25">
      <c r="A825" s="157" t="s">
        <v>41</v>
      </c>
      <c r="B825" s="158">
        <v>18348</v>
      </c>
      <c r="C825" s="158">
        <v>2418</v>
      </c>
      <c r="D825" s="158">
        <v>6</v>
      </c>
      <c r="E825" s="158">
        <v>15</v>
      </c>
      <c r="H825" s="159"/>
    </row>
    <row r="826" spans="1:8" s="53" customFormat="1" ht="9" customHeight="1" x14ac:dyDescent="0.25">
      <c r="A826" s="155" t="s">
        <v>42</v>
      </c>
      <c r="B826" s="156">
        <v>12851</v>
      </c>
      <c r="C826" s="156">
        <v>437</v>
      </c>
      <c r="D826" s="156">
        <v>0</v>
      </c>
      <c r="E826" s="156" t="s">
        <v>123</v>
      </c>
      <c r="H826" s="159"/>
    </row>
    <row r="827" spans="1:8" s="53" customFormat="1" ht="9" customHeight="1" x14ac:dyDescent="0.25">
      <c r="A827" s="155" t="s">
        <v>43</v>
      </c>
      <c r="B827" s="156">
        <v>40229</v>
      </c>
      <c r="C827" s="156">
        <v>30017</v>
      </c>
      <c r="D827" s="156">
        <v>196</v>
      </c>
      <c r="E827" s="156">
        <v>174</v>
      </c>
      <c r="H827" s="159"/>
    </row>
    <row r="828" spans="1:8" s="53" customFormat="1" ht="9" customHeight="1" x14ac:dyDescent="0.25">
      <c r="A828" s="155" t="s">
        <v>44</v>
      </c>
      <c r="B828" s="156">
        <v>12924</v>
      </c>
      <c r="C828" s="156">
        <v>11554</v>
      </c>
      <c r="D828" s="156">
        <v>1</v>
      </c>
      <c r="E828" s="156">
        <v>0</v>
      </c>
      <c r="H828" s="159"/>
    </row>
    <row r="829" spans="1:8" s="53" customFormat="1" ht="9" customHeight="1" x14ac:dyDescent="0.25">
      <c r="A829" s="157" t="s">
        <v>45</v>
      </c>
      <c r="B829" s="158">
        <v>12787</v>
      </c>
      <c r="C829" s="158">
        <v>11467</v>
      </c>
      <c r="D829" s="158">
        <v>2</v>
      </c>
      <c r="E829" s="158">
        <v>70</v>
      </c>
      <c r="H829" s="159"/>
    </row>
    <row r="830" spans="1:8" s="53" customFormat="1" ht="9" customHeight="1" x14ac:dyDescent="0.25">
      <c r="A830" s="155" t="s">
        <v>46</v>
      </c>
      <c r="B830" s="156">
        <v>94171</v>
      </c>
      <c r="C830" s="156">
        <v>63269</v>
      </c>
      <c r="D830" s="156">
        <v>143</v>
      </c>
      <c r="E830" s="156">
        <v>313</v>
      </c>
      <c r="H830" s="159"/>
    </row>
    <row r="831" spans="1:8" s="53" customFormat="1" ht="9" customHeight="1" x14ac:dyDescent="0.25">
      <c r="A831" s="155" t="s">
        <v>47</v>
      </c>
      <c r="B831" s="156">
        <v>37714</v>
      </c>
      <c r="C831" s="156">
        <v>44771</v>
      </c>
      <c r="D831" s="156">
        <v>0</v>
      </c>
      <c r="E831" s="156">
        <v>655</v>
      </c>
      <c r="H831" s="159"/>
    </row>
    <row r="832" spans="1:8" s="53" customFormat="1" ht="9" customHeight="1" x14ac:dyDescent="0.25">
      <c r="A832" s="155" t="s">
        <v>48</v>
      </c>
      <c r="B832" s="156">
        <v>50585</v>
      </c>
      <c r="C832" s="156">
        <v>21637</v>
      </c>
      <c r="D832" s="156">
        <v>132</v>
      </c>
      <c r="E832" s="156">
        <v>101</v>
      </c>
      <c r="H832" s="159"/>
    </row>
    <row r="833" spans="1:8" s="53" customFormat="1" ht="9" customHeight="1" x14ac:dyDescent="0.25">
      <c r="A833" s="157" t="s">
        <v>49</v>
      </c>
      <c r="B833" s="158">
        <v>6971</v>
      </c>
      <c r="C833" s="158">
        <v>13591</v>
      </c>
      <c r="D833" s="158">
        <v>4</v>
      </c>
      <c r="E833" s="158">
        <v>0</v>
      </c>
      <c r="H833" s="159"/>
    </row>
    <row r="834" spans="1:8" s="53" customFormat="1" ht="9" customHeight="1" x14ac:dyDescent="0.25">
      <c r="A834" s="155" t="s">
        <v>50</v>
      </c>
      <c r="B834" s="156">
        <v>5691</v>
      </c>
      <c r="C834" s="156">
        <v>4725</v>
      </c>
      <c r="D834" s="156">
        <v>2</v>
      </c>
      <c r="E834" s="156" t="s">
        <v>123</v>
      </c>
      <c r="H834" s="159"/>
    </row>
    <row r="835" spans="1:8" s="53" customFormat="1" ht="9" customHeight="1" x14ac:dyDescent="0.25">
      <c r="A835" s="155" t="s">
        <v>51</v>
      </c>
      <c r="B835" s="156">
        <v>2422</v>
      </c>
      <c r="C835" s="156">
        <v>308</v>
      </c>
      <c r="D835" s="156">
        <v>3</v>
      </c>
      <c r="E835" s="156">
        <v>2</v>
      </c>
      <c r="H835" s="159"/>
    </row>
    <row r="836" spans="1:8" s="53" customFormat="1" ht="9" customHeight="1" x14ac:dyDescent="0.25">
      <c r="A836" s="155" t="s">
        <v>52</v>
      </c>
      <c r="B836" s="156">
        <v>7464</v>
      </c>
      <c r="C836" s="156">
        <v>2749</v>
      </c>
      <c r="D836" s="156">
        <v>6</v>
      </c>
      <c r="E836" s="156">
        <v>20</v>
      </c>
      <c r="H836" s="159"/>
    </row>
    <row r="837" spans="1:8" s="53" customFormat="1" ht="9" customHeight="1" x14ac:dyDescent="0.25">
      <c r="A837" s="157" t="s">
        <v>53</v>
      </c>
      <c r="B837" s="158">
        <v>8184</v>
      </c>
      <c r="C837" s="158">
        <v>24201</v>
      </c>
      <c r="D837" s="158">
        <v>7</v>
      </c>
      <c r="E837" s="158">
        <v>25</v>
      </c>
      <c r="H837" s="159"/>
    </row>
    <row r="838" spans="1:8" s="53" customFormat="1" ht="9" customHeight="1" x14ac:dyDescent="0.25">
      <c r="A838" s="155" t="s">
        <v>54</v>
      </c>
      <c r="B838" s="156">
        <v>12365</v>
      </c>
      <c r="C838" s="156">
        <v>17677</v>
      </c>
      <c r="D838" s="156">
        <v>0</v>
      </c>
      <c r="E838" s="156">
        <v>191</v>
      </c>
      <c r="H838" s="159"/>
    </row>
    <row r="839" spans="1:8" s="53" customFormat="1" ht="9" customHeight="1" x14ac:dyDescent="0.25">
      <c r="A839" s="155" t="s">
        <v>55</v>
      </c>
      <c r="B839" s="156">
        <v>1841</v>
      </c>
      <c r="C839" s="156">
        <v>4710</v>
      </c>
      <c r="D839" s="156">
        <v>0</v>
      </c>
      <c r="E839" s="156">
        <v>28</v>
      </c>
      <c r="H839" s="159"/>
    </row>
    <row r="840" spans="1:8" s="53" customFormat="1" ht="9" customHeight="1" x14ac:dyDescent="0.25">
      <c r="A840" s="155" t="s">
        <v>56</v>
      </c>
      <c r="B840" s="156">
        <v>13438</v>
      </c>
      <c r="C840" s="156">
        <v>9004</v>
      </c>
      <c r="D840" s="156">
        <v>8</v>
      </c>
      <c r="E840" s="156">
        <v>73</v>
      </c>
      <c r="H840" s="159"/>
    </row>
    <row r="841" spans="1:8" s="53" customFormat="1" ht="9" customHeight="1" x14ac:dyDescent="0.25">
      <c r="A841" s="157" t="s">
        <v>57</v>
      </c>
      <c r="B841" s="158">
        <v>6877</v>
      </c>
      <c r="C841" s="158">
        <v>4488</v>
      </c>
      <c r="D841" s="158">
        <v>75</v>
      </c>
      <c r="E841" s="158">
        <v>73</v>
      </c>
      <c r="H841" s="159"/>
    </row>
    <row r="842" spans="1:8" s="53" customFormat="1" ht="9" customHeight="1" x14ac:dyDescent="0.25">
      <c r="A842" s="155" t="s">
        <v>58</v>
      </c>
      <c r="B842" s="156">
        <v>5379</v>
      </c>
      <c r="C842" s="156">
        <v>4239</v>
      </c>
      <c r="D842" s="156">
        <v>7</v>
      </c>
      <c r="E842" s="156">
        <v>10</v>
      </c>
      <c r="H842" s="159"/>
    </row>
    <row r="843" spans="1:8" s="53" customFormat="1" ht="9" customHeight="1" x14ac:dyDescent="0.25">
      <c r="A843" s="155" t="s">
        <v>59</v>
      </c>
      <c r="B843" s="156">
        <v>7448</v>
      </c>
      <c r="C843" s="156">
        <v>176</v>
      </c>
      <c r="D843" s="156">
        <v>0</v>
      </c>
      <c r="E843" s="156">
        <v>0</v>
      </c>
      <c r="H843" s="159"/>
    </row>
    <row r="844" spans="1:8" s="53" customFormat="1" ht="9" customHeight="1" x14ac:dyDescent="0.25">
      <c r="A844" s="155" t="s">
        <v>60</v>
      </c>
      <c r="B844" s="156">
        <v>7816</v>
      </c>
      <c r="C844" s="156">
        <v>1008</v>
      </c>
      <c r="D844" s="156">
        <v>38</v>
      </c>
      <c r="E844" s="156">
        <v>8</v>
      </c>
      <c r="H844" s="159"/>
    </row>
    <row r="845" spans="1:8" s="53" customFormat="1" ht="9" customHeight="1" x14ac:dyDescent="0.25">
      <c r="A845" s="157" t="s">
        <v>61</v>
      </c>
      <c r="B845" s="158">
        <v>1835</v>
      </c>
      <c r="C845" s="158">
        <v>3009</v>
      </c>
      <c r="D845" s="158">
        <v>1</v>
      </c>
      <c r="E845" s="158">
        <v>13</v>
      </c>
      <c r="H845" s="159"/>
    </row>
    <row r="846" spans="1:8" s="53" customFormat="1" ht="9" customHeight="1" x14ac:dyDescent="0.25">
      <c r="A846" s="155" t="s">
        <v>62</v>
      </c>
      <c r="B846" s="156">
        <v>22746</v>
      </c>
      <c r="C846" s="156">
        <v>18882</v>
      </c>
      <c r="D846" s="156">
        <v>0</v>
      </c>
      <c r="E846" s="156">
        <v>0</v>
      </c>
      <c r="H846" s="159"/>
    </row>
    <row r="847" spans="1:8" s="53" customFormat="1" ht="9" customHeight="1" x14ac:dyDescent="0.25">
      <c r="A847" s="155" t="s">
        <v>63</v>
      </c>
      <c r="B847" s="156">
        <v>2770</v>
      </c>
      <c r="C847" s="156">
        <v>24244</v>
      </c>
      <c r="D847" s="156">
        <v>0</v>
      </c>
      <c r="E847" s="156" t="s">
        <v>123</v>
      </c>
      <c r="H847" s="159"/>
    </row>
    <row r="848" spans="1:8" s="53" customFormat="1" ht="9" customHeight="1" x14ac:dyDescent="0.25">
      <c r="A848" s="155" t="s">
        <v>64</v>
      </c>
      <c r="B848" s="156">
        <v>9832</v>
      </c>
      <c r="C848" s="156">
        <v>5364</v>
      </c>
      <c r="D848" s="156">
        <v>38</v>
      </c>
      <c r="E848" s="156">
        <v>79</v>
      </c>
      <c r="H848" s="159"/>
    </row>
    <row r="849" spans="1:6" ht="3" customHeight="1" x14ac:dyDescent="0.25">
      <c r="A849" s="146"/>
      <c r="B849" s="146"/>
      <c r="C849" s="146"/>
      <c r="D849" s="146"/>
      <c r="E849" s="146"/>
    </row>
    <row r="850" spans="1:6" ht="3" customHeight="1" x14ac:dyDescent="0.25"/>
    <row r="851" spans="1:6" s="63" customFormat="1" ht="9.9499999999999993" customHeight="1" x14ac:dyDescent="0.25">
      <c r="A851" s="62" t="s">
        <v>72</v>
      </c>
      <c r="B851" s="62"/>
      <c r="C851" s="62"/>
      <c r="D851" s="62"/>
      <c r="E851" s="62"/>
    </row>
    <row r="852" spans="1:6" ht="12.75" hidden="1" customHeight="1" x14ac:dyDescent="0.25">
      <c r="F852" s="147" t="s">
        <v>11</v>
      </c>
    </row>
    <row r="853" spans="1:6" ht="12.75" hidden="1" customHeight="1" x14ac:dyDescent="0.25"/>
  </sheetData>
  <sheetProtection sheet="1" objects="1" scenarios="1"/>
  <hyperlinks>
    <hyperlink ref="E1" location="Índice!A1" tooltip="Ir a Índice" display="Índice!A1"/>
    <hyperlink ref="A851:E851" r:id="rId1" display="Fuente: INEGI. Estadística de Sacrificio de Ganado en Rastros Municipales."/>
  </hyperlinks>
  <printOptions horizontalCentered="1" verticalCentered="1" gridLinesSet="0"/>
  <pageMargins left="0.19685039370078741" right="0.19685039370078741" top="0.39370078740157483" bottom="0.19685039370078741" header="0" footer="0.19685039370078741"/>
  <pageSetup orientation="portrait" r:id="rId2"/>
  <headerFooter scaleWithDoc="0" alignWithMargins="0">
    <oddHeader>&amp;L&amp;"Arial,Normal"&amp;10&amp;K000080INEGI. Anuario estadístico y geográfico por entidad federativa 2019.</oddHeader>
  </headerFooter>
  <rowBreaks count="11" manualBreakCount="11">
    <brk id="79" max="16383" man="1"/>
    <brk id="149" max="16383" man="1"/>
    <brk id="219" max="16383" man="1"/>
    <brk id="289" max="16383" man="1"/>
    <brk id="359" max="16383" man="1"/>
    <brk id="429" max="16383" man="1"/>
    <brk id="499" max="16383" man="1"/>
    <brk id="569" max="5" man="1"/>
    <brk id="639" max="5" man="1"/>
    <brk id="709" max="5" man="1"/>
    <brk id="779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853"/>
  <sheetViews>
    <sheetView showGridLines="0" showRowColHeaders="0" zoomScale="130" zoomScaleNormal="130" workbookViewId="0">
      <pane xSplit="1" ySplit="8" topLeftCell="B9" activePane="bottomRight" state="frozen"/>
      <selection pane="topRight"/>
      <selection pane="bottomLeft"/>
      <selection pane="bottomRight"/>
    </sheetView>
  </sheetViews>
  <sheetFormatPr baseColWidth="10" defaultColWidth="0" defaultRowHeight="0" customHeight="1" zeroHeight="1" x14ac:dyDescent="0.25"/>
  <cols>
    <col min="1" max="1" width="17.42578125" style="109" customWidth="1"/>
    <col min="2" max="7" width="13.5703125" style="109" customWidth="1"/>
    <col min="8" max="8" width="0.85546875" style="109" customWidth="1"/>
    <col min="9" max="256" width="18.42578125" style="109" hidden="1"/>
    <col min="257" max="257" width="17.42578125" style="109" hidden="1" customWidth="1"/>
    <col min="258" max="263" width="13.5703125" style="109" hidden="1" customWidth="1"/>
    <col min="264" max="264" width="0.85546875" style="109" hidden="1" customWidth="1"/>
    <col min="265" max="512" width="18.42578125" style="109" hidden="1"/>
    <col min="513" max="513" width="17.42578125" style="109" hidden="1" customWidth="1"/>
    <col min="514" max="519" width="13.5703125" style="109" hidden="1" customWidth="1"/>
    <col min="520" max="520" width="0.85546875" style="109" hidden="1" customWidth="1"/>
    <col min="521" max="768" width="18.42578125" style="109" hidden="1"/>
    <col min="769" max="769" width="17.42578125" style="109" hidden="1" customWidth="1"/>
    <col min="770" max="775" width="13.5703125" style="109" hidden="1" customWidth="1"/>
    <col min="776" max="776" width="0.85546875" style="109" hidden="1" customWidth="1"/>
    <col min="777" max="1024" width="18.42578125" style="109" hidden="1"/>
    <col min="1025" max="1025" width="17.42578125" style="109" hidden="1" customWidth="1"/>
    <col min="1026" max="1031" width="13.5703125" style="109" hidden="1" customWidth="1"/>
    <col min="1032" max="1032" width="0.85546875" style="109" hidden="1" customWidth="1"/>
    <col min="1033" max="1280" width="18.42578125" style="109" hidden="1"/>
    <col min="1281" max="1281" width="17.42578125" style="109" hidden="1" customWidth="1"/>
    <col min="1282" max="1287" width="13.5703125" style="109" hidden="1" customWidth="1"/>
    <col min="1288" max="1288" width="0.85546875" style="109" hidden="1" customWidth="1"/>
    <col min="1289" max="1536" width="18.42578125" style="109" hidden="1"/>
    <col min="1537" max="1537" width="17.42578125" style="109" hidden="1" customWidth="1"/>
    <col min="1538" max="1543" width="13.5703125" style="109" hidden="1" customWidth="1"/>
    <col min="1544" max="1544" width="0.85546875" style="109" hidden="1" customWidth="1"/>
    <col min="1545" max="1792" width="18.42578125" style="109" hidden="1"/>
    <col min="1793" max="1793" width="17.42578125" style="109" hidden="1" customWidth="1"/>
    <col min="1794" max="1799" width="13.5703125" style="109" hidden="1" customWidth="1"/>
    <col min="1800" max="1800" width="0.85546875" style="109" hidden="1" customWidth="1"/>
    <col min="1801" max="2048" width="18.42578125" style="109" hidden="1"/>
    <col min="2049" max="2049" width="17.42578125" style="109" hidden="1" customWidth="1"/>
    <col min="2050" max="2055" width="13.5703125" style="109" hidden="1" customWidth="1"/>
    <col min="2056" max="2056" width="0.85546875" style="109" hidden="1" customWidth="1"/>
    <col min="2057" max="2304" width="18.42578125" style="109" hidden="1"/>
    <col min="2305" max="2305" width="17.42578125" style="109" hidden="1" customWidth="1"/>
    <col min="2306" max="2311" width="13.5703125" style="109" hidden="1" customWidth="1"/>
    <col min="2312" max="2312" width="0.85546875" style="109" hidden="1" customWidth="1"/>
    <col min="2313" max="2560" width="18.42578125" style="109" hidden="1"/>
    <col min="2561" max="2561" width="17.42578125" style="109" hidden="1" customWidth="1"/>
    <col min="2562" max="2567" width="13.5703125" style="109" hidden="1" customWidth="1"/>
    <col min="2568" max="2568" width="0.85546875" style="109" hidden="1" customWidth="1"/>
    <col min="2569" max="2816" width="18.42578125" style="109" hidden="1"/>
    <col min="2817" max="2817" width="17.42578125" style="109" hidden="1" customWidth="1"/>
    <col min="2818" max="2823" width="13.5703125" style="109" hidden="1" customWidth="1"/>
    <col min="2824" max="2824" width="0.85546875" style="109" hidden="1" customWidth="1"/>
    <col min="2825" max="3072" width="18.42578125" style="109" hidden="1"/>
    <col min="3073" max="3073" width="17.42578125" style="109" hidden="1" customWidth="1"/>
    <col min="3074" max="3079" width="13.5703125" style="109" hidden="1" customWidth="1"/>
    <col min="3080" max="3080" width="0.85546875" style="109" hidden="1" customWidth="1"/>
    <col min="3081" max="3328" width="18.42578125" style="109" hidden="1"/>
    <col min="3329" max="3329" width="17.42578125" style="109" hidden="1" customWidth="1"/>
    <col min="3330" max="3335" width="13.5703125" style="109" hidden="1" customWidth="1"/>
    <col min="3336" max="3336" width="0.85546875" style="109" hidden="1" customWidth="1"/>
    <col min="3337" max="3584" width="18.42578125" style="109" hidden="1"/>
    <col min="3585" max="3585" width="17.42578125" style="109" hidden="1" customWidth="1"/>
    <col min="3586" max="3591" width="13.5703125" style="109" hidden="1" customWidth="1"/>
    <col min="3592" max="3592" width="0.85546875" style="109" hidden="1" customWidth="1"/>
    <col min="3593" max="3840" width="18.42578125" style="109" hidden="1"/>
    <col min="3841" max="3841" width="17.42578125" style="109" hidden="1" customWidth="1"/>
    <col min="3842" max="3847" width="13.5703125" style="109" hidden="1" customWidth="1"/>
    <col min="3848" max="3848" width="0.85546875" style="109" hidden="1" customWidth="1"/>
    <col min="3849" max="4096" width="18.42578125" style="109" hidden="1"/>
    <col min="4097" max="4097" width="17.42578125" style="109" hidden="1" customWidth="1"/>
    <col min="4098" max="4103" width="13.5703125" style="109" hidden="1" customWidth="1"/>
    <col min="4104" max="4104" width="0.85546875" style="109" hidden="1" customWidth="1"/>
    <col min="4105" max="4352" width="18.42578125" style="109" hidden="1"/>
    <col min="4353" max="4353" width="17.42578125" style="109" hidden="1" customWidth="1"/>
    <col min="4354" max="4359" width="13.5703125" style="109" hidden="1" customWidth="1"/>
    <col min="4360" max="4360" width="0.85546875" style="109" hidden="1" customWidth="1"/>
    <col min="4361" max="4608" width="18.42578125" style="109" hidden="1"/>
    <col min="4609" max="4609" width="17.42578125" style="109" hidden="1" customWidth="1"/>
    <col min="4610" max="4615" width="13.5703125" style="109" hidden="1" customWidth="1"/>
    <col min="4616" max="4616" width="0.85546875" style="109" hidden="1" customWidth="1"/>
    <col min="4617" max="4864" width="18.42578125" style="109" hidden="1"/>
    <col min="4865" max="4865" width="17.42578125" style="109" hidden="1" customWidth="1"/>
    <col min="4866" max="4871" width="13.5703125" style="109" hidden="1" customWidth="1"/>
    <col min="4872" max="4872" width="0.85546875" style="109" hidden="1" customWidth="1"/>
    <col min="4873" max="5120" width="18.42578125" style="109" hidden="1"/>
    <col min="5121" max="5121" width="17.42578125" style="109" hidden="1" customWidth="1"/>
    <col min="5122" max="5127" width="13.5703125" style="109" hidden="1" customWidth="1"/>
    <col min="5128" max="5128" width="0.85546875" style="109" hidden="1" customWidth="1"/>
    <col min="5129" max="5376" width="18.42578125" style="109" hidden="1"/>
    <col min="5377" max="5377" width="17.42578125" style="109" hidden="1" customWidth="1"/>
    <col min="5378" max="5383" width="13.5703125" style="109" hidden="1" customWidth="1"/>
    <col min="5384" max="5384" width="0.85546875" style="109" hidden="1" customWidth="1"/>
    <col min="5385" max="5632" width="18.42578125" style="109" hidden="1"/>
    <col min="5633" max="5633" width="17.42578125" style="109" hidden="1" customWidth="1"/>
    <col min="5634" max="5639" width="13.5703125" style="109" hidden="1" customWidth="1"/>
    <col min="5640" max="5640" width="0.85546875" style="109" hidden="1" customWidth="1"/>
    <col min="5641" max="5888" width="18.42578125" style="109" hidden="1"/>
    <col min="5889" max="5889" width="17.42578125" style="109" hidden="1" customWidth="1"/>
    <col min="5890" max="5895" width="13.5703125" style="109" hidden="1" customWidth="1"/>
    <col min="5896" max="5896" width="0.85546875" style="109" hidden="1" customWidth="1"/>
    <col min="5897" max="6144" width="18.42578125" style="109" hidden="1"/>
    <col min="6145" max="6145" width="17.42578125" style="109" hidden="1" customWidth="1"/>
    <col min="6146" max="6151" width="13.5703125" style="109" hidden="1" customWidth="1"/>
    <col min="6152" max="6152" width="0.85546875" style="109" hidden="1" customWidth="1"/>
    <col min="6153" max="6400" width="18.42578125" style="109" hidden="1"/>
    <col min="6401" max="6401" width="17.42578125" style="109" hidden="1" customWidth="1"/>
    <col min="6402" max="6407" width="13.5703125" style="109" hidden="1" customWidth="1"/>
    <col min="6408" max="6408" width="0.85546875" style="109" hidden="1" customWidth="1"/>
    <col min="6409" max="6656" width="18.42578125" style="109" hidden="1"/>
    <col min="6657" max="6657" width="17.42578125" style="109" hidden="1" customWidth="1"/>
    <col min="6658" max="6663" width="13.5703125" style="109" hidden="1" customWidth="1"/>
    <col min="6664" max="6664" width="0.85546875" style="109" hidden="1" customWidth="1"/>
    <col min="6665" max="6912" width="18.42578125" style="109" hidden="1"/>
    <col min="6913" max="6913" width="17.42578125" style="109" hidden="1" customWidth="1"/>
    <col min="6914" max="6919" width="13.5703125" style="109" hidden="1" customWidth="1"/>
    <col min="6920" max="6920" width="0.85546875" style="109" hidden="1" customWidth="1"/>
    <col min="6921" max="7168" width="18.42578125" style="109" hidden="1"/>
    <col min="7169" max="7169" width="17.42578125" style="109" hidden="1" customWidth="1"/>
    <col min="7170" max="7175" width="13.5703125" style="109" hidden="1" customWidth="1"/>
    <col min="7176" max="7176" width="0.85546875" style="109" hidden="1" customWidth="1"/>
    <col min="7177" max="7424" width="18.42578125" style="109" hidden="1"/>
    <col min="7425" max="7425" width="17.42578125" style="109" hidden="1" customWidth="1"/>
    <col min="7426" max="7431" width="13.5703125" style="109" hidden="1" customWidth="1"/>
    <col min="7432" max="7432" width="0.85546875" style="109" hidden="1" customWidth="1"/>
    <col min="7433" max="7680" width="18.42578125" style="109" hidden="1"/>
    <col min="7681" max="7681" width="17.42578125" style="109" hidden="1" customWidth="1"/>
    <col min="7682" max="7687" width="13.5703125" style="109" hidden="1" customWidth="1"/>
    <col min="7688" max="7688" width="0.85546875" style="109" hidden="1" customWidth="1"/>
    <col min="7689" max="7936" width="18.42578125" style="109" hidden="1"/>
    <col min="7937" max="7937" width="17.42578125" style="109" hidden="1" customWidth="1"/>
    <col min="7938" max="7943" width="13.5703125" style="109" hidden="1" customWidth="1"/>
    <col min="7944" max="7944" width="0.85546875" style="109" hidden="1" customWidth="1"/>
    <col min="7945" max="8192" width="18.42578125" style="109" hidden="1"/>
    <col min="8193" max="8193" width="17.42578125" style="109" hidden="1" customWidth="1"/>
    <col min="8194" max="8199" width="13.5703125" style="109" hidden="1" customWidth="1"/>
    <col min="8200" max="8200" width="0.85546875" style="109" hidden="1" customWidth="1"/>
    <col min="8201" max="8448" width="18.42578125" style="109" hidden="1"/>
    <col min="8449" max="8449" width="17.42578125" style="109" hidden="1" customWidth="1"/>
    <col min="8450" max="8455" width="13.5703125" style="109" hidden="1" customWidth="1"/>
    <col min="8456" max="8456" width="0.85546875" style="109" hidden="1" customWidth="1"/>
    <col min="8457" max="8704" width="18.42578125" style="109" hidden="1"/>
    <col min="8705" max="8705" width="17.42578125" style="109" hidden="1" customWidth="1"/>
    <col min="8706" max="8711" width="13.5703125" style="109" hidden="1" customWidth="1"/>
    <col min="8712" max="8712" width="0.85546875" style="109" hidden="1" customWidth="1"/>
    <col min="8713" max="8960" width="18.42578125" style="109" hidden="1"/>
    <col min="8961" max="8961" width="17.42578125" style="109" hidden="1" customWidth="1"/>
    <col min="8962" max="8967" width="13.5703125" style="109" hidden="1" customWidth="1"/>
    <col min="8968" max="8968" width="0.85546875" style="109" hidden="1" customWidth="1"/>
    <col min="8969" max="9216" width="18.42578125" style="109" hidden="1"/>
    <col min="9217" max="9217" width="17.42578125" style="109" hidden="1" customWidth="1"/>
    <col min="9218" max="9223" width="13.5703125" style="109" hidden="1" customWidth="1"/>
    <col min="9224" max="9224" width="0.85546875" style="109" hidden="1" customWidth="1"/>
    <col min="9225" max="9472" width="18.42578125" style="109" hidden="1"/>
    <col min="9473" max="9473" width="17.42578125" style="109" hidden="1" customWidth="1"/>
    <col min="9474" max="9479" width="13.5703125" style="109" hidden="1" customWidth="1"/>
    <col min="9480" max="9480" width="0.85546875" style="109" hidden="1" customWidth="1"/>
    <col min="9481" max="9728" width="18.42578125" style="109" hidden="1"/>
    <col min="9729" max="9729" width="17.42578125" style="109" hidden="1" customWidth="1"/>
    <col min="9730" max="9735" width="13.5703125" style="109" hidden="1" customWidth="1"/>
    <col min="9736" max="9736" width="0.85546875" style="109" hidden="1" customWidth="1"/>
    <col min="9737" max="9984" width="18.42578125" style="109" hidden="1"/>
    <col min="9985" max="9985" width="17.42578125" style="109" hidden="1" customWidth="1"/>
    <col min="9986" max="9991" width="13.5703125" style="109" hidden="1" customWidth="1"/>
    <col min="9992" max="9992" width="0.85546875" style="109" hidden="1" customWidth="1"/>
    <col min="9993" max="10240" width="18.42578125" style="109" hidden="1"/>
    <col min="10241" max="10241" width="17.42578125" style="109" hidden="1" customWidth="1"/>
    <col min="10242" max="10247" width="13.5703125" style="109" hidden="1" customWidth="1"/>
    <col min="10248" max="10248" width="0.85546875" style="109" hidden="1" customWidth="1"/>
    <col min="10249" max="10496" width="18.42578125" style="109" hidden="1"/>
    <col min="10497" max="10497" width="17.42578125" style="109" hidden="1" customWidth="1"/>
    <col min="10498" max="10503" width="13.5703125" style="109" hidden="1" customWidth="1"/>
    <col min="10504" max="10504" width="0.85546875" style="109" hidden="1" customWidth="1"/>
    <col min="10505" max="10752" width="18.42578125" style="109" hidden="1"/>
    <col min="10753" max="10753" width="17.42578125" style="109" hidden="1" customWidth="1"/>
    <col min="10754" max="10759" width="13.5703125" style="109" hidden="1" customWidth="1"/>
    <col min="10760" max="10760" width="0.85546875" style="109" hidden="1" customWidth="1"/>
    <col min="10761" max="11008" width="18.42578125" style="109" hidden="1"/>
    <col min="11009" max="11009" width="17.42578125" style="109" hidden="1" customWidth="1"/>
    <col min="11010" max="11015" width="13.5703125" style="109" hidden="1" customWidth="1"/>
    <col min="11016" max="11016" width="0.85546875" style="109" hidden="1" customWidth="1"/>
    <col min="11017" max="11264" width="18.42578125" style="109" hidden="1"/>
    <col min="11265" max="11265" width="17.42578125" style="109" hidden="1" customWidth="1"/>
    <col min="11266" max="11271" width="13.5703125" style="109" hidden="1" customWidth="1"/>
    <col min="11272" max="11272" width="0.85546875" style="109" hidden="1" customWidth="1"/>
    <col min="11273" max="11520" width="18.42578125" style="109" hidden="1"/>
    <col min="11521" max="11521" width="17.42578125" style="109" hidden="1" customWidth="1"/>
    <col min="11522" max="11527" width="13.5703125" style="109" hidden="1" customWidth="1"/>
    <col min="11528" max="11528" width="0.85546875" style="109" hidden="1" customWidth="1"/>
    <col min="11529" max="11776" width="18.42578125" style="109" hidden="1"/>
    <col min="11777" max="11777" width="17.42578125" style="109" hidden="1" customWidth="1"/>
    <col min="11778" max="11783" width="13.5703125" style="109" hidden="1" customWidth="1"/>
    <col min="11784" max="11784" width="0.85546875" style="109" hidden="1" customWidth="1"/>
    <col min="11785" max="12032" width="18.42578125" style="109" hidden="1"/>
    <col min="12033" max="12033" width="17.42578125" style="109" hidden="1" customWidth="1"/>
    <col min="12034" max="12039" width="13.5703125" style="109" hidden="1" customWidth="1"/>
    <col min="12040" max="12040" width="0.85546875" style="109" hidden="1" customWidth="1"/>
    <col min="12041" max="12288" width="18.42578125" style="109" hidden="1"/>
    <col min="12289" max="12289" width="17.42578125" style="109" hidden="1" customWidth="1"/>
    <col min="12290" max="12295" width="13.5703125" style="109" hidden="1" customWidth="1"/>
    <col min="12296" max="12296" width="0.85546875" style="109" hidden="1" customWidth="1"/>
    <col min="12297" max="12544" width="18.42578125" style="109" hidden="1"/>
    <col min="12545" max="12545" width="17.42578125" style="109" hidden="1" customWidth="1"/>
    <col min="12546" max="12551" width="13.5703125" style="109" hidden="1" customWidth="1"/>
    <col min="12552" max="12552" width="0.85546875" style="109" hidden="1" customWidth="1"/>
    <col min="12553" max="12800" width="18.42578125" style="109" hidden="1"/>
    <col min="12801" max="12801" width="17.42578125" style="109" hidden="1" customWidth="1"/>
    <col min="12802" max="12807" width="13.5703125" style="109" hidden="1" customWidth="1"/>
    <col min="12808" max="12808" width="0.85546875" style="109" hidden="1" customWidth="1"/>
    <col min="12809" max="13056" width="18.42578125" style="109" hidden="1"/>
    <col min="13057" max="13057" width="17.42578125" style="109" hidden="1" customWidth="1"/>
    <col min="13058" max="13063" width="13.5703125" style="109" hidden="1" customWidth="1"/>
    <col min="13064" max="13064" width="0.85546875" style="109" hidden="1" customWidth="1"/>
    <col min="13065" max="13312" width="18.42578125" style="109" hidden="1"/>
    <col min="13313" max="13313" width="17.42578125" style="109" hidden="1" customWidth="1"/>
    <col min="13314" max="13319" width="13.5703125" style="109" hidden="1" customWidth="1"/>
    <col min="13320" max="13320" width="0.85546875" style="109" hidden="1" customWidth="1"/>
    <col min="13321" max="13568" width="18.42578125" style="109" hidden="1"/>
    <col min="13569" max="13569" width="17.42578125" style="109" hidden="1" customWidth="1"/>
    <col min="13570" max="13575" width="13.5703125" style="109" hidden="1" customWidth="1"/>
    <col min="13576" max="13576" width="0.85546875" style="109" hidden="1" customWidth="1"/>
    <col min="13577" max="13824" width="18.42578125" style="109" hidden="1"/>
    <col min="13825" max="13825" width="17.42578125" style="109" hidden="1" customWidth="1"/>
    <col min="13826" max="13831" width="13.5703125" style="109" hidden="1" customWidth="1"/>
    <col min="13832" max="13832" width="0.85546875" style="109" hidden="1" customWidth="1"/>
    <col min="13833" max="14080" width="18.42578125" style="109" hidden="1"/>
    <col min="14081" max="14081" width="17.42578125" style="109" hidden="1" customWidth="1"/>
    <col min="14082" max="14087" width="13.5703125" style="109" hidden="1" customWidth="1"/>
    <col min="14088" max="14088" width="0.85546875" style="109" hidden="1" customWidth="1"/>
    <col min="14089" max="14336" width="18.42578125" style="109" hidden="1"/>
    <col min="14337" max="14337" width="17.42578125" style="109" hidden="1" customWidth="1"/>
    <col min="14338" max="14343" width="13.5703125" style="109" hidden="1" customWidth="1"/>
    <col min="14344" max="14344" width="0.85546875" style="109" hidden="1" customWidth="1"/>
    <col min="14345" max="14592" width="18.42578125" style="109" hidden="1"/>
    <col min="14593" max="14593" width="17.42578125" style="109" hidden="1" customWidth="1"/>
    <col min="14594" max="14599" width="13.5703125" style="109" hidden="1" customWidth="1"/>
    <col min="14600" max="14600" width="0.85546875" style="109" hidden="1" customWidth="1"/>
    <col min="14601" max="14848" width="18.42578125" style="109" hidden="1"/>
    <col min="14849" max="14849" width="17.42578125" style="109" hidden="1" customWidth="1"/>
    <col min="14850" max="14855" width="13.5703125" style="109" hidden="1" customWidth="1"/>
    <col min="14856" max="14856" width="0.85546875" style="109" hidden="1" customWidth="1"/>
    <col min="14857" max="15104" width="18.42578125" style="109" hidden="1"/>
    <col min="15105" max="15105" width="17.42578125" style="109" hidden="1" customWidth="1"/>
    <col min="15106" max="15111" width="13.5703125" style="109" hidden="1" customWidth="1"/>
    <col min="15112" max="15112" width="0.85546875" style="109" hidden="1" customWidth="1"/>
    <col min="15113" max="15360" width="18.42578125" style="109" hidden="1"/>
    <col min="15361" max="15361" width="17.42578125" style="109" hidden="1" customWidth="1"/>
    <col min="15362" max="15367" width="13.5703125" style="109" hidden="1" customWidth="1"/>
    <col min="15368" max="15368" width="0.85546875" style="109" hidden="1" customWidth="1"/>
    <col min="15369" max="15616" width="18.42578125" style="109" hidden="1"/>
    <col min="15617" max="15617" width="17.42578125" style="109" hidden="1" customWidth="1"/>
    <col min="15618" max="15623" width="13.5703125" style="109" hidden="1" customWidth="1"/>
    <col min="15624" max="15624" width="0.85546875" style="109" hidden="1" customWidth="1"/>
    <col min="15625" max="15872" width="18.42578125" style="109" hidden="1"/>
    <col min="15873" max="15873" width="17.42578125" style="109" hidden="1" customWidth="1"/>
    <col min="15874" max="15879" width="13.5703125" style="109" hidden="1" customWidth="1"/>
    <col min="15880" max="15880" width="0.85546875" style="109" hidden="1" customWidth="1"/>
    <col min="15881" max="16128" width="18.42578125" style="109" hidden="1"/>
    <col min="16129" max="16129" width="17.42578125" style="109" hidden="1" customWidth="1"/>
    <col min="16130" max="16135" width="13.5703125" style="109" hidden="1" customWidth="1"/>
    <col min="16136" max="16136" width="0.85546875" style="109" hidden="1" customWidth="1"/>
    <col min="16137" max="16384" width="18.42578125" style="109" hidden="1"/>
  </cols>
  <sheetData>
    <row r="1" spans="1:7" s="6" customFormat="1" ht="12" customHeight="1" x14ac:dyDescent="0.2">
      <c r="A1" s="106" t="s">
        <v>106</v>
      </c>
      <c r="B1" s="2"/>
      <c r="C1" s="2"/>
      <c r="D1" s="2"/>
      <c r="E1" s="2"/>
      <c r="F1" s="2"/>
      <c r="G1" s="107" t="s">
        <v>107</v>
      </c>
    </row>
    <row r="2" spans="1:7" s="6" customFormat="1" ht="12" customHeight="1" x14ac:dyDescent="0.2">
      <c r="A2" s="106" t="s">
        <v>108</v>
      </c>
      <c r="B2" s="2"/>
      <c r="C2" s="2"/>
      <c r="D2" s="2"/>
      <c r="E2" s="2"/>
      <c r="F2" s="2"/>
      <c r="G2" s="4"/>
    </row>
    <row r="3" spans="1:7" s="6" customFormat="1" ht="12" customHeight="1" x14ac:dyDescent="0.25">
      <c r="A3" s="7" t="s">
        <v>20</v>
      </c>
      <c r="B3" s="2"/>
      <c r="C3" s="2"/>
      <c r="D3" s="2"/>
      <c r="E3" s="2"/>
      <c r="F3" s="2"/>
      <c r="G3" s="2"/>
    </row>
    <row r="4" spans="1:7" s="6" customFormat="1" ht="12" customHeight="1" x14ac:dyDescent="0.25">
      <c r="A4" s="10" t="s">
        <v>27</v>
      </c>
      <c r="B4" s="2"/>
      <c r="C4" s="2"/>
      <c r="D4" s="2"/>
      <c r="E4" s="2"/>
      <c r="F4" s="2"/>
      <c r="G4" s="2"/>
    </row>
    <row r="5" spans="1:7" ht="3" customHeight="1" x14ac:dyDescent="0.25">
      <c r="A5" s="108"/>
      <c r="B5" s="108"/>
      <c r="C5" s="108"/>
      <c r="D5" s="108"/>
      <c r="E5" s="108"/>
      <c r="F5" s="108"/>
      <c r="G5" s="108"/>
    </row>
    <row r="6" spans="1:7" ht="3" customHeight="1" x14ac:dyDescent="0.25">
      <c r="A6" s="110"/>
      <c r="B6" s="110"/>
      <c r="C6" s="110"/>
      <c r="D6" s="110"/>
      <c r="E6" s="110"/>
      <c r="F6" s="110"/>
      <c r="G6" s="110"/>
    </row>
    <row r="7" spans="1:7" s="13" customFormat="1" ht="9" customHeight="1" x14ac:dyDescent="0.15">
      <c r="A7" s="111" t="s">
        <v>28</v>
      </c>
      <c r="B7" s="196" t="s">
        <v>29</v>
      </c>
      <c r="C7" s="196" t="s">
        <v>30</v>
      </c>
      <c r="D7" s="196" t="s">
        <v>109</v>
      </c>
      <c r="E7" s="196" t="s">
        <v>110</v>
      </c>
      <c r="F7" s="196" t="s">
        <v>32</v>
      </c>
      <c r="G7" s="112" t="s">
        <v>111</v>
      </c>
    </row>
    <row r="8" spans="1:7" ht="3" customHeight="1" x14ac:dyDescent="0.25">
      <c r="A8" s="108"/>
      <c r="B8" s="108"/>
      <c r="C8" s="108"/>
      <c r="D8" s="108"/>
      <c r="E8" s="108"/>
      <c r="F8" s="108"/>
      <c r="G8" s="108"/>
    </row>
    <row r="9" spans="1:7" ht="3" customHeight="1" x14ac:dyDescent="0.25">
      <c r="A9" s="110"/>
      <c r="B9" s="110"/>
      <c r="C9" s="110"/>
      <c r="D9" s="110"/>
      <c r="E9" s="110"/>
      <c r="F9" s="110"/>
      <c r="G9" s="110"/>
    </row>
    <row r="10" spans="1:7" s="14" customFormat="1" ht="9" customHeight="1" x14ac:dyDescent="0.25">
      <c r="A10" s="113">
        <v>1995</v>
      </c>
      <c r="B10" s="114"/>
      <c r="C10" s="114"/>
      <c r="D10" s="114"/>
      <c r="E10" s="114"/>
      <c r="F10" s="114"/>
      <c r="G10" s="114"/>
    </row>
    <row r="11" spans="1:7" s="14" customFormat="1" ht="9" customHeight="1" x14ac:dyDescent="0.25">
      <c r="A11" s="115" t="s">
        <v>33</v>
      </c>
      <c r="B11" s="114">
        <f>SUM(B13:B44)</f>
        <v>1327718</v>
      </c>
      <c r="C11" s="114">
        <f>SUM(C13:C44)</f>
        <v>2959878</v>
      </c>
      <c r="D11" s="116" t="s">
        <v>89</v>
      </c>
      <c r="E11" s="116" t="s">
        <v>89</v>
      </c>
      <c r="F11" s="116" t="s">
        <v>89</v>
      </c>
      <c r="G11" s="114">
        <f>SUM(G13:G44)</f>
        <v>112170677</v>
      </c>
    </row>
    <row r="12" spans="1:7" s="14" customFormat="1" ht="3.95" customHeight="1" x14ac:dyDescent="0.25">
      <c r="A12" s="115"/>
      <c r="B12" s="114"/>
      <c r="C12" s="114"/>
      <c r="G12" s="114"/>
    </row>
    <row r="13" spans="1:7" s="15" customFormat="1" ht="9" customHeight="1" x14ac:dyDescent="0.25">
      <c r="A13" s="117" t="s">
        <v>34</v>
      </c>
      <c r="B13" s="118">
        <v>38769</v>
      </c>
      <c r="C13" s="118">
        <v>0</v>
      </c>
      <c r="D13" s="119" t="s">
        <v>89</v>
      </c>
      <c r="E13" s="119" t="s">
        <v>89</v>
      </c>
      <c r="F13" s="119" t="s">
        <v>89</v>
      </c>
      <c r="G13" s="118">
        <v>10345121</v>
      </c>
    </row>
    <row r="14" spans="1:7" s="15" customFormat="1" ht="9" customHeight="1" x14ac:dyDescent="0.25">
      <c r="A14" s="117" t="s">
        <v>35</v>
      </c>
      <c r="B14" s="118">
        <v>134639</v>
      </c>
      <c r="C14" s="118">
        <v>16550</v>
      </c>
      <c r="D14" s="119" t="s">
        <v>89</v>
      </c>
      <c r="E14" s="119" t="s">
        <v>89</v>
      </c>
      <c r="F14" s="119" t="s">
        <v>89</v>
      </c>
      <c r="G14" s="118">
        <v>0</v>
      </c>
    </row>
    <row r="15" spans="1:7" s="15" customFormat="1" ht="9" customHeight="1" x14ac:dyDescent="0.25">
      <c r="A15" s="117" t="s">
        <v>87</v>
      </c>
      <c r="B15" s="118">
        <v>0</v>
      </c>
      <c r="C15" s="118">
        <v>0</v>
      </c>
      <c r="D15" s="119" t="s">
        <v>89</v>
      </c>
      <c r="E15" s="119" t="s">
        <v>89</v>
      </c>
      <c r="F15" s="119" t="s">
        <v>89</v>
      </c>
      <c r="G15" s="118">
        <v>0</v>
      </c>
    </row>
    <row r="16" spans="1:7" s="15" customFormat="1" ht="9" customHeight="1" x14ac:dyDescent="0.25">
      <c r="A16" s="120" t="s">
        <v>37</v>
      </c>
      <c r="B16" s="121">
        <v>0</v>
      </c>
      <c r="C16" s="121">
        <v>0</v>
      </c>
      <c r="D16" s="122" t="s">
        <v>89</v>
      </c>
      <c r="E16" s="122" t="s">
        <v>89</v>
      </c>
      <c r="F16" s="122" t="s">
        <v>89</v>
      </c>
      <c r="G16" s="121">
        <v>0</v>
      </c>
    </row>
    <row r="17" spans="1:7" s="15" customFormat="1" ht="9" customHeight="1" x14ac:dyDescent="0.25">
      <c r="A17" s="117" t="s">
        <v>38</v>
      </c>
      <c r="B17" s="118">
        <v>37309</v>
      </c>
      <c r="C17" s="118">
        <v>0</v>
      </c>
      <c r="D17" s="119" t="s">
        <v>89</v>
      </c>
      <c r="E17" s="119" t="s">
        <v>89</v>
      </c>
      <c r="F17" s="119" t="s">
        <v>89</v>
      </c>
      <c r="G17" s="118">
        <v>0</v>
      </c>
    </row>
    <row r="18" spans="1:7" s="15" customFormat="1" ht="9" customHeight="1" x14ac:dyDescent="0.25">
      <c r="A18" s="117" t="s">
        <v>39</v>
      </c>
      <c r="B18" s="118">
        <v>0</v>
      </c>
      <c r="C18" s="118">
        <v>0</v>
      </c>
      <c r="D18" s="119" t="s">
        <v>89</v>
      </c>
      <c r="E18" s="119" t="s">
        <v>89</v>
      </c>
      <c r="F18" s="119" t="s">
        <v>89</v>
      </c>
      <c r="G18" s="118">
        <v>0</v>
      </c>
    </row>
    <row r="19" spans="1:7" s="15" customFormat="1" ht="9" customHeight="1" x14ac:dyDescent="0.25">
      <c r="A19" s="117" t="s">
        <v>40</v>
      </c>
      <c r="B19" s="118">
        <v>54920</v>
      </c>
      <c r="C19" s="118">
        <v>0</v>
      </c>
      <c r="D19" s="119" t="s">
        <v>89</v>
      </c>
      <c r="E19" s="119" t="s">
        <v>89</v>
      </c>
      <c r="F19" s="119" t="s">
        <v>89</v>
      </c>
      <c r="G19" s="118">
        <v>0</v>
      </c>
    </row>
    <row r="20" spans="1:7" s="15" customFormat="1" ht="9" customHeight="1" x14ac:dyDescent="0.25">
      <c r="A20" s="120" t="s">
        <v>41</v>
      </c>
      <c r="B20" s="121">
        <v>72971</v>
      </c>
      <c r="C20" s="121">
        <v>721</v>
      </c>
      <c r="D20" s="122" t="s">
        <v>89</v>
      </c>
      <c r="E20" s="122" t="s">
        <v>89</v>
      </c>
      <c r="F20" s="122" t="s">
        <v>89</v>
      </c>
      <c r="G20" s="121">
        <v>0</v>
      </c>
    </row>
    <row r="21" spans="1:7" s="15" customFormat="1" ht="9" customHeight="1" x14ac:dyDescent="0.25">
      <c r="A21" s="117" t="s">
        <v>88</v>
      </c>
      <c r="B21" s="118">
        <v>0</v>
      </c>
      <c r="C21" s="118">
        <v>0</v>
      </c>
      <c r="D21" s="119" t="s">
        <v>89</v>
      </c>
      <c r="E21" s="119" t="s">
        <v>89</v>
      </c>
      <c r="F21" s="119" t="s">
        <v>89</v>
      </c>
      <c r="G21" s="118">
        <v>0</v>
      </c>
    </row>
    <row r="22" spans="1:7" s="15" customFormat="1" ht="9" customHeight="1" x14ac:dyDescent="0.25">
      <c r="A22" s="117" t="s">
        <v>42</v>
      </c>
      <c r="B22" s="118">
        <v>22359</v>
      </c>
      <c r="C22" s="118">
        <v>4848</v>
      </c>
      <c r="D22" s="119" t="s">
        <v>89</v>
      </c>
      <c r="E22" s="119" t="s">
        <v>89</v>
      </c>
      <c r="F22" s="119" t="s">
        <v>89</v>
      </c>
      <c r="G22" s="118">
        <v>53363657</v>
      </c>
    </row>
    <row r="23" spans="1:7" s="15" customFormat="1" ht="9" customHeight="1" x14ac:dyDescent="0.25">
      <c r="A23" s="117" t="s">
        <v>43</v>
      </c>
      <c r="B23" s="118">
        <v>0</v>
      </c>
      <c r="C23" s="118">
        <v>570656</v>
      </c>
      <c r="D23" s="119" t="s">
        <v>89</v>
      </c>
      <c r="E23" s="119" t="s">
        <v>89</v>
      </c>
      <c r="F23" s="119" t="s">
        <v>89</v>
      </c>
      <c r="G23" s="118">
        <v>0</v>
      </c>
    </row>
    <row r="24" spans="1:7" s="15" customFormat="1" ht="9" customHeight="1" x14ac:dyDescent="0.25">
      <c r="A24" s="120" t="s">
        <v>44</v>
      </c>
      <c r="B24" s="121">
        <v>0</v>
      </c>
      <c r="C24" s="121">
        <v>0</v>
      </c>
      <c r="D24" s="122" t="s">
        <v>89</v>
      </c>
      <c r="E24" s="122" t="s">
        <v>89</v>
      </c>
      <c r="F24" s="122" t="s">
        <v>89</v>
      </c>
      <c r="G24" s="121">
        <v>0</v>
      </c>
    </row>
    <row r="25" spans="1:7" s="15" customFormat="1" ht="9" customHeight="1" x14ac:dyDescent="0.25">
      <c r="A25" s="117" t="s">
        <v>45</v>
      </c>
      <c r="B25" s="118">
        <v>0</v>
      </c>
      <c r="C25" s="118">
        <v>0</v>
      </c>
      <c r="D25" s="119" t="s">
        <v>89</v>
      </c>
      <c r="E25" s="119" t="s">
        <v>89</v>
      </c>
      <c r="F25" s="119" t="s">
        <v>89</v>
      </c>
      <c r="G25" s="118">
        <v>0</v>
      </c>
    </row>
    <row r="26" spans="1:7" s="15" customFormat="1" ht="9" customHeight="1" x14ac:dyDescent="0.25">
      <c r="A26" s="117" t="s">
        <v>46</v>
      </c>
      <c r="B26" s="118">
        <v>47352</v>
      </c>
      <c r="C26" s="118">
        <v>87311</v>
      </c>
      <c r="D26" s="119" t="s">
        <v>89</v>
      </c>
      <c r="E26" s="119" t="s">
        <v>89</v>
      </c>
      <c r="F26" s="119" t="s">
        <v>89</v>
      </c>
      <c r="G26" s="118">
        <v>13095729</v>
      </c>
    </row>
    <row r="27" spans="1:7" s="15" customFormat="1" ht="9" customHeight="1" x14ac:dyDescent="0.25">
      <c r="A27" s="117" t="s">
        <v>47</v>
      </c>
      <c r="B27" s="118">
        <v>0</v>
      </c>
      <c r="C27" s="118">
        <v>389509</v>
      </c>
      <c r="D27" s="119" t="s">
        <v>89</v>
      </c>
      <c r="E27" s="119" t="s">
        <v>89</v>
      </c>
      <c r="F27" s="119" t="s">
        <v>89</v>
      </c>
      <c r="G27" s="118">
        <v>0</v>
      </c>
    </row>
    <row r="28" spans="1:7" s="15" customFormat="1" ht="9" customHeight="1" x14ac:dyDescent="0.25">
      <c r="A28" s="120" t="s">
        <v>48</v>
      </c>
      <c r="B28" s="121">
        <v>0</v>
      </c>
      <c r="C28" s="121">
        <v>0</v>
      </c>
      <c r="D28" s="122" t="s">
        <v>89</v>
      </c>
      <c r="E28" s="122" t="s">
        <v>89</v>
      </c>
      <c r="F28" s="122" t="s">
        <v>89</v>
      </c>
      <c r="G28" s="121">
        <v>0</v>
      </c>
    </row>
    <row r="29" spans="1:7" s="15" customFormat="1" ht="9" customHeight="1" x14ac:dyDescent="0.25">
      <c r="A29" s="117" t="s">
        <v>49</v>
      </c>
      <c r="B29" s="118">
        <v>0</v>
      </c>
      <c r="C29" s="118">
        <v>0</v>
      </c>
      <c r="D29" s="119" t="s">
        <v>89</v>
      </c>
      <c r="E29" s="119" t="s">
        <v>89</v>
      </c>
      <c r="F29" s="119" t="s">
        <v>89</v>
      </c>
      <c r="G29" s="118">
        <v>0</v>
      </c>
    </row>
    <row r="30" spans="1:7" s="15" customFormat="1" ht="9" customHeight="1" x14ac:dyDescent="0.25">
      <c r="A30" s="117" t="s">
        <v>50</v>
      </c>
      <c r="B30" s="118">
        <v>0</v>
      </c>
      <c r="C30" s="118">
        <v>0</v>
      </c>
      <c r="D30" s="119" t="s">
        <v>89</v>
      </c>
      <c r="E30" s="119" t="s">
        <v>89</v>
      </c>
      <c r="F30" s="119" t="s">
        <v>89</v>
      </c>
      <c r="G30" s="118">
        <v>0</v>
      </c>
    </row>
    <row r="31" spans="1:7" s="15" customFormat="1" ht="9" customHeight="1" x14ac:dyDescent="0.25">
      <c r="A31" s="117" t="s">
        <v>51</v>
      </c>
      <c r="B31" s="118">
        <v>194374</v>
      </c>
      <c r="C31" s="118">
        <v>173925</v>
      </c>
      <c r="D31" s="119" t="s">
        <v>89</v>
      </c>
      <c r="E31" s="119" t="s">
        <v>89</v>
      </c>
      <c r="F31" s="119" t="s">
        <v>89</v>
      </c>
      <c r="G31" s="118">
        <v>0</v>
      </c>
    </row>
    <row r="32" spans="1:7" s="15" customFormat="1" ht="9" customHeight="1" x14ac:dyDescent="0.25">
      <c r="A32" s="120" t="s">
        <v>52</v>
      </c>
      <c r="B32" s="121">
        <v>0</v>
      </c>
      <c r="C32" s="121">
        <v>0</v>
      </c>
      <c r="D32" s="122" t="s">
        <v>89</v>
      </c>
      <c r="E32" s="122" t="s">
        <v>89</v>
      </c>
      <c r="F32" s="122" t="s">
        <v>89</v>
      </c>
      <c r="G32" s="121">
        <v>0</v>
      </c>
    </row>
    <row r="33" spans="1:7" s="15" customFormat="1" ht="9" customHeight="1" x14ac:dyDescent="0.25">
      <c r="A33" s="117" t="s">
        <v>53</v>
      </c>
      <c r="B33" s="118">
        <v>746</v>
      </c>
      <c r="C33" s="118">
        <v>0</v>
      </c>
      <c r="D33" s="119" t="s">
        <v>89</v>
      </c>
      <c r="E33" s="119" t="s">
        <v>89</v>
      </c>
      <c r="F33" s="119" t="s">
        <v>89</v>
      </c>
      <c r="G33" s="118">
        <v>0</v>
      </c>
    </row>
    <row r="34" spans="1:7" s="15" customFormat="1" ht="9" customHeight="1" x14ac:dyDescent="0.25">
      <c r="A34" s="117" t="s">
        <v>54</v>
      </c>
      <c r="B34" s="118">
        <v>0</v>
      </c>
      <c r="C34" s="118">
        <v>0</v>
      </c>
      <c r="D34" s="119" t="s">
        <v>89</v>
      </c>
      <c r="E34" s="119" t="s">
        <v>89</v>
      </c>
      <c r="F34" s="119" t="s">
        <v>89</v>
      </c>
      <c r="G34" s="118">
        <v>0</v>
      </c>
    </row>
    <row r="35" spans="1:7" s="15" customFormat="1" ht="9" customHeight="1" x14ac:dyDescent="0.25">
      <c r="A35" s="117" t="s">
        <v>55</v>
      </c>
      <c r="B35" s="118">
        <v>0</v>
      </c>
      <c r="C35" s="118">
        <v>0</v>
      </c>
      <c r="D35" s="119" t="s">
        <v>89</v>
      </c>
      <c r="E35" s="119" t="s">
        <v>89</v>
      </c>
      <c r="F35" s="119" t="s">
        <v>89</v>
      </c>
      <c r="G35" s="118">
        <v>0</v>
      </c>
    </row>
    <row r="36" spans="1:7" s="15" customFormat="1" ht="9" customHeight="1" x14ac:dyDescent="0.25">
      <c r="A36" s="120" t="s">
        <v>56</v>
      </c>
      <c r="B36" s="121">
        <v>2496</v>
      </c>
      <c r="C36" s="121">
        <v>0</v>
      </c>
      <c r="D36" s="122" t="s">
        <v>89</v>
      </c>
      <c r="E36" s="122" t="s">
        <v>89</v>
      </c>
      <c r="F36" s="122" t="s">
        <v>89</v>
      </c>
      <c r="G36" s="121">
        <v>0</v>
      </c>
    </row>
    <row r="37" spans="1:7" s="15" customFormat="1" ht="9" customHeight="1" x14ac:dyDescent="0.25">
      <c r="A37" s="117" t="s">
        <v>57</v>
      </c>
      <c r="B37" s="118">
        <v>123222</v>
      </c>
      <c r="C37" s="118">
        <v>53663</v>
      </c>
      <c r="D37" s="119" t="s">
        <v>89</v>
      </c>
      <c r="E37" s="119" t="s">
        <v>89</v>
      </c>
      <c r="F37" s="119" t="s">
        <v>89</v>
      </c>
      <c r="G37" s="118">
        <v>29141443</v>
      </c>
    </row>
    <row r="38" spans="1:7" s="15" customFormat="1" ht="9" customHeight="1" x14ac:dyDescent="0.25">
      <c r="A38" s="117" t="s">
        <v>58</v>
      </c>
      <c r="B38" s="118">
        <v>94692</v>
      </c>
      <c r="C38" s="118">
        <v>1271424</v>
      </c>
      <c r="D38" s="119" t="s">
        <v>89</v>
      </c>
      <c r="E38" s="119" t="s">
        <v>89</v>
      </c>
      <c r="F38" s="119" t="s">
        <v>89</v>
      </c>
      <c r="G38" s="118">
        <v>846665</v>
      </c>
    </row>
    <row r="39" spans="1:7" s="15" customFormat="1" ht="9" customHeight="1" x14ac:dyDescent="0.25">
      <c r="A39" s="117" t="s">
        <v>59</v>
      </c>
      <c r="B39" s="118">
        <v>230908</v>
      </c>
      <c r="C39" s="118">
        <v>0</v>
      </c>
      <c r="D39" s="119" t="s">
        <v>89</v>
      </c>
      <c r="E39" s="119" t="s">
        <v>89</v>
      </c>
      <c r="F39" s="119" t="s">
        <v>89</v>
      </c>
      <c r="G39" s="118">
        <v>0</v>
      </c>
    </row>
    <row r="40" spans="1:7" s="15" customFormat="1" ht="9" customHeight="1" x14ac:dyDescent="0.25">
      <c r="A40" s="120" t="s">
        <v>60</v>
      </c>
      <c r="B40" s="121">
        <v>42251</v>
      </c>
      <c r="C40" s="121">
        <v>0</v>
      </c>
      <c r="D40" s="122" t="s">
        <v>89</v>
      </c>
      <c r="E40" s="122" t="s">
        <v>89</v>
      </c>
      <c r="F40" s="122" t="s">
        <v>89</v>
      </c>
      <c r="G40" s="121">
        <v>0</v>
      </c>
    </row>
    <row r="41" spans="1:7" s="15" customFormat="1" ht="9" customHeight="1" x14ac:dyDescent="0.25">
      <c r="A41" s="117" t="s">
        <v>61</v>
      </c>
      <c r="B41" s="118">
        <v>0</v>
      </c>
      <c r="C41" s="118">
        <v>49944</v>
      </c>
      <c r="D41" s="119" t="s">
        <v>89</v>
      </c>
      <c r="E41" s="119" t="s">
        <v>89</v>
      </c>
      <c r="F41" s="119" t="s">
        <v>89</v>
      </c>
      <c r="G41" s="118">
        <v>0</v>
      </c>
    </row>
    <row r="42" spans="1:7" s="15" customFormat="1" ht="9" customHeight="1" x14ac:dyDescent="0.25">
      <c r="A42" s="117" t="s">
        <v>62</v>
      </c>
      <c r="B42" s="118">
        <v>181831</v>
      </c>
      <c r="C42" s="118">
        <v>0</v>
      </c>
      <c r="D42" s="119" t="s">
        <v>89</v>
      </c>
      <c r="E42" s="119" t="s">
        <v>89</v>
      </c>
      <c r="F42" s="119" t="s">
        <v>89</v>
      </c>
      <c r="G42" s="118">
        <v>0</v>
      </c>
    </row>
    <row r="43" spans="1:7" s="15" customFormat="1" ht="9" customHeight="1" x14ac:dyDescent="0.25">
      <c r="A43" s="117" t="s">
        <v>63</v>
      </c>
      <c r="B43" s="118">
        <v>41196</v>
      </c>
      <c r="C43" s="118">
        <v>341269</v>
      </c>
      <c r="D43" s="119" t="s">
        <v>89</v>
      </c>
      <c r="E43" s="119" t="s">
        <v>89</v>
      </c>
      <c r="F43" s="119" t="s">
        <v>89</v>
      </c>
      <c r="G43" s="118">
        <v>5378062</v>
      </c>
    </row>
    <row r="44" spans="1:7" s="15" customFormat="1" ht="9" customHeight="1" x14ac:dyDescent="0.25">
      <c r="A44" s="120" t="s">
        <v>64</v>
      </c>
      <c r="B44" s="121">
        <v>7683</v>
      </c>
      <c r="C44" s="121">
        <v>58</v>
      </c>
      <c r="D44" s="122" t="s">
        <v>89</v>
      </c>
      <c r="E44" s="122" t="s">
        <v>89</v>
      </c>
      <c r="F44" s="122" t="s">
        <v>89</v>
      </c>
      <c r="G44" s="121">
        <v>0</v>
      </c>
    </row>
    <row r="45" spans="1:7" s="5" customFormat="1" ht="9" customHeight="1" x14ac:dyDescent="0.2">
      <c r="D45" s="109"/>
      <c r="E45" s="109"/>
      <c r="F45" s="109"/>
    </row>
    <row r="46" spans="1:7" s="14" customFormat="1" ht="9" customHeight="1" x14ac:dyDescent="0.25">
      <c r="A46" s="113">
        <v>1996</v>
      </c>
      <c r="B46" s="114"/>
      <c r="C46" s="114"/>
      <c r="G46" s="114"/>
    </row>
    <row r="47" spans="1:7" s="14" customFormat="1" ht="9" customHeight="1" x14ac:dyDescent="0.25">
      <c r="A47" s="115" t="s">
        <v>33</v>
      </c>
      <c r="B47" s="123">
        <f>SUM(B49:B80)</f>
        <v>1355686</v>
      </c>
      <c r="C47" s="114">
        <f>SUM(C49:C80)</f>
        <v>3978622</v>
      </c>
      <c r="D47" s="116" t="s">
        <v>89</v>
      </c>
      <c r="E47" s="116" t="s">
        <v>89</v>
      </c>
      <c r="F47" s="116" t="s">
        <v>89</v>
      </c>
      <c r="G47" s="114">
        <f>SUM(G49:G80)</f>
        <v>136685404</v>
      </c>
    </row>
    <row r="48" spans="1:7" s="14" customFormat="1" ht="3.95" customHeight="1" x14ac:dyDescent="0.25">
      <c r="A48" s="115"/>
      <c r="B48" s="114"/>
      <c r="C48" s="114"/>
      <c r="D48" s="116"/>
      <c r="G48" s="114"/>
    </row>
    <row r="49" spans="1:7" s="15" customFormat="1" ht="9" customHeight="1" x14ac:dyDescent="0.25">
      <c r="A49" s="117" t="s">
        <v>34</v>
      </c>
      <c r="B49" s="118">
        <v>26060</v>
      </c>
      <c r="C49" s="118">
        <v>0</v>
      </c>
      <c r="D49" s="119" t="s">
        <v>89</v>
      </c>
      <c r="E49" s="119" t="s">
        <v>89</v>
      </c>
      <c r="F49" s="119" t="s">
        <v>89</v>
      </c>
      <c r="G49" s="118">
        <v>12508314</v>
      </c>
    </row>
    <row r="50" spans="1:7" s="15" customFormat="1" ht="9" customHeight="1" x14ac:dyDescent="0.25">
      <c r="A50" s="117" t="s">
        <v>35</v>
      </c>
      <c r="B50" s="118">
        <v>127060</v>
      </c>
      <c r="C50" s="118">
        <v>12161</v>
      </c>
      <c r="D50" s="119" t="s">
        <v>89</v>
      </c>
      <c r="E50" s="119" t="s">
        <v>89</v>
      </c>
      <c r="F50" s="119" t="s">
        <v>89</v>
      </c>
      <c r="G50" s="118">
        <v>0</v>
      </c>
    </row>
    <row r="51" spans="1:7" s="15" customFormat="1" ht="9" customHeight="1" x14ac:dyDescent="0.25">
      <c r="A51" s="117" t="s">
        <v>87</v>
      </c>
      <c r="B51" s="118">
        <v>0</v>
      </c>
      <c r="C51" s="118">
        <v>0</v>
      </c>
      <c r="D51" s="119" t="s">
        <v>89</v>
      </c>
      <c r="E51" s="119" t="s">
        <v>89</v>
      </c>
      <c r="F51" s="119" t="s">
        <v>89</v>
      </c>
      <c r="G51" s="118">
        <v>0</v>
      </c>
    </row>
    <row r="52" spans="1:7" s="15" customFormat="1" ht="9" customHeight="1" x14ac:dyDescent="0.25">
      <c r="A52" s="120" t="s">
        <v>37</v>
      </c>
      <c r="B52" s="121">
        <v>0</v>
      </c>
      <c r="C52" s="121">
        <v>0</v>
      </c>
      <c r="D52" s="122" t="s">
        <v>89</v>
      </c>
      <c r="E52" s="122" t="s">
        <v>89</v>
      </c>
      <c r="F52" s="122" t="s">
        <v>89</v>
      </c>
      <c r="G52" s="121">
        <v>0</v>
      </c>
    </row>
    <row r="53" spans="1:7" s="15" customFormat="1" ht="9" customHeight="1" x14ac:dyDescent="0.25">
      <c r="A53" s="117" t="s">
        <v>38</v>
      </c>
      <c r="B53" s="118">
        <v>49579</v>
      </c>
      <c r="C53" s="118">
        <v>503</v>
      </c>
      <c r="D53" s="119" t="s">
        <v>89</v>
      </c>
      <c r="E53" s="119" t="s">
        <v>89</v>
      </c>
      <c r="F53" s="119" t="s">
        <v>89</v>
      </c>
      <c r="G53" s="118">
        <v>0</v>
      </c>
    </row>
    <row r="54" spans="1:7" s="15" customFormat="1" ht="9" customHeight="1" x14ac:dyDescent="0.25">
      <c r="A54" s="117" t="s">
        <v>39</v>
      </c>
      <c r="B54" s="118">
        <v>0</v>
      </c>
      <c r="C54" s="118">
        <v>0</v>
      </c>
      <c r="D54" s="119" t="s">
        <v>89</v>
      </c>
      <c r="E54" s="119" t="s">
        <v>89</v>
      </c>
      <c r="F54" s="119" t="s">
        <v>89</v>
      </c>
      <c r="G54" s="118">
        <v>0</v>
      </c>
    </row>
    <row r="55" spans="1:7" s="15" customFormat="1" ht="9" customHeight="1" x14ac:dyDescent="0.25">
      <c r="A55" s="117" t="s">
        <v>40</v>
      </c>
      <c r="B55" s="118">
        <v>55230</v>
      </c>
      <c r="C55" s="118">
        <v>0</v>
      </c>
      <c r="D55" s="119" t="s">
        <v>89</v>
      </c>
      <c r="E55" s="119" t="s">
        <v>89</v>
      </c>
      <c r="F55" s="119" t="s">
        <v>89</v>
      </c>
      <c r="G55" s="118">
        <v>0</v>
      </c>
    </row>
    <row r="56" spans="1:7" s="15" customFormat="1" ht="9" customHeight="1" x14ac:dyDescent="0.25">
      <c r="A56" s="120" t="s">
        <v>41</v>
      </c>
      <c r="B56" s="121">
        <v>84627</v>
      </c>
      <c r="C56" s="121">
        <v>1740</v>
      </c>
      <c r="D56" s="122" t="s">
        <v>89</v>
      </c>
      <c r="E56" s="122" t="s">
        <v>89</v>
      </c>
      <c r="F56" s="122" t="s">
        <v>89</v>
      </c>
      <c r="G56" s="121">
        <v>0</v>
      </c>
    </row>
    <row r="57" spans="1:7" s="15" customFormat="1" ht="9" customHeight="1" x14ac:dyDescent="0.25">
      <c r="A57" s="117" t="s">
        <v>88</v>
      </c>
      <c r="B57" s="118">
        <v>0</v>
      </c>
      <c r="C57" s="118">
        <v>0</v>
      </c>
      <c r="D57" s="119" t="s">
        <v>89</v>
      </c>
      <c r="E57" s="119" t="s">
        <v>89</v>
      </c>
      <c r="F57" s="119" t="s">
        <v>89</v>
      </c>
      <c r="G57" s="118">
        <v>0</v>
      </c>
    </row>
    <row r="58" spans="1:7" s="15" customFormat="1" ht="9" customHeight="1" x14ac:dyDescent="0.25">
      <c r="A58" s="117" t="s">
        <v>42</v>
      </c>
      <c r="B58" s="118">
        <v>19876</v>
      </c>
      <c r="C58" s="118">
        <v>11803</v>
      </c>
      <c r="D58" s="119" t="s">
        <v>89</v>
      </c>
      <c r="E58" s="119" t="s">
        <v>89</v>
      </c>
      <c r="F58" s="119" t="s">
        <v>89</v>
      </c>
      <c r="G58" s="118">
        <v>35384412</v>
      </c>
    </row>
    <row r="59" spans="1:7" s="15" customFormat="1" ht="9" customHeight="1" x14ac:dyDescent="0.25">
      <c r="A59" s="117" t="s">
        <v>43</v>
      </c>
      <c r="B59" s="118">
        <v>0</v>
      </c>
      <c r="C59" s="118">
        <v>641536</v>
      </c>
      <c r="D59" s="119" t="s">
        <v>89</v>
      </c>
      <c r="E59" s="119" t="s">
        <v>89</v>
      </c>
      <c r="F59" s="119" t="s">
        <v>89</v>
      </c>
      <c r="G59" s="118">
        <v>0</v>
      </c>
    </row>
    <row r="60" spans="1:7" s="15" customFormat="1" ht="9" customHeight="1" x14ac:dyDescent="0.25">
      <c r="A60" s="120" t="s">
        <v>44</v>
      </c>
      <c r="B60" s="121">
        <v>0</v>
      </c>
      <c r="C60" s="121">
        <v>0</v>
      </c>
      <c r="D60" s="122" t="s">
        <v>89</v>
      </c>
      <c r="E60" s="122" t="s">
        <v>89</v>
      </c>
      <c r="F60" s="122" t="s">
        <v>89</v>
      </c>
      <c r="G60" s="121">
        <v>0</v>
      </c>
    </row>
    <row r="61" spans="1:7" s="15" customFormat="1" ht="9" customHeight="1" x14ac:dyDescent="0.25">
      <c r="A61" s="117" t="s">
        <v>45</v>
      </c>
      <c r="B61" s="118">
        <v>0</v>
      </c>
      <c r="C61" s="118">
        <v>0</v>
      </c>
      <c r="D61" s="119" t="s">
        <v>89</v>
      </c>
      <c r="E61" s="119" t="s">
        <v>89</v>
      </c>
      <c r="F61" s="119" t="s">
        <v>89</v>
      </c>
      <c r="G61" s="118">
        <v>0</v>
      </c>
    </row>
    <row r="62" spans="1:7" s="15" customFormat="1" ht="9" customHeight="1" x14ac:dyDescent="0.25">
      <c r="A62" s="117" t="s">
        <v>46</v>
      </c>
      <c r="B62" s="118">
        <v>60180</v>
      </c>
      <c r="C62" s="118">
        <v>171751</v>
      </c>
      <c r="D62" s="119" t="s">
        <v>89</v>
      </c>
      <c r="E62" s="119" t="s">
        <v>89</v>
      </c>
      <c r="F62" s="119" t="s">
        <v>89</v>
      </c>
      <c r="G62" s="118">
        <v>41967699</v>
      </c>
    </row>
    <row r="63" spans="1:7" s="15" customFormat="1" ht="9" customHeight="1" x14ac:dyDescent="0.25">
      <c r="A63" s="117" t="s">
        <v>47</v>
      </c>
      <c r="B63" s="118">
        <v>0</v>
      </c>
      <c r="C63" s="118">
        <v>988104</v>
      </c>
      <c r="D63" s="119" t="s">
        <v>89</v>
      </c>
      <c r="E63" s="119" t="s">
        <v>89</v>
      </c>
      <c r="F63" s="119" t="s">
        <v>89</v>
      </c>
      <c r="G63" s="118">
        <v>0</v>
      </c>
    </row>
    <row r="64" spans="1:7" s="15" customFormat="1" ht="9" customHeight="1" x14ac:dyDescent="0.25">
      <c r="A64" s="120" t="s">
        <v>48</v>
      </c>
      <c r="B64" s="121">
        <v>0</v>
      </c>
      <c r="C64" s="121">
        <v>10576</v>
      </c>
      <c r="D64" s="122" t="s">
        <v>89</v>
      </c>
      <c r="E64" s="122" t="s">
        <v>89</v>
      </c>
      <c r="F64" s="122" t="s">
        <v>89</v>
      </c>
      <c r="G64" s="121">
        <v>0</v>
      </c>
    </row>
    <row r="65" spans="1:7" s="15" customFormat="1" ht="9" customHeight="1" x14ac:dyDescent="0.25">
      <c r="A65" s="117" t="s">
        <v>49</v>
      </c>
      <c r="B65" s="118">
        <v>0</v>
      </c>
      <c r="C65" s="118">
        <v>0</v>
      </c>
      <c r="D65" s="119" t="s">
        <v>89</v>
      </c>
      <c r="E65" s="119" t="s">
        <v>89</v>
      </c>
      <c r="F65" s="119" t="s">
        <v>89</v>
      </c>
      <c r="G65" s="118">
        <v>0</v>
      </c>
    </row>
    <row r="66" spans="1:7" s="15" customFormat="1" ht="9" customHeight="1" x14ac:dyDescent="0.25">
      <c r="A66" s="117" t="s">
        <v>50</v>
      </c>
      <c r="B66" s="118">
        <v>0</v>
      </c>
      <c r="C66" s="118">
        <v>0</v>
      </c>
      <c r="D66" s="119" t="s">
        <v>89</v>
      </c>
      <c r="E66" s="119" t="s">
        <v>89</v>
      </c>
      <c r="F66" s="119" t="s">
        <v>89</v>
      </c>
      <c r="G66" s="118">
        <v>0</v>
      </c>
    </row>
    <row r="67" spans="1:7" s="15" customFormat="1" ht="9" customHeight="1" x14ac:dyDescent="0.25">
      <c r="A67" s="117" t="s">
        <v>51</v>
      </c>
      <c r="B67" s="118">
        <v>213584</v>
      </c>
      <c r="C67" s="118">
        <v>184129</v>
      </c>
      <c r="D67" s="119" t="s">
        <v>89</v>
      </c>
      <c r="E67" s="119" t="s">
        <v>89</v>
      </c>
      <c r="F67" s="119" t="s">
        <v>89</v>
      </c>
      <c r="G67" s="118">
        <v>5271848</v>
      </c>
    </row>
    <row r="68" spans="1:7" s="15" customFormat="1" ht="9" customHeight="1" x14ac:dyDescent="0.25">
      <c r="A68" s="120" t="s">
        <v>52</v>
      </c>
      <c r="B68" s="121">
        <v>0</v>
      </c>
      <c r="C68" s="121">
        <v>0</v>
      </c>
      <c r="D68" s="122" t="s">
        <v>89</v>
      </c>
      <c r="E68" s="122" t="s">
        <v>89</v>
      </c>
      <c r="F68" s="122" t="s">
        <v>89</v>
      </c>
      <c r="G68" s="121">
        <v>0</v>
      </c>
    </row>
    <row r="69" spans="1:7" s="15" customFormat="1" ht="9" customHeight="1" x14ac:dyDescent="0.25">
      <c r="A69" s="117" t="s">
        <v>53</v>
      </c>
      <c r="B69" s="118">
        <v>780</v>
      </c>
      <c r="C69" s="118">
        <v>2919</v>
      </c>
      <c r="D69" s="119" t="s">
        <v>89</v>
      </c>
      <c r="E69" s="119" t="s">
        <v>89</v>
      </c>
      <c r="F69" s="119" t="s">
        <v>89</v>
      </c>
      <c r="G69" s="118">
        <v>0</v>
      </c>
    </row>
    <row r="70" spans="1:7" s="15" customFormat="1" ht="9" customHeight="1" x14ac:dyDescent="0.25">
      <c r="A70" s="117" t="s">
        <v>54</v>
      </c>
      <c r="B70" s="118">
        <v>0</v>
      </c>
      <c r="C70" s="118">
        <v>0</v>
      </c>
      <c r="D70" s="119" t="s">
        <v>89</v>
      </c>
      <c r="E70" s="119" t="s">
        <v>89</v>
      </c>
      <c r="F70" s="119" t="s">
        <v>89</v>
      </c>
      <c r="G70" s="118">
        <v>0</v>
      </c>
    </row>
    <row r="71" spans="1:7" s="15" customFormat="1" ht="9" customHeight="1" x14ac:dyDescent="0.25">
      <c r="A71" s="117" t="s">
        <v>55</v>
      </c>
      <c r="B71" s="118">
        <v>0</v>
      </c>
      <c r="C71" s="118">
        <v>0</v>
      </c>
      <c r="D71" s="119" t="s">
        <v>89</v>
      </c>
      <c r="E71" s="119" t="s">
        <v>89</v>
      </c>
      <c r="F71" s="119" t="s">
        <v>89</v>
      </c>
      <c r="G71" s="118">
        <v>0</v>
      </c>
    </row>
    <row r="72" spans="1:7" s="15" customFormat="1" ht="9" customHeight="1" x14ac:dyDescent="0.25">
      <c r="A72" s="120" t="s">
        <v>56</v>
      </c>
      <c r="B72" s="121">
        <v>30495</v>
      </c>
      <c r="C72" s="121">
        <v>0</v>
      </c>
      <c r="D72" s="122" t="s">
        <v>89</v>
      </c>
      <c r="E72" s="122" t="s">
        <v>89</v>
      </c>
      <c r="F72" s="122" t="s">
        <v>89</v>
      </c>
      <c r="G72" s="121">
        <v>0</v>
      </c>
    </row>
    <row r="73" spans="1:7" s="15" customFormat="1" ht="9" customHeight="1" x14ac:dyDescent="0.25">
      <c r="A73" s="117" t="s">
        <v>57</v>
      </c>
      <c r="B73" s="118">
        <v>127175</v>
      </c>
      <c r="C73" s="118">
        <v>46753</v>
      </c>
      <c r="D73" s="119" t="s">
        <v>89</v>
      </c>
      <c r="E73" s="119" t="s">
        <v>89</v>
      </c>
      <c r="F73" s="119" t="s">
        <v>89</v>
      </c>
      <c r="G73" s="118">
        <v>30560841</v>
      </c>
    </row>
    <row r="74" spans="1:7" s="15" customFormat="1" ht="9" customHeight="1" x14ac:dyDescent="0.25">
      <c r="A74" s="117" t="s">
        <v>58</v>
      </c>
      <c r="B74" s="118">
        <v>97238</v>
      </c>
      <c r="C74" s="118">
        <v>1484722</v>
      </c>
      <c r="D74" s="119" t="s">
        <v>89</v>
      </c>
      <c r="E74" s="119" t="s">
        <v>89</v>
      </c>
      <c r="F74" s="119" t="s">
        <v>89</v>
      </c>
      <c r="G74" s="118">
        <v>4787564</v>
      </c>
    </row>
    <row r="75" spans="1:7" s="15" customFormat="1" ht="9" customHeight="1" x14ac:dyDescent="0.25">
      <c r="A75" s="117" t="s">
        <v>59</v>
      </c>
      <c r="B75" s="118">
        <v>170289</v>
      </c>
      <c r="C75" s="118">
        <v>0</v>
      </c>
      <c r="D75" s="119" t="s">
        <v>89</v>
      </c>
      <c r="E75" s="119" t="s">
        <v>89</v>
      </c>
      <c r="F75" s="119" t="s">
        <v>89</v>
      </c>
      <c r="G75" s="118">
        <v>0</v>
      </c>
    </row>
    <row r="76" spans="1:7" s="15" customFormat="1" ht="9" customHeight="1" x14ac:dyDescent="0.25">
      <c r="A76" s="120" t="s">
        <v>60</v>
      </c>
      <c r="B76" s="121">
        <v>80615</v>
      </c>
      <c r="C76" s="121">
        <v>0</v>
      </c>
      <c r="D76" s="122" t="s">
        <v>89</v>
      </c>
      <c r="E76" s="122" t="s">
        <v>89</v>
      </c>
      <c r="F76" s="122" t="s">
        <v>89</v>
      </c>
      <c r="G76" s="121">
        <v>0</v>
      </c>
    </row>
    <row r="77" spans="1:7" s="15" customFormat="1" ht="9" customHeight="1" x14ac:dyDescent="0.25">
      <c r="A77" s="117" t="s">
        <v>61</v>
      </c>
      <c r="B77" s="118">
        <v>0</v>
      </c>
      <c r="C77" s="118">
        <v>62406</v>
      </c>
      <c r="D77" s="119" t="s">
        <v>89</v>
      </c>
      <c r="E77" s="119" t="s">
        <v>89</v>
      </c>
      <c r="F77" s="119" t="s">
        <v>89</v>
      </c>
      <c r="G77" s="118">
        <v>0</v>
      </c>
    </row>
    <row r="78" spans="1:7" s="15" customFormat="1" ht="9" customHeight="1" x14ac:dyDescent="0.25">
      <c r="A78" s="117" t="s">
        <v>62</v>
      </c>
      <c r="B78" s="118">
        <v>179728</v>
      </c>
      <c r="C78" s="118">
        <v>0</v>
      </c>
      <c r="D78" s="119" t="s">
        <v>89</v>
      </c>
      <c r="E78" s="119" t="s">
        <v>89</v>
      </c>
      <c r="F78" s="119" t="s">
        <v>89</v>
      </c>
      <c r="G78" s="118">
        <v>0</v>
      </c>
    </row>
    <row r="79" spans="1:7" s="15" customFormat="1" ht="9" customHeight="1" x14ac:dyDescent="0.25">
      <c r="A79" s="117" t="s">
        <v>63</v>
      </c>
      <c r="B79" s="118">
        <v>31056</v>
      </c>
      <c r="C79" s="118">
        <v>359519</v>
      </c>
      <c r="D79" s="119" t="s">
        <v>89</v>
      </c>
      <c r="E79" s="119" t="s">
        <v>89</v>
      </c>
      <c r="F79" s="119" t="s">
        <v>89</v>
      </c>
      <c r="G79" s="118">
        <v>6204726</v>
      </c>
    </row>
    <row r="80" spans="1:7" s="15" customFormat="1" ht="9" customHeight="1" x14ac:dyDescent="0.25">
      <c r="A80" s="120" t="s">
        <v>64</v>
      </c>
      <c r="B80" s="121">
        <v>2114</v>
      </c>
      <c r="C80" s="121">
        <v>0</v>
      </c>
      <c r="D80" s="122" t="s">
        <v>89</v>
      </c>
      <c r="E80" s="122" t="s">
        <v>89</v>
      </c>
      <c r="F80" s="122" t="s">
        <v>89</v>
      </c>
      <c r="G80" s="121">
        <v>0</v>
      </c>
    </row>
    <row r="81" spans="1:7" s="15" customFormat="1" ht="9" customHeight="1" x14ac:dyDescent="0.25">
      <c r="A81" s="124" t="s">
        <v>112</v>
      </c>
      <c r="B81" s="125">
        <v>2114</v>
      </c>
      <c r="C81" s="125">
        <v>0</v>
      </c>
      <c r="D81" s="119" t="s">
        <v>89</v>
      </c>
      <c r="E81" s="119" t="s">
        <v>89</v>
      </c>
      <c r="F81" s="119" t="s">
        <v>89</v>
      </c>
      <c r="G81" s="125">
        <v>0</v>
      </c>
    </row>
    <row r="82" spans="1:7" s="5" customFormat="1" ht="9" customHeight="1" x14ac:dyDescent="0.2">
      <c r="D82" s="109"/>
      <c r="E82" s="109"/>
      <c r="F82" s="109"/>
    </row>
    <row r="83" spans="1:7" s="14" customFormat="1" ht="9" customHeight="1" x14ac:dyDescent="0.25">
      <c r="A83" s="113">
        <v>1997</v>
      </c>
      <c r="B83" s="114"/>
      <c r="C83" s="114"/>
      <c r="G83" s="114"/>
    </row>
    <row r="84" spans="1:7" s="14" customFormat="1" ht="9" customHeight="1" x14ac:dyDescent="0.25">
      <c r="A84" s="115" t="s">
        <v>33</v>
      </c>
      <c r="B84" s="114">
        <f>SUM(B86:B117)</f>
        <v>1301565</v>
      </c>
      <c r="C84" s="114">
        <f>SUM(C86:C117)</f>
        <v>3677554</v>
      </c>
      <c r="D84" s="116" t="s">
        <v>89</v>
      </c>
      <c r="E84" s="116" t="s">
        <v>89</v>
      </c>
      <c r="F84" s="116" t="s">
        <v>89</v>
      </c>
      <c r="G84" s="114">
        <f>SUM(G86:G117)</f>
        <v>189061903</v>
      </c>
    </row>
    <row r="85" spans="1:7" s="14" customFormat="1" ht="3.95" customHeight="1" x14ac:dyDescent="0.25">
      <c r="A85" s="115"/>
      <c r="B85" s="114"/>
      <c r="C85" s="114"/>
      <c r="G85" s="114"/>
    </row>
    <row r="86" spans="1:7" s="15" customFormat="1" ht="9" customHeight="1" x14ac:dyDescent="0.25">
      <c r="A86" s="117" t="s">
        <v>34</v>
      </c>
      <c r="B86" s="126">
        <v>24843</v>
      </c>
      <c r="C86" s="127">
        <v>0</v>
      </c>
      <c r="D86" s="119" t="s">
        <v>89</v>
      </c>
      <c r="E86" s="119" t="s">
        <v>89</v>
      </c>
      <c r="F86" s="119" t="s">
        <v>89</v>
      </c>
      <c r="G86" s="126">
        <v>12682250</v>
      </c>
    </row>
    <row r="87" spans="1:7" s="15" customFormat="1" ht="9" customHeight="1" x14ac:dyDescent="0.25">
      <c r="A87" s="117" t="s">
        <v>35</v>
      </c>
      <c r="B87" s="126">
        <v>133151</v>
      </c>
      <c r="C87" s="127">
        <v>9998</v>
      </c>
      <c r="D87" s="119" t="s">
        <v>89</v>
      </c>
      <c r="E87" s="119" t="s">
        <v>89</v>
      </c>
      <c r="F87" s="119" t="s">
        <v>89</v>
      </c>
      <c r="G87" s="126">
        <v>0</v>
      </c>
    </row>
    <row r="88" spans="1:7" s="15" customFormat="1" ht="9" customHeight="1" x14ac:dyDescent="0.25">
      <c r="A88" s="117" t="s">
        <v>87</v>
      </c>
      <c r="B88" s="126">
        <v>0</v>
      </c>
      <c r="C88" s="127">
        <v>0</v>
      </c>
      <c r="D88" s="119" t="s">
        <v>89</v>
      </c>
      <c r="E88" s="119" t="s">
        <v>89</v>
      </c>
      <c r="F88" s="119" t="s">
        <v>89</v>
      </c>
      <c r="G88" s="126">
        <v>0</v>
      </c>
    </row>
    <row r="89" spans="1:7" s="15" customFormat="1" ht="9" customHeight="1" x14ac:dyDescent="0.25">
      <c r="A89" s="120" t="s">
        <v>37</v>
      </c>
      <c r="B89" s="128">
        <v>0</v>
      </c>
      <c r="C89" s="129">
        <v>0</v>
      </c>
      <c r="D89" s="122" t="s">
        <v>89</v>
      </c>
      <c r="E89" s="122" t="s">
        <v>89</v>
      </c>
      <c r="F89" s="122" t="s">
        <v>89</v>
      </c>
      <c r="G89" s="128">
        <v>0</v>
      </c>
    </row>
    <row r="90" spans="1:7" s="15" customFormat="1" ht="9" customHeight="1" x14ac:dyDescent="0.25">
      <c r="A90" s="117" t="s">
        <v>38</v>
      </c>
      <c r="B90" s="126">
        <v>41511</v>
      </c>
      <c r="C90" s="127">
        <v>0</v>
      </c>
      <c r="D90" s="119" t="s">
        <v>89</v>
      </c>
      <c r="E90" s="119" t="s">
        <v>89</v>
      </c>
      <c r="F90" s="119" t="s">
        <v>89</v>
      </c>
      <c r="G90" s="126">
        <v>0</v>
      </c>
    </row>
    <row r="91" spans="1:7" s="15" customFormat="1" ht="9" customHeight="1" x14ac:dyDescent="0.25">
      <c r="A91" s="117" t="s">
        <v>39</v>
      </c>
      <c r="B91" s="126">
        <v>0</v>
      </c>
      <c r="C91" s="127">
        <v>0</v>
      </c>
      <c r="D91" s="119" t="s">
        <v>89</v>
      </c>
      <c r="E91" s="119" t="s">
        <v>89</v>
      </c>
      <c r="F91" s="119" t="s">
        <v>89</v>
      </c>
      <c r="G91" s="126">
        <v>0</v>
      </c>
    </row>
    <row r="92" spans="1:7" s="15" customFormat="1" ht="9" customHeight="1" x14ac:dyDescent="0.25">
      <c r="A92" s="117" t="s">
        <v>40</v>
      </c>
      <c r="B92" s="126">
        <v>53356</v>
      </c>
      <c r="C92" s="127">
        <v>0</v>
      </c>
      <c r="D92" s="119" t="s">
        <v>89</v>
      </c>
      <c r="E92" s="119" t="s">
        <v>89</v>
      </c>
      <c r="F92" s="119" t="s">
        <v>89</v>
      </c>
      <c r="G92" s="126">
        <v>1648361</v>
      </c>
    </row>
    <row r="93" spans="1:7" s="15" customFormat="1" ht="9" customHeight="1" x14ac:dyDescent="0.25">
      <c r="A93" s="120" t="s">
        <v>41</v>
      </c>
      <c r="B93" s="128">
        <v>78468</v>
      </c>
      <c r="C93" s="129">
        <v>1022</v>
      </c>
      <c r="D93" s="122" t="s">
        <v>89</v>
      </c>
      <c r="E93" s="122" t="s">
        <v>89</v>
      </c>
      <c r="F93" s="122" t="s">
        <v>89</v>
      </c>
      <c r="G93" s="128">
        <v>175699</v>
      </c>
    </row>
    <row r="94" spans="1:7" s="15" customFormat="1" ht="9" customHeight="1" x14ac:dyDescent="0.25">
      <c r="A94" s="117" t="s">
        <v>88</v>
      </c>
      <c r="B94" s="126">
        <v>0</v>
      </c>
      <c r="C94" s="127">
        <v>0</v>
      </c>
      <c r="D94" s="119" t="s">
        <v>89</v>
      </c>
      <c r="E94" s="119" t="s">
        <v>89</v>
      </c>
      <c r="F94" s="119" t="s">
        <v>89</v>
      </c>
      <c r="G94" s="126">
        <v>0</v>
      </c>
    </row>
    <row r="95" spans="1:7" s="15" customFormat="1" ht="9" customHeight="1" x14ac:dyDescent="0.25">
      <c r="A95" s="117" t="s">
        <v>42</v>
      </c>
      <c r="B95" s="126">
        <v>14801</v>
      </c>
      <c r="C95" s="127">
        <v>5790</v>
      </c>
      <c r="D95" s="119" t="s">
        <v>89</v>
      </c>
      <c r="E95" s="119" t="s">
        <v>89</v>
      </c>
      <c r="F95" s="119" t="s">
        <v>89</v>
      </c>
      <c r="G95" s="126">
        <v>37249497</v>
      </c>
    </row>
    <row r="96" spans="1:7" s="15" customFormat="1" ht="9" customHeight="1" x14ac:dyDescent="0.25">
      <c r="A96" s="117" t="s">
        <v>43</v>
      </c>
      <c r="B96" s="126">
        <v>0</v>
      </c>
      <c r="C96" s="127">
        <v>644569</v>
      </c>
      <c r="D96" s="119" t="s">
        <v>89</v>
      </c>
      <c r="E96" s="119" t="s">
        <v>89</v>
      </c>
      <c r="F96" s="119" t="s">
        <v>89</v>
      </c>
      <c r="G96" s="126">
        <v>0</v>
      </c>
    </row>
    <row r="97" spans="1:7" s="15" customFormat="1" ht="9" customHeight="1" x14ac:dyDescent="0.25">
      <c r="A97" s="120" t="s">
        <v>44</v>
      </c>
      <c r="B97" s="128">
        <v>0</v>
      </c>
      <c r="C97" s="129">
        <v>0</v>
      </c>
      <c r="D97" s="122" t="s">
        <v>89</v>
      </c>
      <c r="E97" s="122" t="s">
        <v>89</v>
      </c>
      <c r="F97" s="122" t="s">
        <v>89</v>
      </c>
      <c r="G97" s="128">
        <v>0</v>
      </c>
    </row>
    <row r="98" spans="1:7" s="15" customFormat="1" ht="9" customHeight="1" x14ac:dyDescent="0.25">
      <c r="A98" s="117" t="s">
        <v>45</v>
      </c>
      <c r="B98" s="126">
        <v>0</v>
      </c>
      <c r="C98" s="127">
        <v>0</v>
      </c>
      <c r="D98" s="119" t="s">
        <v>89</v>
      </c>
      <c r="E98" s="119" t="s">
        <v>89</v>
      </c>
      <c r="F98" s="119" t="s">
        <v>89</v>
      </c>
      <c r="G98" s="126">
        <v>0</v>
      </c>
    </row>
    <row r="99" spans="1:7" s="15" customFormat="1" ht="9" customHeight="1" x14ac:dyDescent="0.25">
      <c r="A99" s="117" t="s">
        <v>46</v>
      </c>
      <c r="B99" s="126">
        <v>56502</v>
      </c>
      <c r="C99" s="127">
        <v>178294</v>
      </c>
      <c r="D99" s="119" t="s">
        <v>89</v>
      </c>
      <c r="E99" s="119" t="s">
        <v>89</v>
      </c>
      <c r="F99" s="119" t="s">
        <v>89</v>
      </c>
      <c r="G99" s="126">
        <v>58535640</v>
      </c>
    </row>
    <row r="100" spans="1:7" s="15" customFormat="1" ht="9" customHeight="1" x14ac:dyDescent="0.25">
      <c r="A100" s="117" t="s">
        <v>47</v>
      </c>
      <c r="B100" s="126">
        <v>0</v>
      </c>
      <c r="C100" s="127">
        <v>680300</v>
      </c>
      <c r="D100" s="119" t="s">
        <v>89</v>
      </c>
      <c r="E100" s="119" t="s">
        <v>89</v>
      </c>
      <c r="F100" s="119" t="s">
        <v>89</v>
      </c>
      <c r="G100" s="126">
        <v>0</v>
      </c>
    </row>
    <row r="101" spans="1:7" s="15" customFormat="1" ht="9" customHeight="1" x14ac:dyDescent="0.25">
      <c r="A101" s="120" t="s">
        <v>48</v>
      </c>
      <c r="B101" s="128">
        <v>0</v>
      </c>
      <c r="C101" s="129">
        <v>0</v>
      </c>
      <c r="D101" s="122" t="s">
        <v>89</v>
      </c>
      <c r="E101" s="122" t="s">
        <v>89</v>
      </c>
      <c r="F101" s="122" t="s">
        <v>89</v>
      </c>
      <c r="G101" s="128">
        <v>0</v>
      </c>
    </row>
    <row r="102" spans="1:7" s="15" customFormat="1" ht="9" customHeight="1" x14ac:dyDescent="0.25">
      <c r="A102" s="117" t="s">
        <v>49</v>
      </c>
      <c r="B102" s="126">
        <v>0</v>
      </c>
      <c r="C102" s="127">
        <v>0</v>
      </c>
      <c r="D102" s="119" t="s">
        <v>89</v>
      </c>
      <c r="E102" s="119" t="s">
        <v>89</v>
      </c>
      <c r="F102" s="119" t="s">
        <v>89</v>
      </c>
      <c r="G102" s="126">
        <v>0</v>
      </c>
    </row>
    <row r="103" spans="1:7" s="15" customFormat="1" ht="9" customHeight="1" x14ac:dyDescent="0.25">
      <c r="A103" s="117" t="s">
        <v>50</v>
      </c>
      <c r="B103" s="126">
        <v>0</v>
      </c>
      <c r="C103" s="127">
        <v>0</v>
      </c>
      <c r="D103" s="119" t="s">
        <v>89</v>
      </c>
      <c r="E103" s="119" t="s">
        <v>89</v>
      </c>
      <c r="F103" s="119" t="s">
        <v>89</v>
      </c>
      <c r="G103" s="126">
        <v>0</v>
      </c>
    </row>
    <row r="104" spans="1:7" s="15" customFormat="1" ht="9" customHeight="1" x14ac:dyDescent="0.25">
      <c r="A104" s="117" t="s">
        <v>51</v>
      </c>
      <c r="B104" s="126">
        <v>206472</v>
      </c>
      <c r="C104" s="127">
        <v>187823</v>
      </c>
      <c r="D104" s="119" t="s">
        <v>89</v>
      </c>
      <c r="E104" s="119" t="s">
        <v>89</v>
      </c>
      <c r="F104" s="119" t="s">
        <v>89</v>
      </c>
      <c r="G104" s="126">
        <v>11974958</v>
      </c>
    </row>
    <row r="105" spans="1:7" s="15" customFormat="1" ht="9" customHeight="1" x14ac:dyDescent="0.25">
      <c r="A105" s="120" t="s">
        <v>52</v>
      </c>
      <c r="B105" s="128">
        <v>0</v>
      </c>
      <c r="C105" s="129">
        <v>0</v>
      </c>
      <c r="D105" s="122" t="s">
        <v>89</v>
      </c>
      <c r="E105" s="122" t="s">
        <v>89</v>
      </c>
      <c r="F105" s="122" t="s">
        <v>89</v>
      </c>
      <c r="G105" s="128">
        <v>0</v>
      </c>
    </row>
    <row r="106" spans="1:7" s="15" customFormat="1" ht="9" customHeight="1" x14ac:dyDescent="0.25">
      <c r="A106" s="117" t="s">
        <v>53</v>
      </c>
      <c r="B106" s="126">
        <v>608</v>
      </c>
      <c r="C106" s="127">
        <v>34782</v>
      </c>
      <c r="D106" s="119" t="s">
        <v>89</v>
      </c>
      <c r="E106" s="119" t="s">
        <v>89</v>
      </c>
      <c r="F106" s="119" t="s">
        <v>89</v>
      </c>
      <c r="G106" s="126">
        <v>0</v>
      </c>
    </row>
    <row r="107" spans="1:7" s="15" customFormat="1" ht="9" customHeight="1" x14ac:dyDescent="0.25">
      <c r="A107" s="117" t="s">
        <v>54</v>
      </c>
      <c r="B107" s="126">
        <v>0</v>
      </c>
      <c r="C107" s="127">
        <v>0</v>
      </c>
      <c r="D107" s="119" t="s">
        <v>89</v>
      </c>
      <c r="E107" s="119" t="s">
        <v>89</v>
      </c>
      <c r="F107" s="119" t="s">
        <v>89</v>
      </c>
      <c r="G107" s="126">
        <v>0</v>
      </c>
    </row>
    <row r="108" spans="1:7" s="15" customFormat="1" ht="9" customHeight="1" x14ac:dyDescent="0.25">
      <c r="A108" s="117" t="s">
        <v>55</v>
      </c>
      <c r="B108" s="126">
        <v>0</v>
      </c>
      <c r="C108" s="127">
        <v>0</v>
      </c>
      <c r="D108" s="119" t="s">
        <v>89</v>
      </c>
      <c r="E108" s="119" t="s">
        <v>89</v>
      </c>
      <c r="F108" s="119" t="s">
        <v>89</v>
      </c>
      <c r="G108" s="126">
        <v>0</v>
      </c>
    </row>
    <row r="109" spans="1:7" s="15" customFormat="1" ht="9" customHeight="1" x14ac:dyDescent="0.25">
      <c r="A109" s="120" t="s">
        <v>56</v>
      </c>
      <c r="B109" s="128">
        <v>39703</v>
      </c>
      <c r="C109" s="129">
        <v>0</v>
      </c>
      <c r="D109" s="122" t="s">
        <v>89</v>
      </c>
      <c r="E109" s="122" t="s">
        <v>89</v>
      </c>
      <c r="F109" s="122" t="s">
        <v>89</v>
      </c>
      <c r="G109" s="128">
        <v>19553935</v>
      </c>
    </row>
    <row r="110" spans="1:7" s="15" customFormat="1" ht="9" customHeight="1" x14ac:dyDescent="0.25">
      <c r="A110" s="117" t="s">
        <v>57</v>
      </c>
      <c r="B110" s="126">
        <v>123275</v>
      </c>
      <c r="C110" s="127">
        <v>52595</v>
      </c>
      <c r="D110" s="119" t="s">
        <v>89</v>
      </c>
      <c r="E110" s="119" t="s">
        <v>89</v>
      </c>
      <c r="F110" s="119" t="s">
        <v>89</v>
      </c>
      <c r="G110" s="126">
        <v>37956567</v>
      </c>
    </row>
    <row r="111" spans="1:7" s="15" customFormat="1" ht="9" customHeight="1" x14ac:dyDescent="0.25">
      <c r="A111" s="117" t="s">
        <v>58</v>
      </c>
      <c r="B111" s="126">
        <v>88301</v>
      </c>
      <c r="C111" s="127">
        <v>1447680</v>
      </c>
      <c r="D111" s="119" t="s">
        <v>89</v>
      </c>
      <c r="E111" s="119" t="s">
        <v>89</v>
      </c>
      <c r="F111" s="119" t="s">
        <v>89</v>
      </c>
      <c r="G111" s="126">
        <v>2670581</v>
      </c>
    </row>
    <row r="112" spans="1:7" s="15" customFormat="1" ht="9" customHeight="1" x14ac:dyDescent="0.25">
      <c r="A112" s="117" t="s">
        <v>59</v>
      </c>
      <c r="B112" s="126">
        <v>140425</v>
      </c>
      <c r="C112" s="127">
        <v>0</v>
      </c>
      <c r="D112" s="119" t="s">
        <v>89</v>
      </c>
      <c r="E112" s="119" t="s">
        <v>89</v>
      </c>
      <c r="F112" s="119" t="s">
        <v>89</v>
      </c>
      <c r="G112" s="126">
        <v>0</v>
      </c>
    </row>
    <row r="113" spans="1:7" s="15" customFormat="1" ht="9" customHeight="1" x14ac:dyDescent="0.25">
      <c r="A113" s="120" t="s">
        <v>60</v>
      </c>
      <c r="B113" s="128">
        <v>81256</v>
      </c>
      <c r="C113" s="129">
        <v>0</v>
      </c>
      <c r="D113" s="122" t="s">
        <v>89</v>
      </c>
      <c r="E113" s="122" t="s">
        <v>89</v>
      </c>
      <c r="F113" s="122" t="s">
        <v>89</v>
      </c>
      <c r="G113" s="128">
        <v>0</v>
      </c>
    </row>
    <row r="114" spans="1:7" s="15" customFormat="1" ht="9" customHeight="1" x14ac:dyDescent="0.25">
      <c r="A114" s="117" t="s">
        <v>61</v>
      </c>
      <c r="B114" s="126">
        <v>0</v>
      </c>
      <c r="C114" s="127">
        <v>38211</v>
      </c>
      <c r="D114" s="119" t="s">
        <v>89</v>
      </c>
      <c r="E114" s="119" t="s">
        <v>89</v>
      </c>
      <c r="F114" s="119" t="s">
        <v>89</v>
      </c>
      <c r="G114" s="126">
        <v>0</v>
      </c>
    </row>
    <row r="115" spans="1:7" s="15" customFormat="1" ht="9" customHeight="1" x14ac:dyDescent="0.25">
      <c r="A115" s="117" t="s">
        <v>62</v>
      </c>
      <c r="B115" s="126">
        <v>163659</v>
      </c>
      <c r="C115" s="127">
        <v>0</v>
      </c>
      <c r="D115" s="119" t="s">
        <v>89</v>
      </c>
      <c r="E115" s="119" t="s">
        <v>89</v>
      </c>
      <c r="F115" s="119" t="s">
        <v>89</v>
      </c>
      <c r="G115" s="126">
        <v>0</v>
      </c>
    </row>
    <row r="116" spans="1:7" s="15" customFormat="1" ht="9" customHeight="1" x14ac:dyDescent="0.25">
      <c r="A116" s="117" t="s">
        <v>63</v>
      </c>
      <c r="B116" s="126">
        <v>54477</v>
      </c>
      <c r="C116" s="127">
        <v>395862</v>
      </c>
      <c r="D116" s="119" t="s">
        <v>89</v>
      </c>
      <c r="E116" s="119" t="s">
        <v>89</v>
      </c>
      <c r="F116" s="119" t="s">
        <v>89</v>
      </c>
      <c r="G116" s="126">
        <v>6614415</v>
      </c>
    </row>
    <row r="117" spans="1:7" s="15" customFormat="1" ht="9" customHeight="1" x14ac:dyDescent="0.25">
      <c r="A117" s="120" t="s">
        <v>64</v>
      </c>
      <c r="B117" s="128">
        <v>757</v>
      </c>
      <c r="C117" s="129">
        <v>628</v>
      </c>
      <c r="D117" s="122" t="s">
        <v>89</v>
      </c>
      <c r="E117" s="122" t="s">
        <v>89</v>
      </c>
      <c r="F117" s="122" t="s">
        <v>89</v>
      </c>
      <c r="G117" s="128">
        <v>0</v>
      </c>
    </row>
    <row r="118" spans="1:7" s="15" customFormat="1" ht="9" customHeight="1" x14ac:dyDescent="0.25">
      <c r="A118" s="124" t="s">
        <v>112</v>
      </c>
      <c r="B118" s="130">
        <v>757</v>
      </c>
      <c r="C118" s="131">
        <v>628</v>
      </c>
      <c r="D118" s="119" t="s">
        <v>89</v>
      </c>
      <c r="E118" s="119" t="s">
        <v>89</v>
      </c>
      <c r="F118" s="119" t="s">
        <v>89</v>
      </c>
      <c r="G118" s="130">
        <v>0</v>
      </c>
    </row>
    <row r="119" spans="1:7" s="5" customFormat="1" ht="9" customHeight="1" x14ac:dyDescent="0.2"/>
    <row r="120" spans="1:7" s="14" customFormat="1" ht="9" customHeight="1" x14ac:dyDescent="0.25">
      <c r="A120" s="113">
        <v>1998</v>
      </c>
      <c r="B120" s="114"/>
      <c r="C120" s="114"/>
      <c r="D120" s="114"/>
      <c r="E120" s="114"/>
      <c r="F120" s="114"/>
      <c r="G120" s="114"/>
    </row>
    <row r="121" spans="1:7" s="14" customFormat="1" ht="9" customHeight="1" x14ac:dyDescent="0.25">
      <c r="A121" s="115" t="s">
        <v>33</v>
      </c>
      <c r="B121" s="114">
        <f>SUM(B123:B154)</f>
        <v>1307449</v>
      </c>
      <c r="C121" s="114">
        <f>SUM(C123:C154)</f>
        <v>4045061</v>
      </c>
      <c r="D121" s="114">
        <f>SUM(D123:D154)</f>
        <v>126101</v>
      </c>
      <c r="E121" s="116" t="s">
        <v>89</v>
      </c>
      <c r="F121" s="116" t="s">
        <v>89</v>
      </c>
      <c r="G121" s="114">
        <f>SUM(G123:G154)</f>
        <v>219254473</v>
      </c>
    </row>
    <row r="122" spans="1:7" s="14" customFormat="1" ht="3.95" customHeight="1" x14ac:dyDescent="0.25">
      <c r="A122" s="115"/>
      <c r="B122" s="114"/>
      <c r="C122" s="114"/>
      <c r="D122" s="114"/>
      <c r="G122" s="114"/>
    </row>
    <row r="123" spans="1:7" s="15" customFormat="1" ht="9" customHeight="1" x14ac:dyDescent="0.25">
      <c r="A123" s="117" t="s">
        <v>34</v>
      </c>
      <c r="B123" s="126">
        <v>26292</v>
      </c>
      <c r="C123" s="127">
        <v>0</v>
      </c>
      <c r="D123" s="126">
        <v>24422</v>
      </c>
      <c r="E123" s="119" t="s">
        <v>89</v>
      </c>
      <c r="F123" s="119" t="s">
        <v>89</v>
      </c>
      <c r="G123" s="126">
        <v>12921356</v>
      </c>
    </row>
    <row r="124" spans="1:7" s="15" customFormat="1" ht="9" customHeight="1" x14ac:dyDescent="0.25">
      <c r="A124" s="117" t="s">
        <v>35</v>
      </c>
      <c r="B124" s="126">
        <v>131261</v>
      </c>
      <c r="C124" s="127">
        <v>11746</v>
      </c>
      <c r="D124" s="126">
        <v>0</v>
      </c>
      <c r="E124" s="119" t="s">
        <v>89</v>
      </c>
      <c r="F124" s="119" t="s">
        <v>89</v>
      </c>
      <c r="G124" s="126">
        <v>0</v>
      </c>
    </row>
    <row r="125" spans="1:7" s="15" customFormat="1" ht="9" customHeight="1" x14ac:dyDescent="0.25">
      <c r="A125" s="117" t="s">
        <v>87</v>
      </c>
      <c r="B125" s="126">
        <v>0</v>
      </c>
      <c r="C125" s="127">
        <v>0</v>
      </c>
      <c r="D125" s="126">
        <v>0</v>
      </c>
      <c r="E125" s="119" t="s">
        <v>89</v>
      </c>
      <c r="F125" s="119" t="s">
        <v>89</v>
      </c>
      <c r="G125" s="126">
        <v>0</v>
      </c>
    </row>
    <row r="126" spans="1:7" s="15" customFormat="1" ht="9" customHeight="1" x14ac:dyDescent="0.25">
      <c r="A126" s="120" t="s">
        <v>37</v>
      </c>
      <c r="B126" s="128">
        <v>0</v>
      </c>
      <c r="C126" s="129">
        <v>0</v>
      </c>
      <c r="D126" s="128">
        <v>0</v>
      </c>
      <c r="E126" s="122" t="s">
        <v>89</v>
      </c>
      <c r="F126" s="122" t="s">
        <v>89</v>
      </c>
      <c r="G126" s="128">
        <v>0</v>
      </c>
    </row>
    <row r="127" spans="1:7" s="15" customFormat="1" ht="9" customHeight="1" x14ac:dyDescent="0.25">
      <c r="A127" s="117" t="s">
        <v>38</v>
      </c>
      <c r="B127" s="126">
        <v>47588</v>
      </c>
      <c r="C127" s="127">
        <v>261</v>
      </c>
      <c r="D127" s="126">
        <v>0</v>
      </c>
      <c r="E127" s="119" t="s">
        <v>89</v>
      </c>
      <c r="F127" s="119" t="s">
        <v>89</v>
      </c>
      <c r="G127" s="126">
        <v>0</v>
      </c>
    </row>
    <row r="128" spans="1:7" s="15" customFormat="1" ht="9" customHeight="1" x14ac:dyDescent="0.25">
      <c r="A128" s="117" t="s">
        <v>39</v>
      </c>
      <c r="B128" s="126">
        <v>0</v>
      </c>
      <c r="C128" s="127">
        <v>0</v>
      </c>
      <c r="D128" s="126">
        <v>0</v>
      </c>
      <c r="E128" s="119" t="s">
        <v>89</v>
      </c>
      <c r="F128" s="119" t="s">
        <v>89</v>
      </c>
      <c r="G128" s="126">
        <v>0</v>
      </c>
    </row>
    <row r="129" spans="1:7" s="15" customFormat="1" ht="9" customHeight="1" x14ac:dyDescent="0.25">
      <c r="A129" s="117" t="s">
        <v>40</v>
      </c>
      <c r="B129" s="126">
        <v>48995</v>
      </c>
      <c r="C129" s="127">
        <v>0</v>
      </c>
      <c r="D129" s="126">
        <v>5578</v>
      </c>
      <c r="E129" s="119" t="s">
        <v>89</v>
      </c>
      <c r="F129" s="119" t="s">
        <v>89</v>
      </c>
      <c r="G129" s="126">
        <v>8215751</v>
      </c>
    </row>
    <row r="130" spans="1:7" s="15" customFormat="1" ht="9" customHeight="1" x14ac:dyDescent="0.25">
      <c r="A130" s="120" t="s">
        <v>41</v>
      </c>
      <c r="B130" s="128">
        <v>73196</v>
      </c>
      <c r="C130" s="129">
        <v>0</v>
      </c>
      <c r="D130" s="128">
        <v>4116</v>
      </c>
      <c r="E130" s="122" t="s">
        <v>89</v>
      </c>
      <c r="F130" s="122" t="s">
        <v>89</v>
      </c>
      <c r="G130" s="128">
        <v>686846</v>
      </c>
    </row>
    <row r="131" spans="1:7" s="15" customFormat="1" ht="9" customHeight="1" x14ac:dyDescent="0.25">
      <c r="A131" s="117" t="s">
        <v>88</v>
      </c>
      <c r="B131" s="126">
        <v>0</v>
      </c>
      <c r="C131" s="127">
        <v>0</v>
      </c>
      <c r="D131" s="126">
        <v>0</v>
      </c>
      <c r="E131" s="119" t="s">
        <v>89</v>
      </c>
      <c r="F131" s="119" t="s">
        <v>89</v>
      </c>
      <c r="G131" s="126">
        <v>0</v>
      </c>
    </row>
    <row r="132" spans="1:7" s="15" customFormat="1" ht="9" customHeight="1" x14ac:dyDescent="0.25">
      <c r="A132" s="117" t="s">
        <v>42</v>
      </c>
      <c r="B132" s="126">
        <v>16452</v>
      </c>
      <c r="C132" s="127">
        <v>7309</v>
      </c>
      <c r="D132" s="126">
        <v>0</v>
      </c>
      <c r="E132" s="119" t="s">
        <v>89</v>
      </c>
      <c r="F132" s="119" t="s">
        <v>89</v>
      </c>
      <c r="G132" s="126">
        <v>37639027</v>
      </c>
    </row>
    <row r="133" spans="1:7" s="15" customFormat="1" ht="9" customHeight="1" x14ac:dyDescent="0.25">
      <c r="A133" s="117" t="s">
        <v>43</v>
      </c>
      <c r="B133" s="126">
        <v>0</v>
      </c>
      <c r="C133" s="127">
        <v>687370</v>
      </c>
      <c r="D133" s="126">
        <v>0</v>
      </c>
      <c r="E133" s="119" t="s">
        <v>89</v>
      </c>
      <c r="F133" s="119" t="s">
        <v>89</v>
      </c>
      <c r="G133" s="126">
        <v>0</v>
      </c>
    </row>
    <row r="134" spans="1:7" s="15" customFormat="1" ht="9" customHeight="1" x14ac:dyDescent="0.25">
      <c r="A134" s="120" t="s">
        <v>44</v>
      </c>
      <c r="B134" s="128">
        <v>0</v>
      </c>
      <c r="C134" s="129">
        <v>0</v>
      </c>
      <c r="D134" s="128">
        <v>0</v>
      </c>
      <c r="E134" s="122" t="s">
        <v>89</v>
      </c>
      <c r="F134" s="122" t="s">
        <v>89</v>
      </c>
      <c r="G134" s="128">
        <v>0</v>
      </c>
    </row>
    <row r="135" spans="1:7" s="15" customFormat="1" ht="9" customHeight="1" x14ac:dyDescent="0.25">
      <c r="A135" s="117" t="s">
        <v>45</v>
      </c>
      <c r="B135" s="126">
        <v>0</v>
      </c>
      <c r="C135" s="127">
        <v>0</v>
      </c>
      <c r="D135" s="126">
        <v>0</v>
      </c>
      <c r="E135" s="119" t="s">
        <v>89</v>
      </c>
      <c r="F135" s="119" t="s">
        <v>89</v>
      </c>
      <c r="G135" s="126">
        <v>0</v>
      </c>
    </row>
    <row r="136" spans="1:7" s="15" customFormat="1" ht="9" customHeight="1" x14ac:dyDescent="0.25">
      <c r="A136" s="117" t="s">
        <v>46</v>
      </c>
      <c r="B136" s="126">
        <v>34901</v>
      </c>
      <c r="C136" s="127">
        <v>233816</v>
      </c>
      <c r="D136" s="126">
        <v>0</v>
      </c>
      <c r="E136" s="119" t="s">
        <v>89</v>
      </c>
      <c r="F136" s="119" t="s">
        <v>89</v>
      </c>
      <c r="G136" s="126">
        <v>78365067</v>
      </c>
    </row>
    <row r="137" spans="1:7" s="15" customFormat="1" ht="9" customHeight="1" x14ac:dyDescent="0.25">
      <c r="A137" s="117" t="s">
        <v>47</v>
      </c>
      <c r="B137" s="126">
        <v>0</v>
      </c>
      <c r="C137" s="127">
        <v>820926</v>
      </c>
      <c r="D137" s="126">
        <v>0</v>
      </c>
      <c r="E137" s="119" t="s">
        <v>89</v>
      </c>
      <c r="F137" s="119" t="s">
        <v>89</v>
      </c>
      <c r="G137" s="126">
        <v>0</v>
      </c>
    </row>
    <row r="138" spans="1:7" s="15" customFormat="1" ht="9" customHeight="1" x14ac:dyDescent="0.25">
      <c r="A138" s="120" t="s">
        <v>48</v>
      </c>
      <c r="B138" s="128">
        <v>0</v>
      </c>
      <c r="C138" s="129">
        <v>0</v>
      </c>
      <c r="D138" s="128">
        <v>0</v>
      </c>
      <c r="E138" s="122" t="s">
        <v>89</v>
      </c>
      <c r="F138" s="122" t="s">
        <v>89</v>
      </c>
      <c r="G138" s="128">
        <v>0</v>
      </c>
    </row>
    <row r="139" spans="1:7" s="15" customFormat="1" ht="9" customHeight="1" x14ac:dyDescent="0.25">
      <c r="A139" s="117" t="s">
        <v>49</v>
      </c>
      <c r="B139" s="126">
        <v>0</v>
      </c>
      <c r="C139" s="127">
        <v>0</v>
      </c>
      <c r="D139" s="126">
        <v>0</v>
      </c>
      <c r="E139" s="119" t="s">
        <v>89</v>
      </c>
      <c r="F139" s="119" t="s">
        <v>89</v>
      </c>
      <c r="G139" s="126">
        <v>0</v>
      </c>
    </row>
    <row r="140" spans="1:7" s="15" customFormat="1" ht="9" customHeight="1" x14ac:dyDescent="0.25">
      <c r="A140" s="117" t="s">
        <v>50</v>
      </c>
      <c r="B140" s="126">
        <v>0</v>
      </c>
      <c r="C140" s="127">
        <v>0</v>
      </c>
      <c r="D140" s="126">
        <v>0</v>
      </c>
      <c r="E140" s="119" t="s">
        <v>89</v>
      </c>
      <c r="F140" s="119" t="s">
        <v>89</v>
      </c>
      <c r="G140" s="126">
        <v>0</v>
      </c>
    </row>
    <row r="141" spans="1:7" s="15" customFormat="1" ht="9" customHeight="1" x14ac:dyDescent="0.25">
      <c r="A141" s="117" t="s">
        <v>51</v>
      </c>
      <c r="B141" s="126">
        <v>213128</v>
      </c>
      <c r="C141" s="127">
        <v>220961</v>
      </c>
      <c r="D141" s="126">
        <v>123</v>
      </c>
      <c r="E141" s="119" t="s">
        <v>89</v>
      </c>
      <c r="F141" s="119" t="s">
        <v>89</v>
      </c>
      <c r="G141" s="126">
        <v>12347939</v>
      </c>
    </row>
    <row r="142" spans="1:7" s="15" customFormat="1" ht="9" customHeight="1" x14ac:dyDescent="0.25">
      <c r="A142" s="120" t="s">
        <v>52</v>
      </c>
      <c r="B142" s="128">
        <v>0</v>
      </c>
      <c r="C142" s="129">
        <v>0</v>
      </c>
      <c r="D142" s="128">
        <v>0</v>
      </c>
      <c r="E142" s="122" t="s">
        <v>89</v>
      </c>
      <c r="F142" s="122" t="s">
        <v>89</v>
      </c>
      <c r="G142" s="128">
        <v>0</v>
      </c>
    </row>
    <row r="143" spans="1:7" s="15" customFormat="1" ht="9" customHeight="1" x14ac:dyDescent="0.25">
      <c r="A143" s="117" t="s">
        <v>53</v>
      </c>
      <c r="B143" s="126">
        <v>143</v>
      </c>
      <c r="C143" s="127">
        <v>34</v>
      </c>
      <c r="D143" s="126">
        <v>0</v>
      </c>
      <c r="E143" s="119" t="s">
        <v>89</v>
      </c>
      <c r="F143" s="119" t="s">
        <v>89</v>
      </c>
      <c r="G143" s="126">
        <v>0</v>
      </c>
    </row>
    <row r="144" spans="1:7" s="15" customFormat="1" ht="9" customHeight="1" x14ac:dyDescent="0.25">
      <c r="A144" s="117" t="s">
        <v>54</v>
      </c>
      <c r="B144" s="126">
        <v>0</v>
      </c>
      <c r="C144" s="127">
        <v>0</v>
      </c>
      <c r="D144" s="126">
        <v>0</v>
      </c>
      <c r="E144" s="119" t="s">
        <v>89</v>
      </c>
      <c r="F144" s="119" t="s">
        <v>89</v>
      </c>
      <c r="G144" s="126">
        <v>0</v>
      </c>
    </row>
    <row r="145" spans="1:7" s="15" customFormat="1" ht="9" customHeight="1" x14ac:dyDescent="0.25">
      <c r="A145" s="117" t="s">
        <v>55</v>
      </c>
      <c r="B145" s="126">
        <v>0</v>
      </c>
      <c r="C145" s="127">
        <v>0</v>
      </c>
      <c r="D145" s="126">
        <v>0</v>
      </c>
      <c r="E145" s="119" t="s">
        <v>89</v>
      </c>
      <c r="F145" s="119" t="s">
        <v>89</v>
      </c>
      <c r="G145" s="126">
        <v>0</v>
      </c>
    </row>
    <row r="146" spans="1:7" s="15" customFormat="1" ht="9" customHeight="1" x14ac:dyDescent="0.25">
      <c r="A146" s="120" t="s">
        <v>56</v>
      </c>
      <c r="B146" s="128">
        <v>45589</v>
      </c>
      <c r="C146" s="129">
        <v>0</v>
      </c>
      <c r="D146" s="128">
        <v>0</v>
      </c>
      <c r="E146" s="122" t="s">
        <v>89</v>
      </c>
      <c r="F146" s="122" t="s">
        <v>89</v>
      </c>
      <c r="G146" s="128">
        <v>19548956</v>
      </c>
    </row>
    <row r="147" spans="1:7" s="15" customFormat="1" ht="9" customHeight="1" x14ac:dyDescent="0.25">
      <c r="A147" s="117" t="s">
        <v>57</v>
      </c>
      <c r="B147" s="126">
        <v>143734</v>
      </c>
      <c r="C147" s="127">
        <v>58677</v>
      </c>
      <c r="D147" s="126">
        <v>0</v>
      </c>
      <c r="E147" s="119" t="s">
        <v>89</v>
      </c>
      <c r="F147" s="119" t="s">
        <v>89</v>
      </c>
      <c r="G147" s="126">
        <v>36297726</v>
      </c>
    </row>
    <row r="148" spans="1:7" s="15" customFormat="1" ht="9" customHeight="1" x14ac:dyDescent="0.25">
      <c r="A148" s="117" t="s">
        <v>58</v>
      </c>
      <c r="B148" s="126">
        <v>82963</v>
      </c>
      <c r="C148" s="127">
        <v>1522750</v>
      </c>
      <c r="D148" s="126">
        <v>0</v>
      </c>
      <c r="E148" s="119" t="s">
        <v>89</v>
      </c>
      <c r="F148" s="119" t="s">
        <v>89</v>
      </c>
      <c r="G148" s="126">
        <v>3566586</v>
      </c>
    </row>
    <row r="149" spans="1:7" s="15" customFormat="1" ht="9" customHeight="1" x14ac:dyDescent="0.25">
      <c r="A149" s="117" t="s">
        <v>59</v>
      </c>
      <c r="B149" s="126">
        <v>138995</v>
      </c>
      <c r="C149" s="127">
        <v>0</v>
      </c>
      <c r="D149" s="126">
        <v>0</v>
      </c>
      <c r="E149" s="119" t="s">
        <v>89</v>
      </c>
      <c r="F149" s="119" t="s">
        <v>89</v>
      </c>
      <c r="G149" s="126">
        <v>0</v>
      </c>
    </row>
    <row r="150" spans="1:7" s="15" customFormat="1" ht="9" customHeight="1" x14ac:dyDescent="0.25">
      <c r="A150" s="120" t="s">
        <v>60</v>
      </c>
      <c r="B150" s="128">
        <v>81694</v>
      </c>
      <c r="C150" s="129">
        <v>0</v>
      </c>
      <c r="D150" s="128">
        <v>0</v>
      </c>
      <c r="E150" s="122" t="s">
        <v>89</v>
      </c>
      <c r="F150" s="122" t="s">
        <v>89</v>
      </c>
      <c r="G150" s="128">
        <v>0</v>
      </c>
    </row>
    <row r="151" spans="1:7" s="15" customFormat="1" ht="9" customHeight="1" x14ac:dyDescent="0.25">
      <c r="A151" s="117" t="s">
        <v>61</v>
      </c>
      <c r="B151" s="126">
        <v>0</v>
      </c>
      <c r="C151" s="127">
        <v>49866</v>
      </c>
      <c r="D151" s="126">
        <v>0</v>
      </c>
      <c r="E151" s="119" t="s">
        <v>89</v>
      </c>
      <c r="F151" s="119" t="s">
        <v>89</v>
      </c>
      <c r="G151" s="126">
        <v>0</v>
      </c>
    </row>
    <row r="152" spans="1:7" s="15" customFormat="1" ht="9" customHeight="1" x14ac:dyDescent="0.25">
      <c r="A152" s="117" t="s">
        <v>62</v>
      </c>
      <c r="B152" s="126">
        <v>157881</v>
      </c>
      <c r="C152" s="127">
        <v>0</v>
      </c>
      <c r="D152" s="126">
        <v>0</v>
      </c>
      <c r="E152" s="119" t="s">
        <v>89</v>
      </c>
      <c r="F152" s="119" t="s">
        <v>89</v>
      </c>
      <c r="G152" s="126">
        <v>0</v>
      </c>
    </row>
    <row r="153" spans="1:7" s="15" customFormat="1" ht="9" customHeight="1" x14ac:dyDescent="0.25">
      <c r="A153" s="117" t="s">
        <v>63</v>
      </c>
      <c r="B153" s="126">
        <v>63782</v>
      </c>
      <c r="C153" s="127">
        <v>430963</v>
      </c>
      <c r="D153" s="126">
        <v>0</v>
      </c>
      <c r="E153" s="119" t="s">
        <v>89</v>
      </c>
      <c r="F153" s="119" t="s">
        <v>89</v>
      </c>
      <c r="G153" s="126">
        <v>9665219</v>
      </c>
    </row>
    <row r="154" spans="1:7" s="15" customFormat="1" ht="9" customHeight="1" x14ac:dyDescent="0.25">
      <c r="A154" s="120" t="s">
        <v>64</v>
      </c>
      <c r="B154" s="128">
        <v>855</v>
      </c>
      <c r="C154" s="129">
        <v>382</v>
      </c>
      <c r="D154" s="128">
        <v>91862</v>
      </c>
      <c r="E154" s="122" t="s">
        <v>89</v>
      </c>
      <c r="F154" s="122" t="s">
        <v>89</v>
      </c>
      <c r="G154" s="128">
        <v>0</v>
      </c>
    </row>
    <row r="155" spans="1:7" s="15" customFormat="1" ht="9" customHeight="1" x14ac:dyDescent="0.25">
      <c r="A155" s="124" t="s">
        <v>112</v>
      </c>
      <c r="B155" s="130">
        <v>855</v>
      </c>
      <c r="C155" s="131">
        <v>382</v>
      </c>
      <c r="D155" s="130">
        <v>91862</v>
      </c>
      <c r="E155" s="125" t="s">
        <v>89</v>
      </c>
      <c r="F155" s="125" t="s">
        <v>89</v>
      </c>
      <c r="G155" s="130">
        <v>0</v>
      </c>
    </row>
    <row r="156" spans="1:7" s="5" customFormat="1" ht="9" customHeight="1" x14ac:dyDescent="0.2"/>
    <row r="157" spans="1:7" s="14" customFormat="1" ht="9" customHeight="1" x14ac:dyDescent="0.25">
      <c r="A157" s="113">
        <v>1999</v>
      </c>
      <c r="B157" s="114"/>
      <c r="C157" s="114"/>
      <c r="D157" s="114"/>
      <c r="E157" s="114"/>
      <c r="F157" s="114"/>
      <c r="G157" s="114"/>
    </row>
    <row r="158" spans="1:7" s="14" customFormat="1" ht="9" customHeight="1" x14ac:dyDescent="0.25">
      <c r="A158" s="115" t="s">
        <v>33</v>
      </c>
      <c r="B158" s="114">
        <f>SUM(B160:B191)</f>
        <v>1391702</v>
      </c>
      <c r="C158" s="114">
        <f>SUM(C160:C191)</f>
        <v>4319242</v>
      </c>
      <c r="D158" s="114">
        <f>SUM(D160:D191)</f>
        <v>92116</v>
      </c>
      <c r="E158" s="116" t="s">
        <v>89</v>
      </c>
      <c r="F158" s="116" t="s">
        <v>89</v>
      </c>
      <c r="G158" s="114">
        <f>SUM(G160:G191)</f>
        <v>309329278</v>
      </c>
    </row>
    <row r="159" spans="1:7" s="14" customFormat="1" ht="3.95" customHeight="1" x14ac:dyDescent="0.25">
      <c r="A159" s="115"/>
      <c r="B159" s="114"/>
      <c r="C159" s="114"/>
      <c r="D159" s="114"/>
      <c r="G159" s="114"/>
    </row>
    <row r="160" spans="1:7" s="15" customFormat="1" ht="9" customHeight="1" x14ac:dyDescent="0.25">
      <c r="A160" s="117" t="s">
        <v>34</v>
      </c>
      <c r="B160" s="126">
        <v>21640</v>
      </c>
      <c r="C160" s="127">
        <v>0</v>
      </c>
      <c r="D160" s="126">
        <v>15750</v>
      </c>
      <c r="E160" s="119" t="s">
        <v>89</v>
      </c>
      <c r="F160" s="119" t="s">
        <v>89</v>
      </c>
      <c r="G160" s="126">
        <v>15149541</v>
      </c>
    </row>
    <row r="161" spans="1:7" s="15" customFormat="1" ht="9" customHeight="1" x14ac:dyDescent="0.25">
      <c r="A161" s="117" t="s">
        <v>35</v>
      </c>
      <c r="B161" s="126">
        <v>144430</v>
      </c>
      <c r="C161" s="127">
        <v>10655</v>
      </c>
      <c r="D161" s="126">
        <v>0</v>
      </c>
      <c r="E161" s="119" t="s">
        <v>89</v>
      </c>
      <c r="F161" s="119" t="s">
        <v>89</v>
      </c>
      <c r="G161" s="126">
        <v>0</v>
      </c>
    </row>
    <row r="162" spans="1:7" s="15" customFormat="1" ht="9" customHeight="1" x14ac:dyDescent="0.25">
      <c r="A162" s="117" t="s">
        <v>87</v>
      </c>
      <c r="B162" s="126">
        <v>0</v>
      </c>
      <c r="C162" s="127">
        <v>0</v>
      </c>
      <c r="D162" s="126">
        <v>0</v>
      </c>
      <c r="E162" s="119" t="s">
        <v>89</v>
      </c>
      <c r="F162" s="119" t="s">
        <v>89</v>
      </c>
      <c r="G162" s="126">
        <v>0</v>
      </c>
    </row>
    <row r="163" spans="1:7" s="15" customFormat="1" ht="9" customHeight="1" x14ac:dyDescent="0.25">
      <c r="A163" s="120" t="s">
        <v>37</v>
      </c>
      <c r="B163" s="128">
        <v>0</v>
      </c>
      <c r="C163" s="129">
        <v>0</v>
      </c>
      <c r="D163" s="128">
        <v>0</v>
      </c>
      <c r="E163" s="122" t="s">
        <v>89</v>
      </c>
      <c r="F163" s="122" t="s">
        <v>89</v>
      </c>
      <c r="G163" s="128">
        <v>0</v>
      </c>
    </row>
    <row r="164" spans="1:7" s="15" customFormat="1" ht="9" customHeight="1" x14ac:dyDescent="0.25">
      <c r="A164" s="117" t="s">
        <v>38</v>
      </c>
      <c r="B164" s="126">
        <v>81533</v>
      </c>
      <c r="C164" s="127">
        <v>16142</v>
      </c>
      <c r="D164" s="126">
        <v>0</v>
      </c>
      <c r="E164" s="119" t="s">
        <v>89</v>
      </c>
      <c r="F164" s="119" t="s">
        <v>89</v>
      </c>
      <c r="G164" s="126">
        <v>0</v>
      </c>
    </row>
    <row r="165" spans="1:7" s="15" customFormat="1" ht="9" customHeight="1" x14ac:dyDescent="0.25">
      <c r="A165" s="117" t="s">
        <v>39</v>
      </c>
      <c r="B165" s="126">
        <v>0</v>
      </c>
      <c r="C165" s="127">
        <v>0</v>
      </c>
      <c r="D165" s="126">
        <v>0</v>
      </c>
      <c r="E165" s="119" t="s">
        <v>89</v>
      </c>
      <c r="F165" s="119" t="s">
        <v>89</v>
      </c>
      <c r="G165" s="126">
        <v>0</v>
      </c>
    </row>
    <row r="166" spans="1:7" s="15" customFormat="1" ht="9" customHeight="1" x14ac:dyDescent="0.25">
      <c r="A166" s="117" t="s">
        <v>40</v>
      </c>
      <c r="B166" s="126">
        <v>47176</v>
      </c>
      <c r="C166" s="127">
        <v>0</v>
      </c>
      <c r="D166" s="126">
        <v>5569</v>
      </c>
      <c r="E166" s="119" t="s">
        <v>89</v>
      </c>
      <c r="F166" s="119" t="s">
        <v>89</v>
      </c>
      <c r="G166" s="126">
        <v>11054384</v>
      </c>
    </row>
    <row r="167" spans="1:7" s="15" customFormat="1" ht="9" customHeight="1" x14ac:dyDescent="0.25">
      <c r="A167" s="120" t="s">
        <v>41</v>
      </c>
      <c r="B167" s="128">
        <v>60303</v>
      </c>
      <c r="C167" s="129">
        <v>0</v>
      </c>
      <c r="D167" s="128">
        <v>3723</v>
      </c>
      <c r="E167" s="122" t="s">
        <v>89</v>
      </c>
      <c r="F167" s="122" t="s">
        <v>89</v>
      </c>
      <c r="G167" s="128">
        <v>637840</v>
      </c>
    </row>
    <row r="168" spans="1:7" s="15" customFormat="1" ht="9" customHeight="1" x14ac:dyDescent="0.25">
      <c r="A168" s="117" t="s">
        <v>88</v>
      </c>
      <c r="B168" s="126">
        <v>0</v>
      </c>
      <c r="C168" s="127">
        <v>0</v>
      </c>
      <c r="D168" s="126">
        <v>0</v>
      </c>
      <c r="E168" s="119" t="s">
        <v>89</v>
      </c>
      <c r="F168" s="119" t="s">
        <v>89</v>
      </c>
      <c r="G168" s="126">
        <v>0</v>
      </c>
    </row>
    <row r="169" spans="1:7" s="15" customFormat="1" ht="9" customHeight="1" x14ac:dyDescent="0.25">
      <c r="A169" s="117" t="s">
        <v>42</v>
      </c>
      <c r="B169" s="126">
        <v>18276</v>
      </c>
      <c r="C169" s="127">
        <v>10935</v>
      </c>
      <c r="D169" s="126">
        <v>0</v>
      </c>
      <c r="E169" s="119" t="s">
        <v>89</v>
      </c>
      <c r="F169" s="119" t="s">
        <v>89</v>
      </c>
      <c r="G169" s="126">
        <v>50304106</v>
      </c>
    </row>
    <row r="170" spans="1:7" s="15" customFormat="1" ht="9" customHeight="1" x14ac:dyDescent="0.25">
      <c r="A170" s="117" t="s">
        <v>43</v>
      </c>
      <c r="B170" s="126">
        <v>0</v>
      </c>
      <c r="C170" s="127">
        <v>725040</v>
      </c>
      <c r="D170" s="126">
        <v>0</v>
      </c>
      <c r="E170" s="119" t="s">
        <v>89</v>
      </c>
      <c r="F170" s="119" t="s">
        <v>89</v>
      </c>
      <c r="G170" s="126">
        <v>0</v>
      </c>
    </row>
    <row r="171" spans="1:7" s="15" customFormat="1" ht="9" customHeight="1" x14ac:dyDescent="0.25">
      <c r="A171" s="120" t="s">
        <v>44</v>
      </c>
      <c r="B171" s="128">
        <v>0</v>
      </c>
      <c r="C171" s="129">
        <v>0</v>
      </c>
      <c r="D171" s="128">
        <v>0</v>
      </c>
      <c r="E171" s="122" t="s">
        <v>89</v>
      </c>
      <c r="F171" s="122" t="s">
        <v>89</v>
      </c>
      <c r="G171" s="128">
        <v>0</v>
      </c>
    </row>
    <row r="172" spans="1:7" s="15" customFormat="1" ht="9" customHeight="1" x14ac:dyDescent="0.25">
      <c r="A172" s="117" t="s">
        <v>45</v>
      </c>
      <c r="B172" s="126">
        <v>0</v>
      </c>
      <c r="C172" s="127">
        <v>0</v>
      </c>
      <c r="D172" s="126">
        <v>0</v>
      </c>
      <c r="E172" s="119" t="s">
        <v>89</v>
      </c>
      <c r="F172" s="119" t="s">
        <v>89</v>
      </c>
      <c r="G172" s="126">
        <v>49005295</v>
      </c>
    </row>
    <row r="173" spans="1:7" s="15" customFormat="1" ht="9" customHeight="1" x14ac:dyDescent="0.25">
      <c r="A173" s="117" t="s">
        <v>46</v>
      </c>
      <c r="B173" s="126">
        <v>22209</v>
      </c>
      <c r="C173" s="127">
        <v>262972</v>
      </c>
      <c r="D173" s="126">
        <v>0</v>
      </c>
      <c r="E173" s="119" t="s">
        <v>89</v>
      </c>
      <c r="F173" s="119" t="s">
        <v>89</v>
      </c>
      <c r="G173" s="126">
        <v>77653880</v>
      </c>
    </row>
    <row r="174" spans="1:7" s="15" customFormat="1" ht="9" customHeight="1" x14ac:dyDescent="0.25">
      <c r="A174" s="117" t="s">
        <v>47</v>
      </c>
      <c r="B174" s="126">
        <v>0</v>
      </c>
      <c r="C174" s="127">
        <v>915369</v>
      </c>
      <c r="D174" s="126">
        <v>0</v>
      </c>
      <c r="E174" s="119" t="s">
        <v>89</v>
      </c>
      <c r="F174" s="119" t="s">
        <v>89</v>
      </c>
      <c r="G174" s="126">
        <v>0</v>
      </c>
    </row>
    <row r="175" spans="1:7" s="15" customFormat="1" ht="9" customHeight="1" x14ac:dyDescent="0.25">
      <c r="A175" s="120" t="s">
        <v>48</v>
      </c>
      <c r="B175" s="128">
        <v>0</v>
      </c>
      <c r="C175" s="129">
        <v>0</v>
      </c>
      <c r="D175" s="128">
        <v>0</v>
      </c>
      <c r="E175" s="122" t="s">
        <v>89</v>
      </c>
      <c r="F175" s="122" t="s">
        <v>89</v>
      </c>
      <c r="G175" s="128">
        <v>0</v>
      </c>
    </row>
    <row r="176" spans="1:7" s="15" customFormat="1" ht="9" customHeight="1" x14ac:dyDescent="0.25">
      <c r="A176" s="117" t="s">
        <v>49</v>
      </c>
      <c r="B176" s="126">
        <v>513</v>
      </c>
      <c r="C176" s="127">
        <v>0</v>
      </c>
      <c r="D176" s="126">
        <v>0</v>
      </c>
      <c r="E176" s="119" t="s">
        <v>89</v>
      </c>
      <c r="F176" s="119" t="s">
        <v>89</v>
      </c>
      <c r="G176" s="126">
        <v>0</v>
      </c>
    </row>
    <row r="177" spans="1:7" s="15" customFormat="1" ht="9" customHeight="1" x14ac:dyDescent="0.25">
      <c r="A177" s="117" t="s">
        <v>50</v>
      </c>
      <c r="B177" s="126">
        <v>0</v>
      </c>
      <c r="C177" s="127">
        <v>0</v>
      </c>
      <c r="D177" s="126">
        <v>0</v>
      </c>
      <c r="E177" s="119" t="s">
        <v>89</v>
      </c>
      <c r="F177" s="119" t="s">
        <v>89</v>
      </c>
      <c r="G177" s="126">
        <v>0</v>
      </c>
    </row>
    <row r="178" spans="1:7" s="15" customFormat="1" ht="9" customHeight="1" x14ac:dyDescent="0.25">
      <c r="A178" s="117" t="s">
        <v>51</v>
      </c>
      <c r="B178" s="126">
        <v>211784</v>
      </c>
      <c r="C178" s="127">
        <v>244848</v>
      </c>
      <c r="D178" s="126">
        <v>0</v>
      </c>
      <c r="E178" s="119" t="s">
        <v>89</v>
      </c>
      <c r="F178" s="119" t="s">
        <v>89</v>
      </c>
      <c r="G178" s="126">
        <v>10110667</v>
      </c>
    </row>
    <row r="179" spans="1:7" s="15" customFormat="1" ht="9" customHeight="1" x14ac:dyDescent="0.25">
      <c r="A179" s="120" t="s">
        <v>52</v>
      </c>
      <c r="B179" s="128">
        <v>0</v>
      </c>
      <c r="C179" s="129">
        <v>0</v>
      </c>
      <c r="D179" s="128">
        <v>0</v>
      </c>
      <c r="E179" s="122" t="s">
        <v>89</v>
      </c>
      <c r="F179" s="122" t="s">
        <v>89</v>
      </c>
      <c r="G179" s="128">
        <v>0</v>
      </c>
    </row>
    <row r="180" spans="1:7" s="15" customFormat="1" ht="9" customHeight="1" x14ac:dyDescent="0.25">
      <c r="A180" s="117" t="s">
        <v>53</v>
      </c>
      <c r="B180" s="126">
        <v>0</v>
      </c>
      <c r="C180" s="127">
        <v>9130</v>
      </c>
      <c r="D180" s="126">
        <v>0</v>
      </c>
      <c r="E180" s="119" t="s">
        <v>89</v>
      </c>
      <c r="F180" s="119" t="s">
        <v>89</v>
      </c>
      <c r="G180" s="126">
        <v>0</v>
      </c>
    </row>
    <row r="181" spans="1:7" s="15" customFormat="1" ht="9" customHeight="1" x14ac:dyDescent="0.25">
      <c r="A181" s="117" t="s">
        <v>54</v>
      </c>
      <c r="B181" s="126">
        <v>0</v>
      </c>
      <c r="C181" s="127">
        <v>0</v>
      </c>
      <c r="D181" s="126">
        <v>0</v>
      </c>
      <c r="E181" s="119" t="s">
        <v>89</v>
      </c>
      <c r="F181" s="119" t="s">
        <v>89</v>
      </c>
      <c r="G181" s="126">
        <v>0</v>
      </c>
    </row>
    <row r="182" spans="1:7" s="15" customFormat="1" ht="9" customHeight="1" x14ac:dyDescent="0.25">
      <c r="A182" s="117" t="s">
        <v>55</v>
      </c>
      <c r="B182" s="126">
        <v>0</v>
      </c>
      <c r="C182" s="127">
        <v>0</v>
      </c>
      <c r="D182" s="126">
        <v>0</v>
      </c>
      <c r="E182" s="119" t="s">
        <v>89</v>
      </c>
      <c r="F182" s="119" t="s">
        <v>89</v>
      </c>
      <c r="G182" s="126">
        <v>0</v>
      </c>
    </row>
    <row r="183" spans="1:7" s="15" customFormat="1" ht="9" customHeight="1" x14ac:dyDescent="0.25">
      <c r="A183" s="120" t="s">
        <v>56</v>
      </c>
      <c r="B183" s="128">
        <v>54618</v>
      </c>
      <c r="C183" s="129">
        <v>0</v>
      </c>
      <c r="D183" s="128">
        <v>0</v>
      </c>
      <c r="E183" s="122" t="s">
        <v>89</v>
      </c>
      <c r="F183" s="122" t="s">
        <v>89</v>
      </c>
      <c r="G183" s="128">
        <v>20645150</v>
      </c>
    </row>
    <row r="184" spans="1:7" s="15" customFormat="1" ht="9" customHeight="1" x14ac:dyDescent="0.25">
      <c r="A184" s="117" t="s">
        <v>57</v>
      </c>
      <c r="B184" s="126">
        <v>148779</v>
      </c>
      <c r="C184" s="127">
        <v>57654</v>
      </c>
      <c r="D184" s="126">
        <v>0</v>
      </c>
      <c r="E184" s="119" t="s">
        <v>89</v>
      </c>
      <c r="F184" s="119" t="s">
        <v>89</v>
      </c>
      <c r="G184" s="126">
        <v>42642859</v>
      </c>
    </row>
    <row r="185" spans="1:7" s="15" customFormat="1" ht="9" customHeight="1" x14ac:dyDescent="0.25">
      <c r="A185" s="117" t="s">
        <v>58</v>
      </c>
      <c r="B185" s="126">
        <v>103335</v>
      </c>
      <c r="C185" s="127">
        <v>1573011</v>
      </c>
      <c r="D185" s="126">
        <v>0</v>
      </c>
      <c r="E185" s="119" t="s">
        <v>89</v>
      </c>
      <c r="F185" s="119" t="s">
        <v>89</v>
      </c>
      <c r="G185" s="126">
        <v>3282669</v>
      </c>
    </row>
    <row r="186" spans="1:7" s="15" customFormat="1" ht="9" customHeight="1" x14ac:dyDescent="0.25">
      <c r="A186" s="117" t="s">
        <v>59</v>
      </c>
      <c r="B186" s="126">
        <v>164749</v>
      </c>
      <c r="C186" s="127">
        <v>0</v>
      </c>
      <c r="D186" s="126">
        <v>0</v>
      </c>
      <c r="E186" s="119" t="s">
        <v>89</v>
      </c>
      <c r="F186" s="119" t="s">
        <v>89</v>
      </c>
      <c r="G186" s="126">
        <v>0</v>
      </c>
    </row>
    <row r="187" spans="1:7" s="15" customFormat="1" ht="9" customHeight="1" x14ac:dyDescent="0.25">
      <c r="A187" s="120" t="s">
        <v>60</v>
      </c>
      <c r="B187" s="128">
        <v>69680</v>
      </c>
      <c r="C187" s="129">
        <v>0</v>
      </c>
      <c r="D187" s="128">
        <v>0</v>
      </c>
      <c r="E187" s="122" t="s">
        <v>89</v>
      </c>
      <c r="F187" s="122" t="s">
        <v>89</v>
      </c>
      <c r="G187" s="128">
        <v>0</v>
      </c>
    </row>
    <row r="188" spans="1:7" s="15" customFormat="1" ht="9" customHeight="1" x14ac:dyDescent="0.25">
      <c r="A188" s="117" t="s">
        <v>61</v>
      </c>
      <c r="B188" s="126">
        <v>0</v>
      </c>
      <c r="C188" s="127">
        <v>44637</v>
      </c>
      <c r="D188" s="126">
        <v>0</v>
      </c>
      <c r="E188" s="119" t="s">
        <v>89</v>
      </c>
      <c r="F188" s="119" t="s">
        <v>89</v>
      </c>
      <c r="G188" s="126">
        <v>0</v>
      </c>
    </row>
    <row r="189" spans="1:7" s="15" customFormat="1" ht="9" customHeight="1" x14ac:dyDescent="0.25">
      <c r="A189" s="117" t="s">
        <v>62</v>
      </c>
      <c r="B189" s="126">
        <v>172724</v>
      </c>
      <c r="C189" s="127">
        <v>0</v>
      </c>
      <c r="D189" s="126">
        <v>0</v>
      </c>
      <c r="E189" s="119" t="s">
        <v>89</v>
      </c>
      <c r="F189" s="119" t="s">
        <v>89</v>
      </c>
      <c r="G189" s="126">
        <v>0</v>
      </c>
    </row>
    <row r="190" spans="1:7" s="15" customFormat="1" ht="9" customHeight="1" x14ac:dyDescent="0.25">
      <c r="A190" s="117" t="s">
        <v>63</v>
      </c>
      <c r="B190" s="126">
        <v>62543</v>
      </c>
      <c r="C190" s="127">
        <v>448849</v>
      </c>
      <c r="D190" s="126">
        <v>0</v>
      </c>
      <c r="E190" s="119" t="s">
        <v>89</v>
      </c>
      <c r="F190" s="119" t="s">
        <v>89</v>
      </c>
      <c r="G190" s="126">
        <v>28842887</v>
      </c>
    </row>
    <row r="191" spans="1:7" s="15" customFormat="1" ht="9" customHeight="1" x14ac:dyDescent="0.25">
      <c r="A191" s="120" t="s">
        <v>64</v>
      </c>
      <c r="B191" s="128">
        <v>7410</v>
      </c>
      <c r="C191" s="129">
        <v>0</v>
      </c>
      <c r="D191" s="128">
        <v>67074</v>
      </c>
      <c r="E191" s="122" t="s">
        <v>89</v>
      </c>
      <c r="F191" s="122" t="s">
        <v>89</v>
      </c>
      <c r="G191" s="128">
        <v>0</v>
      </c>
    </row>
    <row r="192" spans="1:7" s="15" customFormat="1" ht="9" customHeight="1" x14ac:dyDescent="0.25">
      <c r="A192" s="124" t="s">
        <v>112</v>
      </c>
      <c r="B192" s="130">
        <v>7410</v>
      </c>
      <c r="C192" s="131">
        <v>0</v>
      </c>
      <c r="D192" s="130">
        <v>67074</v>
      </c>
      <c r="E192" s="125" t="s">
        <v>89</v>
      </c>
      <c r="F192" s="125" t="s">
        <v>89</v>
      </c>
      <c r="G192" s="130">
        <v>0</v>
      </c>
    </row>
    <row r="193" spans="1:7" s="5" customFormat="1" ht="9" customHeight="1" x14ac:dyDescent="0.2"/>
    <row r="194" spans="1:7" s="14" customFormat="1" ht="9" customHeight="1" x14ac:dyDescent="0.25">
      <c r="A194" s="113">
        <v>2001</v>
      </c>
      <c r="B194" s="114"/>
      <c r="C194" s="114"/>
      <c r="D194" s="114"/>
      <c r="E194" s="114"/>
      <c r="F194" s="114"/>
      <c r="G194" s="114"/>
    </row>
    <row r="195" spans="1:7" s="14" customFormat="1" ht="9" customHeight="1" x14ac:dyDescent="0.25">
      <c r="A195" s="115" t="s">
        <v>33</v>
      </c>
      <c r="B195" s="114">
        <f>SUM(B197:B228)</f>
        <v>1219718</v>
      </c>
      <c r="C195" s="114">
        <f>SUM(C197:C228)</f>
        <v>3744415</v>
      </c>
      <c r="D195" s="114">
        <f>SUM(D197:D228)</f>
        <v>39907</v>
      </c>
      <c r="E195" s="116" t="s">
        <v>89</v>
      </c>
      <c r="F195" s="116" t="s">
        <v>89</v>
      </c>
      <c r="G195" s="114">
        <f>SUM(G197:G228)</f>
        <v>309532566</v>
      </c>
    </row>
    <row r="196" spans="1:7" s="14" customFormat="1" ht="3.95" customHeight="1" x14ac:dyDescent="0.25">
      <c r="A196" s="115"/>
      <c r="B196" s="114"/>
      <c r="C196" s="114"/>
      <c r="D196" s="114"/>
      <c r="G196" s="114"/>
    </row>
    <row r="197" spans="1:7" s="15" customFormat="1" ht="9" customHeight="1" x14ac:dyDescent="0.25">
      <c r="A197" s="117" t="s">
        <v>34</v>
      </c>
      <c r="B197" s="126">
        <v>33201</v>
      </c>
      <c r="C197" s="127">
        <v>0</v>
      </c>
      <c r="D197" s="126">
        <v>5187</v>
      </c>
      <c r="E197" s="119" t="s">
        <v>89</v>
      </c>
      <c r="F197" s="119" t="s">
        <v>89</v>
      </c>
      <c r="G197" s="126">
        <v>12665533</v>
      </c>
    </row>
    <row r="198" spans="1:7" s="15" customFormat="1" ht="9" customHeight="1" x14ac:dyDescent="0.25">
      <c r="A198" s="117" t="s">
        <v>35</v>
      </c>
      <c r="B198" s="126">
        <v>155074</v>
      </c>
      <c r="C198" s="127">
        <v>7852</v>
      </c>
      <c r="D198" s="126">
        <v>0</v>
      </c>
      <c r="E198" s="119" t="s">
        <v>89</v>
      </c>
      <c r="F198" s="119" t="s">
        <v>89</v>
      </c>
      <c r="G198" s="126">
        <v>0</v>
      </c>
    </row>
    <row r="199" spans="1:7" s="15" customFormat="1" ht="9" customHeight="1" x14ac:dyDescent="0.25">
      <c r="A199" s="117" t="s">
        <v>87</v>
      </c>
      <c r="B199" s="126">
        <v>0</v>
      </c>
      <c r="C199" s="127">
        <v>0</v>
      </c>
      <c r="D199" s="126">
        <v>0</v>
      </c>
      <c r="E199" s="119" t="s">
        <v>89</v>
      </c>
      <c r="F199" s="119" t="s">
        <v>89</v>
      </c>
      <c r="G199" s="126">
        <v>0</v>
      </c>
    </row>
    <row r="200" spans="1:7" s="15" customFormat="1" ht="9" customHeight="1" x14ac:dyDescent="0.25">
      <c r="A200" s="120" t="s">
        <v>37</v>
      </c>
      <c r="B200" s="128">
        <v>0</v>
      </c>
      <c r="C200" s="129">
        <v>0</v>
      </c>
      <c r="D200" s="128">
        <v>0</v>
      </c>
      <c r="E200" s="122" t="s">
        <v>89</v>
      </c>
      <c r="F200" s="122" t="s">
        <v>89</v>
      </c>
      <c r="G200" s="128">
        <v>0</v>
      </c>
    </row>
    <row r="201" spans="1:7" s="15" customFormat="1" ht="9" customHeight="1" x14ac:dyDescent="0.25">
      <c r="A201" s="117" t="s">
        <v>38</v>
      </c>
      <c r="B201" s="126">
        <v>82985</v>
      </c>
      <c r="C201" s="127">
        <v>34325</v>
      </c>
      <c r="D201" s="126">
        <v>0</v>
      </c>
      <c r="E201" s="119" t="s">
        <v>89</v>
      </c>
      <c r="F201" s="119" t="s">
        <v>89</v>
      </c>
      <c r="G201" s="126">
        <v>0</v>
      </c>
    </row>
    <row r="202" spans="1:7" s="15" customFormat="1" ht="9" customHeight="1" x14ac:dyDescent="0.25">
      <c r="A202" s="117" t="s">
        <v>39</v>
      </c>
      <c r="B202" s="126">
        <v>0</v>
      </c>
      <c r="C202" s="127">
        <v>0</v>
      </c>
      <c r="D202" s="126">
        <v>0</v>
      </c>
      <c r="E202" s="119" t="s">
        <v>89</v>
      </c>
      <c r="F202" s="119" t="s">
        <v>89</v>
      </c>
      <c r="G202" s="126">
        <v>0</v>
      </c>
    </row>
    <row r="203" spans="1:7" s="15" customFormat="1" ht="9" customHeight="1" x14ac:dyDescent="0.25">
      <c r="A203" s="117" t="s">
        <v>40</v>
      </c>
      <c r="B203" s="126">
        <v>37118</v>
      </c>
      <c r="C203" s="127">
        <v>231</v>
      </c>
      <c r="D203" s="126">
        <v>500</v>
      </c>
      <c r="E203" s="119" t="s">
        <v>89</v>
      </c>
      <c r="F203" s="119" t="s">
        <v>89</v>
      </c>
      <c r="G203" s="126">
        <v>15224819</v>
      </c>
    </row>
    <row r="204" spans="1:7" s="15" customFormat="1" ht="9" customHeight="1" x14ac:dyDescent="0.25">
      <c r="A204" s="120" t="s">
        <v>41</v>
      </c>
      <c r="B204" s="128">
        <v>35099</v>
      </c>
      <c r="C204" s="129">
        <v>0</v>
      </c>
      <c r="D204" s="128">
        <v>1169</v>
      </c>
      <c r="E204" s="122" t="s">
        <v>89</v>
      </c>
      <c r="F204" s="122" t="s">
        <v>89</v>
      </c>
      <c r="G204" s="128">
        <v>451421</v>
      </c>
    </row>
    <row r="205" spans="1:7" s="15" customFormat="1" ht="9" customHeight="1" x14ac:dyDescent="0.25">
      <c r="A205" s="117" t="s">
        <v>88</v>
      </c>
      <c r="B205" s="126">
        <v>0</v>
      </c>
      <c r="C205" s="127">
        <v>0</v>
      </c>
      <c r="D205" s="126">
        <v>0</v>
      </c>
      <c r="E205" s="119" t="s">
        <v>89</v>
      </c>
      <c r="F205" s="119" t="s">
        <v>89</v>
      </c>
      <c r="G205" s="126">
        <v>0</v>
      </c>
    </row>
    <row r="206" spans="1:7" s="15" customFormat="1" ht="9" customHeight="1" x14ac:dyDescent="0.25">
      <c r="A206" s="117" t="s">
        <v>42</v>
      </c>
      <c r="B206" s="126">
        <v>9665</v>
      </c>
      <c r="C206" s="127">
        <v>6986</v>
      </c>
      <c r="D206" s="126">
        <v>0</v>
      </c>
      <c r="E206" s="119" t="s">
        <v>89</v>
      </c>
      <c r="F206" s="119" t="s">
        <v>89</v>
      </c>
      <c r="G206" s="126">
        <v>43249778</v>
      </c>
    </row>
    <row r="207" spans="1:7" s="15" customFormat="1" ht="9" customHeight="1" x14ac:dyDescent="0.25">
      <c r="A207" s="117" t="s">
        <v>43</v>
      </c>
      <c r="B207" s="126">
        <v>0</v>
      </c>
      <c r="C207" s="127">
        <v>484205</v>
      </c>
      <c r="D207" s="126">
        <v>0</v>
      </c>
      <c r="E207" s="119" t="s">
        <v>89</v>
      </c>
      <c r="F207" s="119" t="s">
        <v>89</v>
      </c>
      <c r="G207" s="126">
        <v>0</v>
      </c>
    </row>
    <row r="208" spans="1:7" s="15" customFormat="1" ht="9" customHeight="1" x14ac:dyDescent="0.25">
      <c r="A208" s="120" t="s">
        <v>44</v>
      </c>
      <c r="B208" s="128">
        <v>0</v>
      </c>
      <c r="C208" s="129">
        <v>0</v>
      </c>
      <c r="D208" s="128">
        <v>0</v>
      </c>
      <c r="E208" s="122" t="s">
        <v>89</v>
      </c>
      <c r="F208" s="122" t="s">
        <v>89</v>
      </c>
      <c r="G208" s="128">
        <v>0</v>
      </c>
    </row>
    <row r="209" spans="1:7" s="15" customFormat="1" ht="9" customHeight="1" x14ac:dyDescent="0.25">
      <c r="A209" s="117" t="s">
        <v>45</v>
      </c>
      <c r="B209" s="126">
        <v>0</v>
      </c>
      <c r="C209" s="127">
        <v>0</v>
      </c>
      <c r="D209" s="126">
        <v>0</v>
      </c>
      <c r="E209" s="119" t="s">
        <v>89</v>
      </c>
      <c r="F209" s="119" t="s">
        <v>89</v>
      </c>
      <c r="G209" s="126">
        <v>52278542</v>
      </c>
    </row>
    <row r="210" spans="1:7" s="15" customFormat="1" ht="9" customHeight="1" x14ac:dyDescent="0.25">
      <c r="A210" s="117" t="s">
        <v>46</v>
      </c>
      <c r="B210" s="126">
        <v>22988</v>
      </c>
      <c r="C210" s="127">
        <v>161085</v>
      </c>
      <c r="D210" s="126">
        <v>0</v>
      </c>
      <c r="E210" s="119" t="s">
        <v>89</v>
      </c>
      <c r="F210" s="119" t="s">
        <v>89</v>
      </c>
      <c r="G210" s="126">
        <v>74009538</v>
      </c>
    </row>
    <row r="211" spans="1:7" s="15" customFormat="1" ht="9" customHeight="1" x14ac:dyDescent="0.25">
      <c r="A211" s="117" t="s">
        <v>47</v>
      </c>
      <c r="B211" s="126">
        <v>0</v>
      </c>
      <c r="C211" s="127">
        <v>877384</v>
      </c>
      <c r="D211" s="126">
        <v>0</v>
      </c>
      <c r="E211" s="119" t="s">
        <v>89</v>
      </c>
      <c r="F211" s="119" t="s">
        <v>89</v>
      </c>
      <c r="G211" s="126">
        <v>0</v>
      </c>
    </row>
    <row r="212" spans="1:7" s="15" customFormat="1" ht="9" customHeight="1" x14ac:dyDescent="0.25">
      <c r="A212" s="120" t="s">
        <v>48</v>
      </c>
      <c r="B212" s="128">
        <v>0</v>
      </c>
      <c r="C212" s="129">
        <v>0</v>
      </c>
      <c r="D212" s="128">
        <v>0</v>
      </c>
      <c r="E212" s="122" t="s">
        <v>89</v>
      </c>
      <c r="F212" s="122" t="s">
        <v>89</v>
      </c>
      <c r="G212" s="128">
        <v>0</v>
      </c>
    </row>
    <row r="213" spans="1:7" s="15" customFormat="1" ht="9" customHeight="1" x14ac:dyDescent="0.25">
      <c r="A213" s="117" t="s">
        <v>49</v>
      </c>
      <c r="B213" s="126">
        <v>0</v>
      </c>
      <c r="C213" s="127">
        <v>0</v>
      </c>
      <c r="D213" s="126">
        <v>0</v>
      </c>
      <c r="E213" s="119" t="s">
        <v>89</v>
      </c>
      <c r="F213" s="119" t="s">
        <v>89</v>
      </c>
      <c r="G213" s="126">
        <v>0</v>
      </c>
    </row>
    <row r="214" spans="1:7" s="15" customFormat="1" ht="9" customHeight="1" x14ac:dyDescent="0.25">
      <c r="A214" s="117" t="s">
        <v>50</v>
      </c>
      <c r="B214" s="126">
        <v>0</v>
      </c>
      <c r="C214" s="127">
        <v>0</v>
      </c>
      <c r="D214" s="126">
        <v>0</v>
      </c>
      <c r="E214" s="119" t="s">
        <v>89</v>
      </c>
      <c r="F214" s="119" t="s">
        <v>89</v>
      </c>
      <c r="G214" s="126">
        <v>0</v>
      </c>
    </row>
    <row r="215" spans="1:7" s="15" customFormat="1" ht="9" customHeight="1" x14ac:dyDescent="0.25">
      <c r="A215" s="117" t="s">
        <v>51</v>
      </c>
      <c r="B215" s="126">
        <v>178345</v>
      </c>
      <c r="C215" s="127">
        <v>240824</v>
      </c>
      <c r="D215" s="126">
        <v>0</v>
      </c>
      <c r="E215" s="119" t="s">
        <v>89</v>
      </c>
      <c r="F215" s="119" t="s">
        <v>89</v>
      </c>
      <c r="G215" s="126">
        <v>9218148</v>
      </c>
    </row>
    <row r="216" spans="1:7" s="15" customFormat="1" ht="9" customHeight="1" x14ac:dyDescent="0.25">
      <c r="A216" s="120" t="s">
        <v>52</v>
      </c>
      <c r="B216" s="128">
        <v>0</v>
      </c>
      <c r="C216" s="129">
        <v>0</v>
      </c>
      <c r="D216" s="128">
        <v>0</v>
      </c>
      <c r="E216" s="122" t="s">
        <v>89</v>
      </c>
      <c r="F216" s="122" t="s">
        <v>89</v>
      </c>
      <c r="G216" s="128">
        <v>0</v>
      </c>
    </row>
    <row r="217" spans="1:7" s="15" customFormat="1" ht="9" customHeight="1" x14ac:dyDescent="0.25">
      <c r="A217" s="117" t="s">
        <v>53</v>
      </c>
      <c r="B217" s="126">
        <v>0</v>
      </c>
      <c r="C217" s="127">
        <v>0</v>
      </c>
      <c r="D217" s="126">
        <v>0</v>
      </c>
      <c r="E217" s="119" t="s">
        <v>89</v>
      </c>
      <c r="F217" s="119" t="s">
        <v>89</v>
      </c>
      <c r="G217" s="126">
        <v>0</v>
      </c>
    </row>
    <row r="218" spans="1:7" s="15" customFormat="1" ht="9" customHeight="1" x14ac:dyDescent="0.25">
      <c r="A218" s="117" t="s">
        <v>54</v>
      </c>
      <c r="B218" s="126">
        <v>0</v>
      </c>
      <c r="C218" s="127">
        <v>0</v>
      </c>
      <c r="D218" s="126">
        <v>0</v>
      </c>
      <c r="E218" s="119" t="s">
        <v>89</v>
      </c>
      <c r="F218" s="119" t="s">
        <v>89</v>
      </c>
      <c r="G218" s="126">
        <v>11210320</v>
      </c>
    </row>
    <row r="219" spans="1:7" s="15" customFormat="1" ht="9" customHeight="1" x14ac:dyDescent="0.25">
      <c r="A219" s="117" t="s">
        <v>55</v>
      </c>
      <c r="B219" s="126">
        <v>0</v>
      </c>
      <c r="C219" s="127">
        <v>0</v>
      </c>
      <c r="D219" s="126">
        <v>0</v>
      </c>
      <c r="E219" s="119" t="s">
        <v>89</v>
      </c>
      <c r="F219" s="119" t="s">
        <v>89</v>
      </c>
      <c r="G219" s="126">
        <v>0</v>
      </c>
    </row>
    <row r="220" spans="1:7" s="15" customFormat="1" ht="9" customHeight="1" x14ac:dyDescent="0.25">
      <c r="A220" s="120" t="s">
        <v>56</v>
      </c>
      <c r="B220" s="128">
        <v>60012</v>
      </c>
      <c r="C220" s="129">
        <v>0</v>
      </c>
      <c r="D220" s="128">
        <v>0</v>
      </c>
      <c r="E220" s="122" t="s">
        <v>89</v>
      </c>
      <c r="F220" s="122" t="s">
        <v>89</v>
      </c>
      <c r="G220" s="128">
        <v>20760211</v>
      </c>
    </row>
    <row r="221" spans="1:7" s="15" customFormat="1" ht="9" customHeight="1" x14ac:dyDescent="0.25">
      <c r="A221" s="117" t="s">
        <v>57</v>
      </c>
      <c r="B221" s="126">
        <v>171883</v>
      </c>
      <c r="C221" s="127">
        <v>45240</v>
      </c>
      <c r="D221" s="126">
        <v>0</v>
      </c>
      <c r="E221" s="119" t="s">
        <v>89</v>
      </c>
      <c r="F221" s="119" t="s">
        <v>89</v>
      </c>
      <c r="G221" s="126">
        <v>42990387</v>
      </c>
    </row>
    <row r="222" spans="1:7" s="15" customFormat="1" ht="9" customHeight="1" x14ac:dyDescent="0.25">
      <c r="A222" s="117" t="s">
        <v>58</v>
      </c>
      <c r="B222" s="126">
        <v>127385</v>
      </c>
      <c r="C222" s="127">
        <v>1421230</v>
      </c>
      <c r="D222" s="126">
        <v>0</v>
      </c>
      <c r="E222" s="119" t="s">
        <v>89</v>
      </c>
      <c r="F222" s="119" t="s">
        <v>89</v>
      </c>
      <c r="G222" s="126">
        <v>2822438</v>
      </c>
    </row>
    <row r="223" spans="1:7" s="15" customFormat="1" ht="9" customHeight="1" x14ac:dyDescent="0.25">
      <c r="A223" s="117" t="s">
        <v>59</v>
      </c>
      <c r="B223" s="126">
        <v>109251</v>
      </c>
      <c r="C223" s="127">
        <v>0</v>
      </c>
      <c r="D223" s="126">
        <v>0</v>
      </c>
      <c r="E223" s="119" t="s">
        <v>89</v>
      </c>
      <c r="F223" s="119" t="s">
        <v>89</v>
      </c>
      <c r="G223" s="126">
        <v>0</v>
      </c>
    </row>
    <row r="224" spans="1:7" s="15" customFormat="1" ht="9" customHeight="1" x14ac:dyDescent="0.25">
      <c r="A224" s="120" t="s">
        <v>60</v>
      </c>
      <c r="B224" s="128">
        <v>43557</v>
      </c>
      <c r="C224" s="129">
        <v>5874</v>
      </c>
      <c r="D224" s="128">
        <v>0</v>
      </c>
      <c r="E224" s="122" t="s">
        <v>89</v>
      </c>
      <c r="F224" s="122" t="s">
        <v>89</v>
      </c>
      <c r="G224" s="128">
        <v>0</v>
      </c>
    </row>
    <row r="225" spans="1:7" s="15" customFormat="1" ht="9" customHeight="1" x14ac:dyDescent="0.25">
      <c r="A225" s="117" t="s">
        <v>61</v>
      </c>
      <c r="B225" s="126">
        <v>0</v>
      </c>
      <c r="C225" s="127">
        <v>0</v>
      </c>
      <c r="D225" s="126">
        <v>0</v>
      </c>
      <c r="E225" s="119" t="s">
        <v>89</v>
      </c>
      <c r="F225" s="119" t="s">
        <v>89</v>
      </c>
      <c r="G225" s="126">
        <v>0</v>
      </c>
    </row>
    <row r="226" spans="1:7" s="15" customFormat="1" ht="9" customHeight="1" x14ac:dyDescent="0.25">
      <c r="A226" s="117" t="s">
        <v>62</v>
      </c>
      <c r="B226" s="126">
        <v>108772</v>
      </c>
      <c r="C226" s="127">
        <v>0</v>
      </c>
      <c r="D226" s="126">
        <v>0</v>
      </c>
      <c r="E226" s="119" t="s">
        <v>89</v>
      </c>
      <c r="F226" s="119" t="s">
        <v>89</v>
      </c>
      <c r="G226" s="126">
        <v>0</v>
      </c>
    </row>
    <row r="227" spans="1:7" s="15" customFormat="1" ht="9" customHeight="1" x14ac:dyDescent="0.25">
      <c r="A227" s="117" t="s">
        <v>63</v>
      </c>
      <c r="B227" s="126">
        <v>41559</v>
      </c>
      <c r="C227" s="127">
        <v>459179</v>
      </c>
      <c r="D227" s="126">
        <v>0</v>
      </c>
      <c r="E227" s="119" t="s">
        <v>89</v>
      </c>
      <c r="F227" s="119" t="s">
        <v>89</v>
      </c>
      <c r="G227" s="126">
        <v>24651431</v>
      </c>
    </row>
    <row r="228" spans="1:7" s="15" customFormat="1" ht="9" customHeight="1" x14ac:dyDescent="0.25">
      <c r="A228" s="120" t="s">
        <v>64</v>
      </c>
      <c r="B228" s="128">
        <v>2824</v>
      </c>
      <c r="C228" s="129">
        <v>0</v>
      </c>
      <c r="D228" s="128">
        <v>33051</v>
      </c>
      <c r="E228" s="122" t="s">
        <v>89</v>
      </c>
      <c r="F228" s="122" t="s">
        <v>89</v>
      </c>
      <c r="G228" s="128">
        <v>0</v>
      </c>
    </row>
    <row r="229" spans="1:7" s="5" customFormat="1" ht="9" customHeight="1" x14ac:dyDescent="0.2"/>
    <row r="230" spans="1:7" s="14" customFormat="1" ht="9" customHeight="1" x14ac:dyDescent="0.25">
      <c r="A230" s="113">
        <v>2002</v>
      </c>
      <c r="B230" s="114"/>
      <c r="C230" s="114"/>
      <c r="D230" s="114"/>
      <c r="E230" s="114"/>
      <c r="F230" s="114"/>
      <c r="G230" s="114"/>
    </row>
    <row r="231" spans="1:7" s="14" customFormat="1" ht="9" customHeight="1" x14ac:dyDescent="0.25">
      <c r="A231" s="115" t="s">
        <v>33</v>
      </c>
      <c r="B231" s="114">
        <f>SUM(B233:B264)</f>
        <v>1045806</v>
      </c>
      <c r="C231" s="114">
        <f>SUM(C233:C264)</f>
        <v>3576728</v>
      </c>
      <c r="D231" s="114">
        <f>SUM(D233:D264)</f>
        <v>59827</v>
      </c>
      <c r="E231" s="116" t="s">
        <v>89</v>
      </c>
      <c r="F231" s="116" t="s">
        <v>89</v>
      </c>
      <c r="G231" s="114">
        <f>SUM(G233:G265)</f>
        <v>397046073</v>
      </c>
    </row>
    <row r="232" spans="1:7" s="14" customFormat="1" ht="3.95" customHeight="1" x14ac:dyDescent="0.25">
      <c r="A232" s="115"/>
      <c r="B232" s="114"/>
      <c r="C232" s="114"/>
      <c r="D232" s="114"/>
      <c r="G232" s="114"/>
    </row>
    <row r="233" spans="1:7" s="15" customFormat="1" ht="9" customHeight="1" x14ac:dyDescent="0.25">
      <c r="A233" s="117" t="s">
        <v>34</v>
      </c>
      <c r="B233" s="126">
        <v>13191</v>
      </c>
      <c r="C233" s="127">
        <v>3102</v>
      </c>
      <c r="D233" s="126">
        <v>2071</v>
      </c>
      <c r="E233" s="119" t="s">
        <v>89</v>
      </c>
      <c r="F233" s="119" t="s">
        <v>89</v>
      </c>
      <c r="G233" s="126">
        <v>9980376</v>
      </c>
    </row>
    <row r="234" spans="1:7" s="15" customFormat="1" ht="9" customHeight="1" x14ac:dyDescent="0.25">
      <c r="A234" s="117" t="s">
        <v>35</v>
      </c>
      <c r="B234" s="126">
        <v>94054</v>
      </c>
      <c r="C234" s="127">
        <v>12422</v>
      </c>
      <c r="D234" s="126">
        <v>0</v>
      </c>
      <c r="E234" s="119" t="s">
        <v>89</v>
      </c>
      <c r="F234" s="119" t="s">
        <v>89</v>
      </c>
      <c r="G234" s="126">
        <v>0</v>
      </c>
    </row>
    <row r="235" spans="1:7" s="15" customFormat="1" ht="9" customHeight="1" x14ac:dyDescent="0.25">
      <c r="A235" s="117" t="s">
        <v>87</v>
      </c>
      <c r="B235" s="126">
        <v>0</v>
      </c>
      <c r="C235" s="127">
        <v>0</v>
      </c>
      <c r="D235" s="126">
        <v>0</v>
      </c>
      <c r="E235" s="119" t="s">
        <v>89</v>
      </c>
      <c r="F235" s="119" t="s">
        <v>89</v>
      </c>
      <c r="G235" s="126">
        <v>0</v>
      </c>
    </row>
    <row r="236" spans="1:7" s="15" customFormat="1" ht="9" customHeight="1" x14ac:dyDescent="0.25">
      <c r="A236" s="120" t="s">
        <v>37</v>
      </c>
      <c r="B236" s="128">
        <v>0</v>
      </c>
      <c r="C236" s="129">
        <v>0</v>
      </c>
      <c r="D236" s="128">
        <v>0</v>
      </c>
      <c r="E236" s="122" t="s">
        <v>89</v>
      </c>
      <c r="F236" s="122" t="s">
        <v>89</v>
      </c>
      <c r="G236" s="128">
        <v>0</v>
      </c>
    </row>
    <row r="237" spans="1:7" s="15" customFormat="1" ht="9" customHeight="1" x14ac:dyDescent="0.25">
      <c r="A237" s="117" t="s">
        <v>38</v>
      </c>
      <c r="B237" s="126">
        <v>147349</v>
      </c>
      <c r="C237" s="127">
        <v>32621</v>
      </c>
      <c r="D237" s="126">
        <v>0</v>
      </c>
      <c r="E237" s="119" t="s">
        <v>89</v>
      </c>
      <c r="F237" s="119" t="s">
        <v>89</v>
      </c>
      <c r="G237" s="126">
        <v>0</v>
      </c>
    </row>
    <row r="238" spans="1:7" s="15" customFormat="1" ht="9" customHeight="1" x14ac:dyDescent="0.25">
      <c r="A238" s="117" t="s">
        <v>39</v>
      </c>
      <c r="B238" s="126">
        <v>0</v>
      </c>
      <c r="C238" s="127">
        <v>0</v>
      </c>
      <c r="D238" s="126">
        <v>0</v>
      </c>
      <c r="E238" s="119" t="s">
        <v>89</v>
      </c>
      <c r="F238" s="119" t="s">
        <v>89</v>
      </c>
      <c r="G238" s="126">
        <v>0</v>
      </c>
    </row>
    <row r="239" spans="1:7" s="15" customFormat="1" ht="9" customHeight="1" x14ac:dyDescent="0.25">
      <c r="A239" s="117" t="s">
        <v>40</v>
      </c>
      <c r="B239" s="126">
        <v>19679</v>
      </c>
      <c r="C239" s="127">
        <v>0</v>
      </c>
      <c r="D239" s="126">
        <v>0</v>
      </c>
      <c r="E239" s="119" t="s">
        <v>89</v>
      </c>
      <c r="F239" s="119" t="s">
        <v>89</v>
      </c>
      <c r="G239" s="126">
        <v>9173775</v>
      </c>
    </row>
    <row r="240" spans="1:7" s="15" customFormat="1" ht="9" customHeight="1" x14ac:dyDescent="0.25">
      <c r="A240" s="120" t="s">
        <v>41</v>
      </c>
      <c r="B240" s="128">
        <v>28266</v>
      </c>
      <c r="C240" s="129">
        <v>6220</v>
      </c>
      <c r="D240" s="128">
        <v>423</v>
      </c>
      <c r="E240" s="122" t="s">
        <v>89</v>
      </c>
      <c r="F240" s="122" t="s">
        <v>89</v>
      </c>
      <c r="G240" s="128">
        <v>820679</v>
      </c>
    </row>
    <row r="241" spans="1:7" s="15" customFormat="1" ht="9" customHeight="1" x14ac:dyDescent="0.25">
      <c r="A241" s="117" t="s">
        <v>88</v>
      </c>
      <c r="B241" s="126">
        <v>0</v>
      </c>
      <c r="C241" s="127">
        <v>0</v>
      </c>
      <c r="D241" s="126">
        <v>0</v>
      </c>
      <c r="E241" s="119" t="s">
        <v>89</v>
      </c>
      <c r="F241" s="119" t="s">
        <v>89</v>
      </c>
      <c r="G241" s="126">
        <v>0</v>
      </c>
    </row>
    <row r="242" spans="1:7" s="15" customFormat="1" ht="9" customHeight="1" x14ac:dyDescent="0.25">
      <c r="A242" s="117" t="s">
        <v>42</v>
      </c>
      <c r="B242" s="126">
        <v>6659</v>
      </c>
      <c r="C242" s="127">
        <v>5455</v>
      </c>
      <c r="D242" s="126">
        <v>0</v>
      </c>
      <c r="E242" s="119" t="s">
        <v>89</v>
      </c>
      <c r="F242" s="119" t="s">
        <v>89</v>
      </c>
      <c r="G242" s="126">
        <v>45725613</v>
      </c>
    </row>
    <row r="243" spans="1:7" s="15" customFormat="1" ht="9" customHeight="1" x14ac:dyDescent="0.25">
      <c r="A243" s="117" t="s">
        <v>43</v>
      </c>
      <c r="B243" s="126">
        <v>0</v>
      </c>
      <c r="C243" s="127">
        <v>366864</v>
      </c>
      <c r="D243" s="126">
        <v>0</v>
      </c>
      <c r="E243" s="119" t="s">
        <v>89</v>
      </c>
      <c r="F243" s="119" t="s">
        <v>89</v>
      </c>
      <c r="G243" s="126">
        <v>0</v>
      </c>
    </row>
    <row r="244" spans="1:7" s="15" customFormat="1" ht="9" customHeight="1" x14ac:dyDescent="0.25">
      <c r="A244" s="120" t="s">
        <v>44</v>
      </c>
      <c r="B244" s="128">
        <v>0</v>
      </c>
      <c r="C244" s="129">
        <v>0</v>
      </c>
      <c r="D244" s="128">
        <v>0</v>
      </c>
      <c r="E244" s="122" t="s">
        <v>89</v>
      </c>
      <c r="F244" s="122" t="s">
        <v>89</v>
      </c>
      <c r="G244" s="128">
        <v>0</v>
      </c>
    </row>
    <row r="245" spans="1:7" s="15" customFormat="1" ht="9" customHeight="1" x14ac:dyDescent="0.25">
      <c r="A245" s="117" t="s">
        <v>45</v>
      </c>
      <c r="B245" s="126">
        <v>0</v>
      </c>
      <c r="C245" s="127">
        <v>0</v>
      </c>
      <c r="D245" s="126">
        <v>0</v>
      </c>
      <c r="E245" s="119" t="s">
        <v>89</v>
      </c>
      <c r="F245" s="119" t="s">
        <v>89</v>
      </c>
      <c r="G245" s="126">
        <v>50923161</v>
      </c>
    </row>
    <row r="246" spans="1:7" s="15" customFormat="1" ht="9" customHeight="1" x14ac:dyDescent="0.25">
      <c r="A246" s="117" t="s">
        <v>46</v>
      </c>
      <c r="B246" s="126">
        <v>30618</v>
      </c>
      <c r="C246" s="127">
        <v>190747</v>
      </c>
      <c r="D246" s="126">
        <v>0</v>
      </c>
      <c r="E246" s="119" t="s">
        <v>89</v>
      </c>
      <c r="F246" s="119" t="s">
        <v>89</v>
      </c>
      <c r="G246" s="126">
        <v>90507276</v>
      </c>
    </row>
    <row r="247" spans="1:7" s="15" customFormat="1" ht="9" customHeight="1" x14ac:dyDescent="0.25">
      <c r="A247" s="117" t="s">
        <v>47</v>
      </c>
      <c r="B247" s="126">
        <v>0</v>
      </c>
      <c r="C247" s="127">
        <v>280043</v>
      </c>
      <c r="D247" s="126">
        <v>0</v>
      </c>
      <c r="E247" s="119" t="s">
        <v>89</v>
      </c>
      <c r="F247" s="119" t="s">
        <v>89</v>
      </c>
      <c r="G247" s="126">
        <v>0</v>
      </c>
    </row>
    <row r="248" spans="1:7" s="15" customFormat="1" ht="9" customHeight="1" x14ac:dyDescent="0.25">
      <c r="A248" s="120" t="s">
        <v>48</v>
      </c>
      <c r="B248" s="128">
        <v>0</v>
      </c>
      <c r="C248" s="129">
        <v>0</v>
      </c>
      <c r="D248" s="128">
        <v>0</v>
      </c>
      <c r="E248" s="122" t="s">
        <v>89</v>
      </c>
      <c r="F248" s="122" t="s">
        <v>89</v>
      </c>
      <c r="G248" s="128">
        <v>0</v>
      </c>
    </row>
    <row r="249" spans="1:7" s="15" customFormat="1" ht="9" customHeight="1" x14ac:dyDescent="0.25">
      <c r="A249" s="117" t="s">
        <v>49</v>
      </c>
      <c r="B249" s="126">
        <v>0</v>
      </c>
      <c r="C249" s="127">
        <v>0</v>
      </c>
      <c r="D249" s="126">
        <v>0</v>
      </c>
      <c r="E249" s="119" t="s">
        <v>89</v>
      </c>
      <c r="F249" s="119" t="s">
        <v>89</v>
      </c>
      <c r="G249" s="126">
        <v>0</v>
      </c>
    </row>
    <row r="250" spans="1:7" s="15" customFormat="1" ht="9" customHeight="1" x14ac:dyDescent="0.25">
      <c r="A250" s="117" t="s">
        <v>50</v>
      </c>
      <c r="B250" s="126">
        <v>0</v>
      </c>
      <c r="C250" s="127">
        <v>0</v>
      </c>
      <c r="D250" s="126">
        <v>0</v>
      </c>
      <c r="E250" s="119" t="s">
        <v>89</v>
      </c>
      <c r="F250" s="119" t="s">
        <v>89</v>
      </c>
      <c r="G250" s="126">
        <v>0</v>
      </c>
    </row>
    <row r="251" spans="1:7" s="15" customFormat="1" ht="9" customHeight="1" x14ac:dyDescent="0.25">
      <c r="A251" s="117" t="s">
        <v>51</v>
      </c>
      <c r="B251" s="126">
        <v>146107</v>
      </c>
      <c r="C251" s="127">
        <v>260025</v>
      </c>
      <c r="D251" s="126">
        <v>8690</v>
      </c>
      <c r="E251" s="119" t="s">
        <v>89</v>
      </c>
      <c r="F251" s="119" t="s">
        <v>89</v>
      </c>
      <c r="G251" s="126">
        <v>9340632</v>
      </c>
    </row>
    <row r="252" spans="1:7" s="15" customFormat="1" ht="9" customHeight="1" x14ac:dyDescent="0.25">
      <c r="A252" s="120" t="s">
        <v>52</v>
      </c>
      <c r="B252" s="128">
        <v>0</v>
      </c>
      <c r="C252" s="129">
        <v>0</v>
      </c>
      <c r="D252" s="128">
        <v>0</v>
      </c>
      <c r="E252" s="122" t="s">
        <v>89</v>
      </c>
      <c r="F252" s="122" t="s">
        <v>89</v>
      </c>
      <c r="G252" s="128">
        <v>0</v>
      </c>
    </row>
    <row r="253" spans="1:7" s="15" customFormat="1" ht="9" customHeight="1" x14ac:dyDescent="0.25">
      <c r="A253" s="117" t="s">
        <v>53</v>
      </c>
      <c r="B253" s="126">
        <v>0</v>
      </c>
      <c r="C253" s="127">
        <v>83850</v>
      </c>
      <c r="D253" s="126">
        <v>0</v>
      </c>
      <c r="E253" s="119" t="s">
        <v>89</v>
      </c>
      <c r="F253" s="119" t="s">
        <v>89</v>
      </c>
      <c r="G253" s="126">
        <v>0</v>
      </c>
    </row>
    <row r="254" spans="1:7" s="15" customFormat="1" ht="9" customHeight="1" x14ac:dyDescent="0.25">
      <c r="A254" s="117" t="s">
        <v>54</v>
      </c>
      <c r="B254" s="126">
        <v>0</v>
      </c>
      <c r="C254" s="127">
        <v>0</v>
      </c>
      <c r="D254" s="126">
        <v>0</v>
      </c>
      <c r="E254" s="119" t="s">
        <v>89</v>
      </c>
      <c r="F254" s="119" t="s">
        <v>89</v>
      </c>
      <c r="G254" s="126">
        <v>52196562</v>
      </c>
    </row>
    <row r="255" spans="1:7" s="15" customFormat="1" ht="9" customHeight="1" x14ac:dyDescent="0.25">
      <c r="A255" s="117" t="s">
        <v>55</v>
      </c>
      <c r="B255" s="126">
        <v>0</v>
      </c>
      <c r="C255" s="127">
        <v>0</v>
      </c>
      <c r="D255" s="126">
        <v>0</v>
      </c>
      <c r="E255" s="119" t="s">
        <v>89</v>
      </c>
      <c r="F255" s="119" t="s">
        <v>89</v>
      </c>
      <c r="G255" s="126">
        <v>0</v>
      </c>
    </row>
    <row r="256" spans="1:7" s="15" customFormat="1" ht="9" customHeight="1" x14ac:dyDescent="0.25">
      <c r="A256" s="120" t="s">
        <v>56</v>
      </c>
      <c r="B256" s="128">
        <v>64102</v>
      </c>
      <c r="C256" s="129">
        <v>0</v>
      </c>
      <c r="D256" s="128">
        <v>0</v>
      </c>
      <c r="E256" s="122" t="s">
        <v>89</v>
      </c>
      <c r="F256" s="122" t="s">
        <v>89</v>
      </c>
      <c r="G256" s="128">
        <v>12785065</v>
      </c>
    </row>
    <row r="257" spans="1:7" s="15" customFormat="1" ht="9" customHeight="1" x14ac:dyDescent="0.25">
      <c r="A257" s="117" t="s">
        <v>57</v>
      </c>
      <c r="B257" s="126">
        <v>176059</v>
      </c>
      <c r="C257" s="127">
        <v>47912</v>
      </c>
      <c r="D257" s="126">
        <v>3764</v>
      </c>
      <c r="E257" s="119" t="s">
        <v>89</v>
      </c>
      <c r="F257" s="119" t="s">
        <v>89</v>
      </c>
      <c r="G257" s="126">
        <v>46944902</v>
      </c>
    </row>
    <row r="258" spans="1:7" s="15" customFormat="1" ht="9" customHeight="1" x14ac:dyDescent="0.25">
      <c r="A258" s="117" t="s">
        <v>58</v>
      </c>
      <c r="B258" s="126">
        <v>98359</v>
      </c>
      <c r="C258" s="127">
        <v>1741557</v>
      </c>
      <c r="D258" s="126">
        <v>11735</v>
      </c>
      <c r="E258" s="119" t="s">
        <v>89</v>
      </c>
      <c r="F258" s="119" t="s">
        <v>89</v>
      </c>
      <c r="G258" s="126">
        <v>2959174</v>
      </c>
    </row>
    <row r="259" spans="1:7" s="15" customFormat="1" ht="9" customHeight="1" x14ac:dyDescent="0.25">
      <c r="A259" s="117" t="s">
        <v>59</v>
      </c>
      <c r="B259" s="126">
        <v>90656</v>
      </c>
      <c r="C259" s="127">
        <v>0</v>
      </c>
      <c r="D259" s="126">
        <v>0</v>
      </c>
      <c r="E259" s="119" t="s">
        <v>89</v>
      </c>
      <c r="F259" s="119" t="s">
        <v>89</v>
      </c>
      <c r="G259" s="126">
        <v>0</v>
      </c>
    </row>
    <row r="260" spans="1:7" s="15" customFormat="1" ht="9" customHeight="1" x14ac:dyDescent="0.25">
      <c r="A260" s="120" t="s">
        <v>60</v>
      </c>
      <c r="B260" s="128">
        <v>1243</v>
      </c>
      <c r="C260" s="129">
        <v>117</v>
      </c>
      <c r="D260" s="128">
        <v>0</v>
      </c>
      <c r="E260" s="122" t="s">
        <v>89</v>
      </c>
      <c r="F260" s="122" t="s">
        <v>89</v>
      </c>
      <c r="G260" s="128">
        <v>4678870</v>
      </c>
    </row>
    <row r="261" spans="1:7" s="15" customFormat="1" ht="9" customHeight="1" x14ac:dyDescent="0.25">
      <c r="A261" s="117" t="s">
        <v>61</v>
      </c>
      <c r="B261" s="126">
        <v>0</v>
      </c>
      <c r="C261" s="127">
        <v>0</v>
      </c>
      <c r="D261" s="126">
        <v>0</v>
      </c>
      <c r="E261" s="119" t="s">
        <v>89</v>
      </c>
      <c r="F261" s="119" t="s">
        <v>89</v>
      </c>
      <c r="G261" s="126">
        <v>0</v>
      </c>
    </row>
    <row r="262" spans="1:7" s="15" customFormat="1" ht="9" customHeight="1" x14ac:dyDescent="0.25">
      <c r="A262" s="117" t="s">
        <v>62</v>
      </c>
      <c r="B262" s="126">
        <v>106580</v>
      </c>
      <c r="C262" s="127">
        <v>33799</v>
      </c>
      <c r="D262" s="126">
        <v>0</v>
      </c>
      <c r="E262" s="119" t="s">
        <v>89</v>
      </c>
      <c r="F262" s="119" t="s">
        <v>89</v>
      </c>
      <c r="G262" s="126">
        <v>0</v>
      </c>
    </row>
    <row r="263" spans="1:7" s="15" customFormat="1" ht="9" customHeight="1" x14ac:dyDescent="0.25">
      <c r="A263" s="117" t="s">
        <v>63</v>
      </c>
      <c r="B263" s="126">
        <v>21927</v>
      </c>
      <c r="C263" s="127">
        <v>511994</v>
      </c>
      <c r="D263" s="126">
        <v>0</v>
      </c>
      <c r="E263" s="119" t="s">
        <v>89</v>
      </c>
      <c r="F263" s="119" t="s">
        <v>89</v>
      </c>
      <c r="G263" s="126">
        <v>23124729</v>
      </c>
    </row>
    <row r="264" spans="1:7" s="15" customFormat="1" ht="9" customHeight="1" x14ac:dyDescent="0.25">
      <c r="A264" s="120" t="s">
        <v>64</v>
      </c>
      <c r="B264" s="128">
        <v>957</v>
      </c>
      <c r="C264" s="129">
        <v>0</v>
      </c>
      <c r="D264" s="128">
        <v>33144</v>
      </c>
      <c r="E264" s="122" t="s">
        <v>89</v>
      </c>
      <c r="F264" s="122" t="s">
        <v>89</v>
      </c>
      <c r="G264" s="128">
        <v>0</v>
      </c>
    </row>
    <row r="265" spans="1:7" s="15" customFormat="1" ht="9" customHeight="1" x14ac:dyDescent="0.25">
      <c r="A265" s="124" t="s">
        <v>112</v>
      </c>
      <c r="B265" s="130">
        <v>0</v>
      </c>
      <c r="C265" s="131">
        <v>0</v>
      </c>
      <c r="D265" s="130">
        <v>0</v>
      </c>
      <c r="E265" s="125" t="s">
        <v>89</v>
      </c>
      <c r="F265" s="125" t="s">
        <v>89</v>
      </c>
      <c r="G265" s="130">
        <v>37885259</v>
      </c>
    </row>
    <row r="266" spans="1:7" s="5" customFormat="1" ht="9" customHeight="1" x14ac:dyDescent="0.2"/>
    <row r="267" spans="1:7" s="14" customFormat="1" ht="9" customHeight="1" x14ac:dyDescent="0.25">
      <c r="A267" s="113">
        <v>2003</v>
      </c>
      <c r="B267" s="114"/>
      <c r="C267" s="114"/>
      <c r="D267" s="114"/>
      <c r="E267" s="114"/>
      <c r="F267" s="114"/>
      <c r="G267" s="114"/>
    </row>
    <row r="268" spans="1:7" s="14" customFormat="1" ht="9" customHeight="1" x14ac:dyDescent="0.25">
      <c r="A268" s="115" t="s">
        <v>33</v>
      </c>
      <c r="B268" s="114">
        <f>SUM(B270:B302)</f>
        <v>1283795</v>
      </c>
      <c r="C268" s="114">
        <f>SUM(C270:C302)</f>
        <v>4327829</v>
      </c>
      <c r="D268" s="114">
        <f>SUM(D270:D302)</f>
        <v>23731</v>
      </c>
      <c r="E268" s="116" t="s">
        <v>89</v>
      </c>
      <c r="F268" s="116" t="s">
        <v>89</v>
      </c>
      <c r="G268" s="114">
        <f>SUM(G270:G302)</f>
        <v>401054366</v>
      </c>
    </row>
    <row r="269" spans="1:7" s="14" customFormat="1" ht="3.95" customHeight="1" x14ac:dyDescent="0.25">
      <c r="A269" s="115"/>
      <c r="B269" s="114"/>
      <c r="C269" s="114"/>
      <c r="D269" s="114"/>
      <c r="G269" s="114"/>
    </row>
    <row r="270" spans="1:7" s="15" customFormat="1" ht="9" customHeight="1" x14ac:dyDescent="0.25">
      <c r="A270" s="117" t="s">
        <v>34</v>
      </c>
      <c r="B270" s="126">
        <v>36781</v>
      </c>
      <c r="C270" s="127">
        <v>2908</v>
      </c>
      <c r="D270" s="126">
        <v>863</v>
      </c>
      <c r="E270" s="119" t="s">
        <v>89</v>
      </c>
      <c r="F270" s="119" t="s">
        <v>89</v>
      </c>
      <c r="G270" s="126">
        <v>19401486</v>
      </c>
    </row>
    <row r="271" spans="1:7" s="15" customFormat="1" ht="9" customHeight="1" x14ac:dyDescent="0.25">
      <c r="A271" s="117" t="s">
        <v>35</v>
      </c>
      <c r="B271" s="126">
        <v>170977</v>
      </c>
      <c r="C271" s="127">
        <v>23259</v>
      </c>
      <c r="D271" s="126">
        <v>0</v>
      </c>
      <c r="E271" s="119" t="s">
        <v>89</v>
      </c>
      <c r="F271" s="119" t="s">
        <v>89</v>
      </c>
      <c r="G271" s="126">
        <v>0</v>
      </c>
    </row>
    <row r="272" spans="1:7" s="15" customFormat="1" ht="9" customHeight="1" x14ac:dyDescent="0.25">
      <c r="A272" s="117" t="s">
        <v>87</v>
      </c>
      <c r="B272" s="126">
        <v>0</v>
      </c>
      <c r="C272" s="127">
        <v>0</v>
      </c>
      <c r="D272" s="126">
        <v>0</v>
      </c>
      <c r="E272" s="119" t="s">
        <v>89</v>
      </c>
      <c r="F272" s="119" t="s">
        <v>89</v>
      </c>
      <c r="G272" s="126">
        <v>0</v>
      </c>
    </row>
    <row r="273" spans="1:7" s="15" customFormat="1" ht="9" customHeight="1" x14ac:dyDescent="0.25">
      <c r="A273" s="120" t="s">
        <v>37</v>
      </c>
      <c r="B273" s="128">
        <v>0</v>
      </c>
      <c r="C273" s="129">
        <v>0</v>
      </c>
      <c r="D273" s="128">
        <v>0</v>
      </c>
      <c r="E273" s="122" t="s">
        <v>89</v>
      </c>
      <c r="F273" s="122" t="s">
        <v>89</v>
      </c>
      <c r="G273" s="128">
        <v>0</v>
      </c>
    </row>
    <row r="274" spans="1:7" s="15" customFormat="1" ht="9" customHeight="1" x14ac:dyDescent="0.25">
      <c r="A274" s="117" t="s">
        <v>38</v>
      </c>
      <c r="B274" s="126">
        <v>3269</v>
      </c>
      <c r="C274" s="127">
        <v>767</v>
      </c>
      <c r="D274" s="126">
        <v>0</v>
      </c>
      <c r="E274" s="119" t="s">
        <v>89</v>
      </c>
      <c r="F274" s="119" t="s">
        <v>89</v>
      </c>
      <c r="G274" s="126">
        <v>0</v>
      </c>
    </row>
    <row r="275" spans="1:7" s="15" customFormat="1" ht="9" customHeight="1" x14ac:dyDescent="0.25">
      <c r="A275" s="117" t="s">
        <v>39</v>
      </c>
      <c r="B275" s="126">
        <v>0</v>
      </c>
      <c r="C275" s="127">
        <v>0</v>
      </c>
      <c r="D275" s="126">
        <v>0</v>
      </c>
      <c r="E275" s="119" t="s">
        <v>89</v>
      </c>
      <c r="F275" s="119" t="s">
        <v>89</v>
      </c>
      <c r="G275" s="126">
        <v>0</v>
      </c>
    </row>
    <row r="276" spans="1:7" s="15" customFormat="1" ht="9" customHeight="1" x14ac:dyDescent="0.25">
      <c r="A276" s="117" t="s">
        <v>40</v>
      </c>
      <c r="B276" s="126">
        <v>24536</v>
      </c>
      <c r="C276" s="127">
        <v>2390</v>
      </c>
      <c r="D276" s="126">
        <v>0</v>
      </c>
      <c r="E276" s="119" t="s">
        <v>89</v>
      </c>
      <c r="F276" s="119" t="s">
        <v>89</v>
      </c>
      <c r="G276" s="126">
        <v>17629381</v>
      </c>
    </row>
    <row r="277" spans="1:7" s="15" customFormat="1" ht="9" customHeight="1" x14ac:dyDescent="0.25">
      <c r="A277" s="120" t="s">
        <v>41</v>
      </c>
      <c r="B277" s="128">
        <v>25021</v>
      </c>
      <c r="C277" s="129">
        <v>7215</v>
      </c>
      <c r="D277" s="128">
        <v>0</v>
      </c>
      <c r="E277" s="122" t="s">
        <v>89</v>
      </c>
      <c r="F277" s="122" t="s">
        <v>89</v>
      </c>
      <c r="G277" s="128">
        <v>0</v>
      </c>
    </row>
    <row r="278" spans="1:7" s="15" customFormat="1" ht="9" customHeight="1" x14ac:dyDescent="0.25">
      <c r="A278" s="117" t="s">
        <v>88</v>
      </c>
      <c r="B278" s="126">
        <v>0</v>
      </c>
      <c r="C278" s="127">
        <v>0</v>
      </c>
      <c r="D278" s="126">
        <v>0</v>
      </c>
      <c r="E278" s="119" t="s">
        <v>89</v>
      </c>
      <c r="F278" s="119" t="s">
        <v>89</v>
      </c>
      <c r="G278" s="126">
        <v>0</v>
      </c>
    </row>
    <row r="279" spans="1:7" s="15" customFormat="1" ht="9" customHeight="1" x14ac:dyDescent="0.25">
      <c r="A279" s="117" t="s">
        <v>42</v>
      </c>
      <c r="B279" s="126">
        <v>14155</v>
      </c>
      <c r="C279" s="127">
        <v>11025</v>
      </c>
      <c r="D279" s="126">
        <v>0</v>
      </c>
      <c r="E279" s="119" t="s">
        <v>89</v>
      </c>
      <c r="F279" s="119" t="s">
        <v>89</v>
      </c>
      <c r="G279" s="126">
        <v>0</v>
      </c>
    </row>
    <row r="280" spans="1:7" s="15" customFormat="1" ht="9" customHeight="1" x14ac:dyDescent="0.25">
      <c r="A280" s="117" t="s">
        <v>43</v>
      </c>
      <c r="B280" s="126">
        <v>40448</v>
      </c>
      <c r="C280" s="127">
        <v>505226</v>
      </c>
      <c r="D280" s="126">
        <v>0</v>
      </c>
      <c r="E280" s="119" t="s">
        <v>89</v>
      </c>
      <c r="F280" s="119" t="s">
        <v>89</v>
      </c>
      <c r="G280" s="126">
        <v>0</v>
      </c>
    </row>
    <row r="281" spans="1:7" s="15" customFormat="1" ht="9" customHeight="1" x14ac:dyDescent="0.25">
      <c r="A281" s="120" t="s">
        <v>44</v>
      </c>
      <c r="B281" s="128">
        <v>0</v>
      </c>
      <c r="C281" s="129">
        <v>0</v>
      </c>
      <c r="D281" s="128">
        <v>0</v>
      </c>
      <c r="E281" s="122" t="s">
        <v>89</v>
      </c>
      <c r="F281" s="122" t="s">
        <v>89</v>
      </c>
      <c r="G281" s="128">
        <v>0</v>
      </c>
    </row>
    <row r="282" spans="1:7" s="15" customFormat="1" ht="9" customHeight="1" x14ac:dyDescent="0.25">
      <c r="A282" s="117" t="s">
        <v>45</v>
      </c>
      <c r="B282" s="126">
        <v>0</v>
      </c>
      <c r="C282" s="127">
        <v>0</v>
      </c>
      <c r="D282" s="126">
        <v>0</v>
      </c>
      <c r="E282" s="119" t="s">
        <v>89</v>
      </c>
      <c r="F282" s="119" t="s">
        <v>89</v>
      </c>
      <c r="G282" s="126">
        <v>60716925</v>
      </c>
    </row>
    <row r="283" spans="1:7" s="15" customFormat="1" ht="9" customHeight="1" x14ac:dyDescent="0.25">
      <c r="A283" s="117" t="s">
        <v>46</v>
      </c>
      <c r="B283" s="126">
        <v>31139</v>
      </c>
      <c r="C283" s="127">
        <v>154925</v>
      </c>
      <c r="D283" s="126">
        <v>0</v>
      </c>
      <c r="E283" s="119" t="s">
        <v>89</v>
      </c>
      <c r="F283" s="119" t="s">
        <v>89</v>
      </c>
      <c r="G283" s="126">
        <v>92098585</v>
      </c>
    </row>
    <row r="284" spans="1:7" s="15" customFormat="1" ht="9" customHeight="1" x14ac:dyDescent="0.25">
      <c r="A284" s="117" t="s">
        <v>47</v>
      </c>
      <c r="B284" s="126">
        <v>0</v>
      </c>
      <c r="C284" s="127">
        <v>873479</v>
      </c>
      <c r="D284" s="126">
        <v>0</v>
      </c>
      <c r="E284" s="119" t="s">
        <v>89</v>
      </c>
      <c r="F284" s="119" t="s">
        <v>89</v>
      </c>
      <c r="G284" s="126">
        <v>0</v>
      </c>
    </row>
    <row r="285" spans="1:7" s="15" customFormat="1" ht="9" customHeight="1" x14ac:dyDescent="0.25">
      <c r="A285" s="120" t="s">
        <v>48</v>
      </c>
      <c r="B285" s="128">
        <v>0</v>
      </c>
      <c r="C285" s="129">
        <v>0</v>
      </c>
      <c r="D285" s="128">
        <v>0</v>
      </c>
      <c r="E285" s="122" t="s">
        <v>89</v>
      </c>
      <c r="F285" s="122" t="s">
        <v>89</v>
      </c>
      <c r="G285" s="128">
        <v>0</v>
      </c>
    </row>
    <row r="286" spans="1:7" s="15" customFormat="1" ht="9" customHeight="1" x14ac:dyDescent="0.25">
      <c r="A286" s="117" t="s">
        <v>49</v>
      </c>
      <c r="B286" s="126">
        <v>0</v>
      </c>
      <c r="C286" s="127">
        <v>0</v>
      </c>
      <c r="D286" s="126">
        <v>0</v>
      </c>
      <c r="E286" s="119" t="s">
        <v>89</v>
      </c>
      <c r="F286" s="119" t="s">
        <v>89</v>
      </c>
      <c r="G286" s="126">
        <v>0</v>
      </c>
    </row>
    <row r="287" spans="1:7" s="15" customFormat="1" ht="9" customHeight="1" x14ac:dyDescent="0.25">
      <c r="A287" s="117" t="s">
        <v>50</v>
      </c>
      <c r="B287" s="126">
        <v>0</v>
      </c>
      <c r="C287" s="127">
        <v>0</v>
      </c>
      <c r="D287" s="126">
        <v>0</v>
      </c>
      <c r="E287" s="119" t="s">
        <v>89</v>
      </c>
      <c r="F287" s="119" t="s">
        <v>89</v>
      </c>
      <c r="G287" s="126">
        <v>0</v>
      </c>
    </row>
    <row r="288" spans="1:7" s="15" customFormat="1" ht="9" customHeight="1" x14ac:dyDescent="0.25">
      <c r="A288" s="117" t="s">
        <v>51</v>
      </c>
      <c r="B288" s="126">
        <v>104731</v>
      </c>
      <c r="C288" s="127">
        <v>259394</v>
      </c>
      <c r="D288" s="126">
        <v>0</v>
      </c>
      <c r="E288" s="119" t="s">
        <v>89</v>
      </c>
      <c r="F288" s="119" t="s">
        <v>89</v>
      </c>
      <c r="G288" s="126">
        <v>6367283</v>
      </c>
    </row>
    <row r="289" spans="1:7" s="15" customFormat="1" ht="9" customHeight="1" x14ac:dyDescent="0.25">
      <c r="A289" s="120" t="s">
        <v>52</v>
      </c>
      <c r="B289" s="128">
        <v>0</v>
      </c>
      <c r="C289" s="129">
        <v>0</v>
      </c>
      <c r="D289" s="128">
        <v>0</v>
      </c>
      <c r="E289" s="122" t="s">
        <v>89</v>
      </c>
      <c r="F289" s="122" t="s">
        <v>89</v>
      </c>
      <c r="G289" s="128">
        <v>0</v>
      </c>
    </row>
    <row r="290" spans="1:7" s="15" customFormat="1" ht="9" customHeight="1" x14ac:dyDescent="0.25">
      <c r="A290" s="117" t="s">
        <v>53</v>
      </c>
      <c r="B290" s="126">
        <v>0</v>
      </c>
      <c r="C290" s="127">
        <v>69850</v>
      </c>
      <c r="D290" s="126">
        <v>0</v>
      </c>
      <c r="E290" s="119" t="s">
        <v>89</v>
      </c>
      <c r="F290" s="119" t="s">
        <v>89</v>
      </c>
      <c r="G290" s="126">
        <v>0</v>
      </c>
    </row>
    <row r="291" spans="1:7" s="15" customFormat="1" ht="9" customHeight="1" x14ac:dyDescent="0.25">
      <c r="A291" s="117" t="s">
        <v>54</v>
      </c>
      <c r="B291" s="126">
        <v>0</v>
      </c>
      <c r="C291" s="127">
        <v>0</v>
      </c>
      <c r="D291" s="126">
        <v>0</v>
      </c>
      <c r="E291" s="119" t="s">
        <v>89</v>
      </c>
      <c r="F291" s="119" t="s">
        <v>89</v>
      </c>
      <c r="G291" s="126">
        <v>0</v>
      </c>
    </row>
    <row r="292" spans="1:7" s="15" customFormat="1" ht="9" customHeight="1" x14ac:dyDescent="0.25">
      <c r="A292" s="117" t="s">
        <v>55</v>
      </c>
      <c r="B292" s="126">
        <v>0</v>
      </c>
      <c r="C292" s="127">
        <v>0</v>
      </c>
      <c r="D292" s="126">
        <v>0</v>
      </c>
      <c r="E292" s="119" t="s">
        <v>89</v>
      </c>
      <c r="F292" s="119" t="s">
        <v>89</v>
      </c>
      <c r="G292" s="126">
        <v>0</v>
      </c>
    </row>
    <row r="293" spans="1:7" s="15" customFormat="1" ht="9" customHeight="1" x14ac:dyDescent="0.25">
      <c r="A293" s="120" t="s">
        <v>56</v>
      </c>
      <c r="B293" s="128">
        <v>70396</v>
      </c>
      <c r="C293" s="129">
        <v>0</v>
      </c>
      <c r="D293" s="128">
        <v>0</v>
      </c>
      <c r="E293" s="122" t="s">
        <v>89</v>
      </c>
      <c r="F293" s="122" t="s">
        <v>89</v>
      </c>
      <c r="G293" s="128">
        <v>20738589</v>
      </c>
    </row>
    <row r="294" spans="1:7" s="15" customFormat="1" ht="9" customHeight="1" x14ac:dyDescent="0.25">
      <c r="A294" s="117" t="s">
        <v>57</v>
      </c>
      <c r="B294" s="126">
        <v>158897</v>
      </c>
      <c r="C294" s="127">
        <v>52689</v>
      </c>
      <c r="D294" s="126">
        <v>0</v>
      </c>
      <c r="E294" s="119" t="s">
        <v>89</v>
      </c>
      <c r="F294" s="119" t="s">
        <v>89</v>
      </c>
      <c r="G294" s="126">
        <v>61859954</v>
      </c>
    </row>
    <row r="295" spans="1:7" s="15" customFormat="1" ht="9" customHeight="1" x14ac:dyDescent="0.25">
      <c r="A295" s="117" t="s">
        <v>58</v>
      </c>
      <c r="B295" s="126">
        <v>107612</v>
      </c>
      <c r="C295" s="127">
        <v>1842762</v>
      </c>
      <c r="D295" s="126">
        <v>0</v>
      </c>
      <c r="E295" s="119" t="s">
        <v>89</v>
      </c>
      <c r="F295" s="119" t="s">
        <v>89</v>
      </c>
      <c r="G295" s="126">
        <v>1940328</v>
      </c>
    </row>
    <row r="296" spans="1:7" s="15" customFormat="1" ht="9" customHeight="1" x14ac:dyDescent="0.25">
      <c r="A296" s="117" t="s">
        <v>59</v>
      </c>
      <c r="B296" s="126">
        <v>123204</v>
      </c>
      <c r="C296" s="127">
        <v>0</v>
      </c>
      <c r="D296" s="126">
        <v>0</v>
      </c>
      <c r="E296" s="119" t="s">
        <v>89</v>
      </c>
      <c r="F296" s="119" t="s">
        <v>89</v>
      </c>
      <c r="G296" s="126">
        <v>0</v>
      </c>
    </row>
    <row r="297" spans="1:7" s="15" customFormat="1" ht="9" customHeight="1" x14ac:dyDescent="0.25">
      <c r="A297" s="120" t="s">
        <v>60</v>
      </c>
      <c r="B297" s="128">
        <v>76111</v>
      </c>
      <c r="C297" s="129">
        <v>0</v>
      </c>
      <c r="D297" s="128">
        <v>0</v>
      </c>
      <c r="E297" s="122" t="s">
        <v>89</v>
      </c>
      <c r="F297" s="122" t="s">
        <v>89</v>
      </c>
      <c r="G297" s="128">
        <v>0</v>
      </c>
    </row>
    <row r="298" spans="1:7" s="15" customFormat="1" ht="9" customHeight="1" x14ac:dyDescent="0.25">
      <c r="A298" s="117" t="s">
        <v>61</v>
      </c>
      <c r="B298" s="126">
        <v>0</v>
      </c>
      <c r="C298" s="127">
        <v>0</v>
      </c>
      <c r="D298" s="126">
        <v>0</v>
      </c>
      <c r="E298" s="119" t="s">
        <v>89</v>
      </c>
      <c r="F298" s="119" t="s">
        <v>89</v>
      </c>
      <c r="G298" s="126">
        <v>0</v>
      </c>
    </row>
    <row r="299" spans="1:7" s="15" customFormat="1" ht="9" customHeight="1" x14ac:dyDescent="0.25">
      <c r="A299" s="117" t="s">
        <v>62</v>
      </c>
      <c r="B299" s="126">
        <v>166439</v>
      </c>
      <c r="C299" s="127">
        <v>0</v>
      </c>
      <c r="D299" s="126">
        <v>0</v>
      </c>
      <c r="E299" s="119" t="s">
        <v>89</v>
      </c>
      <c r="F299" s="119" t="s">
        <v>89</v>
      </c>
      <c r="G299" s="126">
        <v>0</v>
      </c>
    </row>
    <row r="300" spans="1:7" s="15" customFormat="1" ht="9" customHeight="1" x14ac:dyDescent="0.25">
      <c r="A300" s="117" t="s">
        <v>63</v>
      </c>
      <c r="B300" s="126">
        <v>21603</v>
      </c>
      <c r="C300" s="127">
        <v>480845</v>
      </c>
      <c r="D300" s="126">
        <v>0</v>
      </c>
      <c r="E300" s="119" t="s">
        <v>89</v>
      </c>
      <c r="F300" s="119" t="s">
        <v>89</v>
      </c>
      <c r="G300" s="126">
        <v>17656170</v>
      </c>
    </row>
    <row r="301" spans="1:7" s="15" customFormat="1" ht="9" customHeight="1" x14ac:dyDescent="0.25">
      <c r="A301" s="120" t="s">
        <v>64</v>
      </c>
      <c r="B301" s="128">
        <v>2119</v>
      </c>
      <c r="C301" s="129">
        <v>0</v>
      </c>
      <c r="D301" s="128">
        <v>22868</v>
      </c>
      <c r="E301" s="122" t="s">
        <v>89</v>
      </c>
      <c r="F301" s="122" t="s">
        <v>89</v>
      </c>
      <c r="G301" s="128">
        <v>0</v>
      </c>
    </row>
    <row r="302" spans="1:7" s="15" customFormat="1" ht="9" customHeight="1" x14ac:dyDescent="0.25">
      <c r="A302" s="124" t="s">
        <v>112</v>
      </c>
      <c r="B302" s="130">
        <v>106357</v>
      </c>
      <c r="C302" s="131">
        <v>41095</v>
      </c>
      <c r="D302" s="130">
        <v>0</v>
      </c>
      <c r="E302" s="125" t="s">
        <v>89</v>
      </c>
      <c r="F302" s="125" t="s">
        <v>89</v>
      </c>
      <c r="G302" s="130">
        <v>102645665</v>
      </c>
    </row>
    <row r="303" spans="1:7" s="5" customFormat="1" ht="9" customHeight="1" x14ac:dyDescent="0.2"/>
    <row r="304" spans="1:7" s="14" customFormat="1" ht="9" customHeight="1" x14ac:dyDescent="0.25">
      <c r="A304" s="113">
        <v>2004</v>
      </c>
      <c r="B304" s="114"/>
      <c r="C304" s="114"/>
      <c r="D304" s="114"/>
      <c r="E304" s="114"/>
      <c r="F304" s="114"/>
      <c r="G304" s="114"/>
    </row>
    <row r="305" spans="1:7" s="14" customFormat="1" ht="9" customHeight="1" x14ac:dyDescent="0.25">
      <c r="A305" s="115" t="s">
        <v>33</v>
      </c>
      <c r="B305" s="114">
        <f>SUM(B307:B339)</f>
        <v>1587093</v>
      </c>
      <c r="C305" s="114">
        <f>SUM(C307:C339)</f>
        <v>4507045</v>
      </c>
      <c r="D305" s="114">
        <f>SUM(D307:D339)</f>
        <v>25474</v>
      </c>
      <c r="E305" s="116" t="s">
        <v>89</v>
      </c>
      <c r="F305" s="116" t="s">
        <v>89</v>
      </c>
      <c r="G305" s="114">
        <f>SUM(G307:G339)</f>
        <v>489045550</v>
      </c>
    </row>
    <row r="306" spans="1:7" s="14" customFormat="1" ht="3.95" customHeight="1" x14ac:dyDescent="0.25">
      <c r="A306" s="115"/>
      <c r="B306" s="114"/>
      <c r="C306" s="114"/>
      <c r="D306" s="114"/>
      <c r="G306" s="114"/>
    </row>
    <row r="307" spans="1:7" s="15" customFormat="1" ht="9" customHeight="1" x14ac:dyDescent="0.25">
      <c r="A307" s="117" t="s">
        <v>34</v>
      </c>
      <c r="B307" s="126">
        <v>38875</v>
      </c>
      <c r="C307" s="126">
        <v>0</v>
      </c>
      <c r="D307" s="126">
        <v>0</v>
      </c>
      <c r="E307" s="119" t="s">
        <v>89</v>
      </c>
      <c r="F307" s="119" t="s">
        <v>89</v>
      </c>
      <c r="G307" s="126">
        <v>21142124</v>
      </c>
    </row>
    <row r="308" spans="1:7" s="15" customFormat="1" ht="9" customHeight="1" x14ac:dyDescent="0.25">
      <c r="A308" s="117" t="s">
        <v>35</v>
      </c>
      <c r="B308" s="126">
        <v>205364</v>
      </c>
      <c r="C308" s="126">
        <v>7090</v>
      </c>
      <c r="D308" s="126">
        <v>0</v>
      </c>
      <c r="E308" s="119" t="s">
        <v>89</v>
      </c>
      <c r="F308" s="119" t="s">
        <v>89</v>
      </c>
      <c r="G308" s="126">
        <v>0</v>
      </c>
    </row>
    <row r="309" spans="1:7" s="15" customFormat="1" ht="9" customHeight="1" x14ac:dyDescent="0.25">
      <c r="A309" s="117" t="s">
        <v>87</v>
      </c>
      <c r="B309" s="126">
        <v>0</v>
      </c>
      <c r="C309" s="126">
        <v>0</v>
      </c>
      <c r="D309" s="126">
        <v>0</v>
      </c>
      <c r="E309" s="119" t="s">
        <v>89</v>
      </c>
      <c r="F309" s="119" t="s">
        <v>89</v>
      </c>
      <c r="G309" s="126">
        <v>0</v>
      </c>
    </row>
    <row r="310" spans="1:7" s="15" customFormat="1" ht="9" customHeight="1" x14ac:dyDescent="0.25">
      <c r="A310" s="120" t="s">
        <v>37</v>
      </c>
      <c r="B310" s="128">
        <v>7989</v>
      </c>
      <c r="C310" s="128">
        <v>0</v>
      </c>
      <c r="D310" s="128">
        <v>0</v>
      </c>
      <c r="E310" s="122" t="s">
        <v>89</v>
      </c>
      <c r="F310" s="122" t="s">
        <v>89</v>
      </c>
      <c r="G310" s="128">
        <v>0</v>
      </c>
    </row>
    <row r="311" spans="1:7" s="15" customFormat="1" ht="9" customHeight="1" x14ac:dyDescent="0.25">
      <c r="A311" s="117" t="s">
        <v>38</v>
      </c>
      <c r="B311" s="126">
        <v>2982</v>
      </c>
      <c r="C311" s="126">
        <v>0</v>
      </c>
      <c r="D311" s="126">
        <v>0</v>
      </c>
      <c r="E311" s="119" t="s">
        <v>89</v>
      </c>
      <c r="F311" s="119" t="s">
        <v>89</v>
      </c>
      <c r="G311" s="126">
        <v>0</v>
      </c>
    </row>
    <row r="312" spans="1:7" s="15" customFormat="1" ht="9" customHeight="1" x14ac:dyDescent="0.25">
      <c r="A312" s="117" t="s">
        <v>39</v>
      </c>
      <c r="B312" s="126">
        <v>0</v>
      </c>
      <c r="C312" s="126">
        <v>0</v>
      </c>
      <c r="D312" s="126">
        <v>0</v>
      </c>
      <c r="E312" s="119" t="s">
        <v>89</v>
      </c>
      <c r="F312" s="119" t="s">
        <v>89</v>
      </c>
      <c r="G312" s="126">
        <v>0</v>
      </c>
    </row>
    <row r="313" spans="1:7" s="15" customFormat="1" ht="9" customHeight="1" x14ac:dyDescent="0.25">
      <c r="A313" s="117" t="s">
        <v>40</v>
      </c>
      <c r="B313" s="126">
        <v>26805</v>
      </c>
      <c r="C313" s="126">
        <v>0</v>
      </c>
      <c r="D313" s="126">
        <v>0</v>
      </c>
      <c r="E313" s="119" t="s">
        <v>89</v>
      </c>
      <c r="F313" s="119" t="s">
        <v>89</v>
      </c>
      <c r="G313" s="126">
        <v>18903645</v>
      </c>
    </row>
    <row r="314" spans="1:7" s="15" customFormat="1" ht="9" customHeight="1" x14ac:dyDescent="0.25">
      <c r="A314" s="120" t="s">
        <v>41</v>
      </c>
      <c r="B314" s="128">
        <v>66682</v>
      </c>
      <c r="C314" s="128">
        <v>10531</v>
      </c>
      <c r="D314" s="128">
        <v>0</v>
      </c>
      <c r="E314" s="122" t="s">
        <v>89</v>
      </c>
      <c r="F314" s="122" t="s">
        <v>89</v>
      </c>
      <c r="G314" s="128">
        <v>0</v>
      </c>
    </row>
    <row r="315" spans="1:7" s="15" customFormat="1" ht="9" customHeight="1" x14ac:dyDescent="0.25">
      <c r="A315" s="117" t="s">
        <v>88</v>
      </c>
      <c r="B315" s="126">
        <v>0</v>
      </c>
      <c r="C315" s="126">
        <v>0</v>
      </c>
      <c r="D315" s="126">
        <v>0</v>
      </c>
      <c r="E315" s="119" t="s">
        <v>89</v>
      </c>
      <c r="F315" s="119" t="s">
        <v>89</v>
      </c>
      <c r="G315" s="126">
        <v>0</v>
      </c>
    </row>
    <row r="316" spans="1:7" s="15" customFormat="1" ht="9" customHeight="1" x14ac:dyDescent="0.25">
      <c r="A316" s="117" t="s">
        <v>42</v>
      </c>
      <c r="B316" s="126">
        <v>13096</v>
      </c>
      <c r="C316" s="126">
        <v>12046</v>
      </c>
      <c r="D316" s="126">
        <v>0</v>
      </c>
      <c r="E316" s="119" t="s">
        <v>89</v>
      </c>
      <c r="F316" s="119" t="s">
        <v>89</v>
      </c>
      <c r="G316" s="126">
        <v>0</v>
      </c>
    </row>
    <row r="317" spans="1:7" s="15" customFormat="1" ht="9" customHeight="1" x14ac:dyDescent="0.25">
      <c r="A317" s="117" t="s">
        <v>43</v>
      </c>
      <c r="B317" s="126">
        <v>79626</v>
      </c>
      <c r="C317" s="126">
        <v>609022</v>
      </c>
      <c r="D317" s="126">
        <v>0</v>
      </c>
      <c r="E317" s="119" t="s">
        <v>89</v>
      </c>
      <c r="F317" s="119" t="s">
        <v>89</v>
      </c>
      <c r="G317" s="126">
        <v>10788563</v>
      </c>
    </row>
    <row r="318" spans="1:7" s="15" customFormat="1" ht="9" customHeight="1" x14ac:dyDescent="0.25">
      <c r="A318" s="120" t="s">
        <v>44</v>
      </c>
      <c r="B318" s="128">
        <v>0</v>
      </c>
      <c r="C318" s="128">
        <v>0</v>
      </c>
      <c r="D318" s="128">
        <v>0</v>
      </c>
      <c r="E318" s="122" t="s">
        <v>89</v>
      </c>
      <c r="F318" s="122" t="s">
        <v>89</v>
      </c>
      <c r="G318" s="128">
        <v>0</v>
      </c>
    </row>
    <row r="319" spans="1:7" s="15" customFormat="1" ht="9" customHeight="1" x14ac:dyDescent="0.25">
      <c r="A319" s="117" t="s">
        <v>45</v>
      </c>
      <c r="B319" s="126">
        <v>0</v>
      </c>
      <c r="C319" s="126">
        <v>0</v>
      </c>
      <c r="D319" s="126">
        <v>0</v>
      </c>
      <c r="E319" s="119" t="s">
        <v>89</v>
      </c>
      <c r="F319" s="119" t="s">
        <v>89</v>
      </c>
      <c r="G319" s="126">
        <v>58251319</v>
      </c>
    </row>
    <row r="320" spans="1:7" s="15" customFormat="1" ht="9" customHeight="1" x14ac:dyDescent="0.25">
      <c r="A320" s="117" t="s">
        <v>46</v>
      </c>
      <c r="B320" s="126">
        <v>22864</v>
      </c>
      <c r="C320" s="126">
        <v>137056</v>
      </c>
      <c r="D320" s="126">
        <v>0</v>
      </c>
      <c r="E320" s="119" t="s">
        <v>89</v>
      </c>
      <c r="F320" s="119" t="s">
        <v>89</v>
      </c>
      <c r="G320" s="126">
        <v>97650795</v>
      </c>
    </row>
    <row r="321" spans="1:7" s="15" customFormat="1" ht="9" customHeight="1" x14ac:dyDescent="0.25">
      <c r="A321" s="117" t="s">
        <v>47</v>
      </c>
      <c r="B321" s="126">
        <v>4934</v>
      </c>
      <c r="C321" s="126">
        <v>948095</v>
      </c>
      <c r="D321" s="126">
        <v>0</v>
      </c>
      <c r="E321" s="119" t="s">
        <v>89</v>
      </c>
      <c r="F321" s="119" t="s">
        <v>89</v>
      </c>
      <c r="G321" s="126">
        <v>0</v>
      </c>
    </row>
    <row r="322" spans="1:7" s="15" customFormat="1" ht="9" customHeight="1" x14ac:dyDescent="0.25">
      <c r="A322" s="120" t="s">
        <v>48</v>
      </c>
      <c r="B322" s="128">
        <v>0</v>
      </c>
      <c r="C322" s="128">
        <v>0</v>
      </c>
      <c r="D322" s="128">
        <v>0</v>
      </c>
      <c r="E322" s="122" t="s">
        <v>89</v>
      </c>
      <c r="F322" s="122" t="s">
        <v>89</v>
      </c>
      <c r="G322" s="128">
        <v>0</v>
      </c>
    </row>
    <row r="323" spans="1:7" s="15" customFormat="1" ht="9" customHeight="1" x14ac:dyDescent="0.25">
      <c r="A323" s="117" t="s">
        <v>49</v>
      </c>
      <c r="B323" s="126">
        <v>0</v>
      </c>
      <c r="C323" s="126">
        <v>0</v>
      </c>
      <c r="D323" s="126">
        <v>0</v>
      </c>
      <c r="E323" s="119" t="s">
        <v>89</v>
      </c>
      <c r="F323" s="119" t="s">
        <v>89</v>
      </c>
      <c r="G323" s="126">
        <v>0</v>
      </c>
    </row>
    <row r="324" spans="1:7" s="15" customFormat="1" ht="9" customHeight="1" x14ac:dyDescent="0.25">
      <c r="A324" s="117" t="s">
        <v>50</v>
      </c>
      <c r="B324" s="126">
        <v>0</v>
      </c>
      <c r="C324" s="126">
        <v>0</v>
      </c>
      <c r="D324" s="126">
        <v>0</v>
      </c>
      <c r="E324" s="119" t="s">
        <v>89</v>
      </c>
      <c r="F324" s="119" t="s">
        <v>89</v>
      </c>
      <c r="G324" s="126">
        <v>0</v>
      </c>
    </row>
    <row r="325" spans="1:7" s="15" customFormat="1" ht="9" customHeight="1" x14ac:dyDescent="0.25">
      <c r="A325" s="117" t="s">
        <v>51</v>
      </c>
      <c r="B325" s="126">
        <v>213127</v>
      </c>
      <c r="C325" s="126">
        <v>198534</v>
      </c>
      <c r="D325" s="126">
        <v>0</v>
      </c>
      <c r="E325" s="119" t="s">
        <v>89</v>
      </c>
      <c r="F325" s="119" t="s">
        <v>89</v>
      </c>
      <c r="G325" s="126">
        <v>4290491</v>
      </c>
    </row>
    <row r="326" spans="1:7" s="15" customFormat="1" ht="9" customHeight="1" x14ac:dyDescent="0.25">
      <c r="A326" s="120" t="s">
        <v>52</v>
      </c>
      <c r="B326" s="128">
        <v>0</v>
      </c>
      <c r="C326" s="128">
        <v>0</v>
      </c>
      <c r="D326" s="128">
        <v>0</v>
      </c>
      <c r="E326" s="122" t="s">
        <v>89</v>
      </c>
      <c r="F326" s="122" t="s">
        <v>89</v>
      </c>
      <c r="G326" s="128">
        <v>0</v>
      </c>
    </row>
    <row r="327" spans="1:7" s="15" customFormat="1" ht="9" customHeight="1" x14ac:dyDescent="0.25">
      <c r="A327" s="117" t="s">
        <v>53</v>
      </c>
      <c r="B327" s="126">
        <v>0</v>
      </c>
      <c r="C327" s="126">
        <v>74407</v>
      </c>
      <c r="D327" s="126">
        <v>0</v>
      </c>
      <c r="E327" s="119" t="s">
        <v>89</v>
      </c>
      <c r="F327" s="119" t="s">
        <v>89</v>
      </c>
      <c r="G327" s="126">
        <v>41991432</v>
      </c>
    </row>
    <row r="328" spans="1:7" s="15" customFormat="1" ht="9" customHeight="1" x14ac:dyDescent="0.25">
      <c r="A328" s="117" t="s">
        <v>54</v>
      </c>
      <c r="B328" s="126">
        <v>5429</v>
      </c>
      <c r="C328" s="126">
        <v>0</v>
      </c>
      <c r="D328" s="126">
        <v>0</v>
      </c>
      <c r="E328" s="119" t="s">
        <v>89</v>
      </c>
      <c r="F328" s="119" t="s">
        <v>89</v>
      </c>
      <c r="G328" s="126">
        <v>64110336</v>
      </c>
    </row>
    <row r="329" spans="1:7" s="15" customFormat="1" ht="9" customHeight="1" x14ac:dyDescent="0.25">
      <c r="A329" s="117" t="s">
        <v>55</v>
      </c>
      <c r="B329" s="126">
        <v>0</v>
      </c>
      <c r="C329" s="126">
        <v>0</v>
      </c>
      <c r="D329" s="126">
        <v>0</v>
      </c>
      <c r="E329" s="119" t="s">
        <v>89</v>
      </c>
      <c r="F329" s="119" t="s">
        <v>89</v>
      </c>
      <c r="G329" s="126">
        <v>0</v>
      </c>
    </row>
    <row r="330" spans="1:7" s="15" customFormat="1" ht="9" customHeight="1" x14ac:dyDescent="0.25">
      <c r="A330" s="120" t="s">
        <v>56</v>
      </c>
      <c r="B330" s="128">
        <v>74942</v>
      </c>
      <c r="C330" s="128">
        <v>0</v>
      </c>
      <c r="D330" s="128">
        <v>0</v>
      </c>
      <c r="E330" s="122" t="s">
        <v>89</v>
      </c>
      <c r="F330" s="122" t="s">
        <v>89</v>
      </c>
      <c r="G330" s="128">
        <v>0</v>
      </c>
    </row>
    <row r="331" spans="1:7" s="15" customFormat="1" ht="9" customHeight="1" x14ac:dyDescent="0.25">
      <c r="A331" s="117" t="s">
        <v>57</v>
      </c>
      <c r="B331" s="126">
        <v>192568</v>
      </c>
      <c r="C331" s="126">
        <v>73791</v>
      </c>
      <c r="D331" s="126">
        <v>0</v>
      </c>
      <c r="E331" s="119" t="s">
        <v>89</v>
      </c>
      <c r="F331" s="119" t="s">
        <v>89</v>
      </c>
      <c r="G331" s="126">
        <v>53005335</v>
      </c>
    </row>
    <row r="332" spans="1:7" s="15" customFormat="1" ht="9" customHeight="1" x14ac:dyDescent="0.25">
      <c r="A332" s="117" t="s">
        <v>58</v>
      </c>
      <c r="B332" s="126">
        <v>114696</v>
      </c>
      <c r="C332" s="126">
        <v>1918583</v>
      </c>
      <c r="D332" s="126">
        <v>0</v>
      </c>
      <c r="E332" s="119" t="s">
        <v>89</v>
      </c>
      <c r="F332" s="119" t="s">
        <v>89</v>
      </c>
      <c r="G332" s="126">
        <v>2185505</v>
      </c>
    </row>
    <row r="333" spans="1:7" s="15" customFormat="1" ht="9" customHeight="1" x14ac:dyDescent="0.25">
      <c r="A333" s="117" t="s">
        <v>59</v>
      </c>
      <c r="B333" s="126">
        <v>100794</v>
      </c>
      <c r="C333" s="126">
        <v>0</v>
      </c>
      <c r="D333" s="126">
        <v>0</v>
      </c>
      <c r="E333" s="119" t="s">
        <v>89</v>
      </c>
      <c r="F333" s="119" t="s">
        <v>89</v>
      </c>
      <c r="G333" s="126">
        <v>0</v>
      </c>
    </row>
    <row r="334" spans="1:7" s="15" customFormat="1" ht="9" customHeight="1" x14ac:dyDescent="0.25">
      <c r="A334" s="120" t="s">
        <v>60</v>
      </c>
      <c r="B334" s="128">
        <v>78773</v>
      </c>
      <c r="C334" s="128">
        <v>0</v>
      </c>
      <c r="D334" s="128">
        <v>0</v>
      </c>
      <c r="E334" s="122" t="s">
        <v>89</v>
      </c>
      <c r="F334" s="122" t="s">
        <v>89</v>
      </c>
      <c r="G334" s="128">
        <v>0</v>
      </c>
    </row>
    <row r="335" spans="1:7" s="15" customFormat="1" ht="9" customHeight="1" x14ac:dyDescent="0.25">
      <c r="A335" s="117" t="s">
        <v>61</v>
      </c>
      <c r="B335" s="126">
        <v>0</v>
      </c>
      <c r="C335" s="126">
        <v>0</v>
      </c>
      <c r="D335" s="126">
        <v>0</v>
      </c>
      <c r="E335" s="119" t="s">
        <v>89</v>
      </c>
      <c r="F335" s="119" t="s">
        <v>89</v>
      </c>
      <c r="G335" s="126">
        <v>0</v>
      </c>
    </row>
    <row r="336" spans="1:7" s="15" customFormat="1" ht="9" customHeight="1" x14ac:dyDescent="0.25">
      <c r="A336" s="117" t="s">
        <v>62</v>
      </c>
      <c r="B336" s="126">
        <v>210645</v>
      </c>
      <c r="C336" s="126">
        <v>0</v>
      </c>
      <c r="D336" s="126">
        <v>0</v>
      </c>
      <c r="E336" s="119" t="s">
        <v>89</v>
      </c>
      <c r="F336" s="119" t="s">
        <v>89</v>
      </c>
      <c r="G336" s="126">
        <v>0</v>
      </c>
    </row>
    <row r="337" spans="1:7" s="15" customFormat="1" ht="9" customHeight="1" x14ac:dyDescent="0.25">
      <c r="A337" s="117" t="s">
        <v>63</v>
      </c>
      <c r="B337" s="126">
        <v>10899</v>
      </c>
      <c r="C337" s="126">
        <v>506220</v>
      </c>
      <c r="D337" s="126">
        <v>0</v>
      </c>
      <c r="E337" s="119" t="s">
        <v>89</v>
      </c>
      <c r="F337" s="119" t="s">
        <v>89</v>
      </c>
      <c r="G337" s="126">
        <v>21130757</v>
      </c>
    </row>
    <row r="338" spans="1:7" s="15" customFormat="1" ht="9" customHeight="1" x14ac:dyDescent="0.25">
      <c r="A338" s="120" t="s">
        <v>64</v>
      </c>
      <c r="B338" s="128">
        <v>2559</v>
      </c>
      <c r="C338" s="128">
        <v>0</v>
      </c>
      <c r="D338" s="128">
        <v>25474</v>
      </c>
      <c r="E338" s="122" t="s">
        <v>89</v>
      </c>
      <c r="F338" s="122" t="s">
        <v>89</v>
      </c>
      <c r="G338" s="128">
        <v>0</v>
      </c>
    </row>
    <row r="339" spans="1:7" s="15" customFormat="1" ht="9" customHeight="1" x14ac:dyDescent="0.25">
      <c r="A339" s="124" t="s">
        <v>112</v>
      </c>
      <c r="B339" s="130">
        <v>113444</v>
      </c>
      <c r="C339" s="130">
        <v>11670</v>
      </c>
      <c r="D339" s="130">
        <v>0</v>
      </c>
      <c r="E339" s="125" t="s">
        <v>89</v>
      </c>
      <c r="F339" s="125" t="s">
        <v>89</v>
      </c>
      <c r="G339" s="130">
        <v>95595248</v>
      </c>
    </row>
    <row r="340" spans="1:7" s="5" customFormat="1" ht="9" customHeight="1" x14ac:dyDescent="0.2"/>
    <row r="341" spans="1:7" s="14" customFormat="1" ht="9" customHeight="1" x14ac:dyDescent="0.25">
      <c r="A341" s="113">
        <v>2005</v>
      </c>
      <c r="B341" s="114"/>
      <c r="C341" s="114"/>
      <c r="D341" s="114"/>
      <c r="E341" s="114"/>
      <c r="F341" s="114"/>
      <c r="G341" s="114"/>
    </row>
    <row r="342" spans="1:7" s="14" customFormat="1" ht="9" customHeight="1" x14ac:dyDescent="0.25">
      <c r="A342" s="115" t="s">
        <v>33</v>
      </c>
      <c r="B342" s="114">
        <f>SUM(B344:B376)</f>
        <v>1684590</v>
      </c>
      <c r="C342" s="114">
        <f>SUM(C344:C376)</f>
        <v>4683994</v>
      </c>
      <c r="D342" s="114">
        <f>SUM(D344:D376)</f>
        <v>32811</v>
      </c>
      <c r="E342" s="116" t="s">
        <v>89</v>
      </c>
      <c r="F342" s="116" t="s">
        <v>89</v>
      </c>
      <c r="G342" s="114">
        <f>SUM(G344:G376)</f>
        <v>567137024</v>
      </c>
    </row>
    <row r="343" spans="1:7" s="14" customFormat="1" ht="3.95" customHeight="1" x14ac:dyDescent="0.25">
      <c r="A343" s="115"/>
      <c r="B343" s="114"/>
      <c r="C343" s="114"/>
      <c r="D343" s="114"/>
      <c r="G343" s="114"/>
    </row>
    <row r="344" spans="1:7" s="15" customFormat="1" ht="9" customHeight="1" x14ac:dyDescent="0.25">
      <c r="A344" s="117" t="s">
        <v>34</v>
      </c>
      <c r="B344" s="126">
        <v>32657</v>
      </c>
      <c r="C344" s="126">
        <v>0</v>
      </c>
      <c r="D344" s="126">
        <v>0</v>
      </c>
      <c r="E344" s="119" t="s">
        <v>89</v>
      </c>
      <c r="F344" s="119" t="s">
        <v>89</v>
      </c>
      <c r="G344" s="126">
        <v>22453552</v>
      </c>
    </row>
    <row r="345" spans="1:7" s="15" customFormat="1" ht="9" customHeight="1" x14ac:dyDescent="0.25">
      <c r="A345" s="117" t="s">
        <v>35</v>
      </c>
      <c r="B345" s="126">
        <v>222010</v>
      </c>
      <c r="C345" s="126">
        <v>4254</v>
      </c>
      <c r="D345" s="126">
        <v>0</v>
      </c>
      <c r="E345" s="119" t="s">
        <v>89</v>
      </c>
      <c r="F345" s="119" t="s">
        <v>89</v>
      </c>
      <c r="G345" s="126">
        <v>0</v>
      </c>
    </row>
    <row r="346" spans="1:7" s="15" customFormat="1" ht="9" customHeight="1" x14ac:dyDescent="0.25">
      <c r="A346" s="117" t="s">
        <v>87</v>
      </c>
      <c r="B346" s="126">
        <v>0</v>
      </c>
      <c r="C346" s="126">
        <v>0</v>
      </c>
      <c r="D346" s="126">
        <v>0</v>
      </c>
      <c r="E346" s="119" t="s">
        <v>89</v>
      </c>
      <c r="F346" s="119" t="s">
        <v>89</v>
      </c>
      <c r="G346" s="126">
        <v>0</v>
      </c>
    </row>
    <row r="347" spans="1:7" s="15" customFormat="1" ht="9" customHeight="1" x14ac:dyDescent="0.25">
      <c r="A347" s="120" t="s">
        <v>37</v>
      </c>
      <c r="B347" s="128">
        <v>4345</v>
      </c>
      <c r="C347" s="128">
        <v>0</v>
      </c>
      <c r="D347" s="128">
        <v>0</v>
      </c>
      <c r="E347" s="122" t="s">
        <v>89</v>
      </c>
      <c r="F347" s="122" t="s">
        <v>89</v>
      </c>
      <c r="G347" s="128">
        <v>0</v>
      </c>
    </row>
    <row r="348" spans="1:7" s="15" customFormat="1" ht="9" customHeight="1" x14ac:dyDescent="0.25">
      <c r="A348" s="117" t="s">
        <v>38</v>
      </c>
      <c r="B348" s="126">
        <v>26686</v>
      </c>
      <c r="C348" s="126">
        <v>13219</v>
      </c>
      <c r="D348" s="126">
        <v>0</v>
      </c>
      <c r="E348" s="119" t="s">
        <v>89</v>
      </c>
      <c r="F348" s="119" t="s">
        <v>89</v>
      </c>
      <c r="G348" s="126">
        <v>0</v>
      </c>
    </row>
    <row r="349" spans="1:7" s="15" customFormat="1" ht="9" customHeight="1" x14ac:dyDescent="0.25">
      <c r="A349" s="117" t="s">
        <v>39</v>
      </c>
      <c r="B349" s="126">
        <v>0</v>
      </c>
      <c r="C349" s="126">
        <v>0</v>
      </c>
      <c r="D349" s="126">
        <v>0</v>
      </c>
      <c r="E349" s="119" t="s">
        <v>89</v>
      </c>
      <c r="F349" s="119" t="s">
        <v>89</v>
      </c>
      <c r="G349" s="126">
        <v>0</v>
      </c>
    </row>
    <row r="350" spans="1:7" s="15" customFormat="1" ht="9" customHeight="1" x14ac:dyDescent="0.25">
      <c r="A350" s="117" t="s">
        <v>40</v>
      </c>
      <c r="B350" s="126">
        <v>25859</v>
      </c>
      <c r="C350" s="126">
        <v>0</v>
      </c>
      <c r="D350" s="126">
        <v>0</v>
      </c>
      <c r="E350" s="119" t="s">
        <v>89</v>
      </c>
      <c r="F350" s="119" t="s">
        <v>89</v>
      </c>
      <c r="G350" s="126">
        <v>24391391</v>
      </c>
    </row>
    <row r="351" spans="1:7" s="15" customFormat="1" ht="9" customHeight="1" x14ac:dyDescent="0.25">
      <c r="A351" s="120" t="s">
        <v>41</v>
      </c>
      <c r="B351" s="128">
        <v>75428</v>
      </c>
      <c r="C351" s="128">
        <v>20597</v>
      </c>
      <c r="D351" s="128">
        <v>0</v>
      </c>
      <c r="E351" s="122" t="s">
        <v>89</v>
      </c>
      <c r="F351" s="122" t="s">
        <v>89</v>
      </c>
      <c r="G351" s="128">
        <v>0</v>
      </c>
    </row>
    <row r="352" spans="1:7" s="15" customFormat="1" ht="9" customHeight="1" x14ac:dyDescent="0.25">
      <c r="A352" s="117" t="s">
        <v>88</v>
      </c>
      <c r="B352" s="126">
        <v>0</v>
      </c>
      <c r="C352" s="126">
        <v>0</v>
      </c>
      <c r="D352" s="126">
        <v>0</v>
      </c>
      <c r="E352" s="119" t="s">
        <v>89</v>
      </c>
      <c r="F352" s="119" t="s">
        <v>89</v>
      </c>
      <c r="G352" s="126">
        <v>0</v>
      </c>
    </row>
    <row r="353" spans="1:7" s="15" customFormat="1" ht="9" customHeight="1" x14ac:dyDescent="0.25">
      <c r="A353" s="117" t="s">
        <v>42</v>
      </c>
      <c r="B353" s="126">
        <v>1167</v>
      </c>
      <c r="C353" s="126">
        <v>18842</v>
      </c>
      <c r="D353" s="126">
        <v>0</v>
      </c>
      <c r="E353" s="119" t="s">
        <v>89</v>
      </c>
      <c r="F353" s="119" t="s">
        <v>89</v>
      </c>
      <c r="G353" s="126">
        <v>0</v>
      </c>
    </row>
    <row r="354" spans="1:7" s="15" customFormat="1" ht="9" customHeight="1" x14ac:dyDescent="0.25">
      <c r="A354" s="117" t="s">
        <v>43</v>
      </c>
      <c r="B354" s="126">
        <v>66922</v>
      </c>
      <c r="C354" s="126">
        <v>559199</v>
      </c>
      <c r="D354" s="126">
        <v>0</v>
      </c>
      <c r="E354" s="119" t="s">
        <v>89</v>
      </c>
      <c r="F354" s="119" t="s">
        <v>89</v>
      </c>
      <c r="G354" s="126">
        <v>23870969</v>
      </c>
    </row>
    <row r="355" spans="1:7" s="15" customFormat="1" ht="9" customHeight="1" x14ac:dyDescent="0.25">
      <c r="A355" s="120" t="s">
        <v>44</v>
      </c>
      <c r="B355" s="128">
        <v>0</v>
      </c>
      <c r="C355" s="128">
        <v>0</v>
      </c>
      <c r="D355" s="128">
        <v>0</v>
      </c>
      <c r="E355" s="122" t="s">
        <v>89</v>
      </c>
      <c r="F355" s="122" t="s">
        <v>89</v>
      </c>
      <c r="G355" s="128">
        <v>0</v>
      </c>
    </row>
    <row r="356" spans="1:7" s="15" customFormat="1" ht="9" customHeight="1" x14ac:dyDescent="0.25">
      <c r="A356" s="117" t="s">
        <v>45</v>
      </c>
      <c r="B356" s="126">
        <v>0</v>
      </c>
      <c r="C356" s="126">
        <v>0</v>
      </c>
      <c r="D356" s="126">
        <v>0</v>
      </c>
      <c r="E356" s="119" t="s">
        <v>89</v>
      </c>
      <c r="F356" s="119" t="s">
        <v>89</v>
      </c>
      <c r="G356" s="126">
        <v>60132985</v>
      </c>
    </row>
    <row r="357" spans="1:7" s="15" customFormat="1" ht="9" customHeight="1" x14ac:dyDescent="0.25">
      <c r="A357" s="117" t="s">
        <v>46</v>
      </c>
      <c r="B357" s="126">
        <v>13808</v>
      </c>
      <c r="C357" s="126">
        <v>151259</v>
      </c>
      <c r="D357" s="126">
        <v>0</v>
      </c>
      <c r="E357" s="119" t="s">
        <v>89</v>
      </c>
      <c r="F357" s="119" t="s">
        <v>89</v>
      </c>
      <c r="G357" s="126">
        <v>104545147</v>
      </c>
    </row>
    <row r="358" spans="1:7" s="15" customFormat="1" ht="9" customHeight="1" x14ac:dyDescent="0.25">
      <c r="A358" s="117" t="s">
        <v>47</v>
      </c>
      <c r="B358" s="126">
        <v>5821</v>
      </c>
      <c r="C358" s="126">
        <v>1047891</v>
      </c>
      <c r="D358" s="126">
        <v>0</v>
      </c>
      <c r="E358" s="119" t="s">
        <v>89</v>
      </c>
      <c r="F358" s="119" t="s">
        <v>89</v>
      </c>
      <c r="G358" s="126">
        <v>0</v>
      </c>
    </row>
    <row r="359" spans="1:7" s="15" customFormat="1" ht="9" customHeight="1" x14ac:dyDescent="0.25">
      <c r="A359" s="120" t="s">
        <v>48</v>
      </c>
      <c r="B359" s="128">
        <v>0</v>
      </c>
      <c r="C359" s="128">
        <v>0</v>
      </c>
      <c r="D359" s="128">
        <v>0</v>
      </c>
      <c r="E359" s="122" t="s">
        <v>89</v>
      </c>
      <c r="F359" s="122" t="s">
        <v>89</v>
      </c>
      <c r="G359" s="128">
        <v>0</v>
      </c>
    </row>
    <row r="360" spans="1:7" s="15" customFormat="1" ht="9" customHeight="1" x14ac:dyDescent="0.25">
      <c r="A360" s="117" t="s">
        <v>49</v>
      </c>
      <c r="B360" s="126">
        <v>0</v>
      </c>
      <c r="C360" s="126">
        <v>0</v>
      </c>
      <c r="D360" s="126">
        <v>0</v>
      </c>
      <c r="E360" s="119" t="s">
        <v>89</v>
      </c>
      <c r="F360" s="119" t="s">
        <v>89</v>
      </c>
      <c r="G360" s="126">
        <v>0</v>
      </c>
    </row>
    <row r="361" spans="1:7" s="15" customFormat="1" ht="9" customHeight="1" x14ac:dyDescent="0.25">
      <c r="A361" s="117" t="s">
        <v>50</v>
      </c>
      <c r="B361" s="126">
        <v>0</v>
      </c>
      <c r="C361" s="126">
        <v>0</v>
      </c>
      <c r="D361" s="126">
        <v>0</v>
      </c>
      <c r="E361" s="119" t="s">
        <v>89</v>
      </c>
      <c r="F361" s="119" t="s">
        <v>89</v>
      </c>
      <c r="G361" s="126">
        <v>0</v>
      </c>
    </row>
    <row r="362" spans="1:7" s="15" customFormat="1" ht="9" customHeight="1" x14ac:dyDescent="0.25">
      <c r="A362" s="117" t="s">
        <v>51</v>
      </c>
      <c r="B362" s="126">
        <v>266464</v>
      </c>
      <c r="C362" s="126">
        <v>235783</v>
      </c>
      <c r="D362" s="126">
        <v>0</v>
      </c>
      <c r="E362" s="119" t="s">
        <v>89</v>
      </c>
      <c r="F362" s="119" t="s">
        <v>89</v>
      </c>
      <c r="G362" s="126">
        <v>2807846</v>
      </c>
    </row>
    <row r="363" spans="1:7" s="15" customFormat="1" ht="9" customHeight="1" x14ac:dyDescent="0.25">
      <c r="A363" s="120" t="s">
        <v>52</v>
      </c>
      <c r="B363" s="128">
        <v>0</v>
      </c>
      <c r="C363" s="128">
        <v>0</v>
      </c>
      <c r="D363" s="128">
        <v>0</v>
      </c>
      <c r="E363" s="122" t="s">
        <v>89</v>
      </c>
      <c r="F363" s="122" t="s">
        <v>89</v>
      </c>
      <c r="G363" s="128">
        <v>0</v>
      </c>
    </row>
    <row r="364" spans="1:7" s="15" customFormat="1" ht="9" customHeight="1" x14ac:dyDescent="0.25">
      <c r="A364" s="117" t="s">
        <v>53</v>
      </c>
      <c r="B364" s="126">
        <v>0</v>
      </c>
      <c r="C364" s="126">
        <v>63874</v>
      </c>
      <c r="D364" s="126">
        <v>0</v>
      </c>
      <c r="E364" s="119" t="s">
        <v>89</v>
      </c>
      <c r="F364" s="119" t="s">
        <v>89</v>
      </c>
      <c r="G364" s="126">
        <v>64587552</v>
      </c>
    </row>
    <row r="365" spans="1:7" s="15" customFormat="1" ht="9" customHeight="1" x14ac:dyDescent="0.25">
      <c r="A365" s="117" t="s">
        <v>54</v>
      </c>
      <c r="B365" s="126">
        <v>20549</v>
      </c>
      <c r="C365" s="126">
        <v>0</v>
      </c>
      <c r="D365" s="126">
        <v>0</v>
      </c>
      <c r="E365" s="119" t="s">
        <v>89</v>
      </c>
      <c r="F365" s="119" t="s">
        <v>89</v>
      </c>
      <c r="G365" s="126">
        <v>67380692</v>
      </c>
    </row>
    <row r="366" spans="1:7" s="15" customFormat="1" ht="9" customHeight="1" x14ac:dyDescent="0.25">
      <c r="A366" s="117" t="s">
        <v>55</v>
      </c>
      <c r="B366" s="126">
        <v>0</v>
      </c>
      <c r="C366" s="126">
        <v>0</v>
      </c>
      <c r="D366" s="126">
        <v>0</v>
      </c>
      <c r="E366" s="119" t="s">
        <v>89</v>
      </c>
      <c r="F366" s="119" t="s">
        <v>89</v>
      </c>
      <c r="G366" s="126">
        <v>0</v>
      </c>
    </row>
    <row r="367" spans="1:7" s="15" customFormat="1" ht="9" customHeight="1" x14ac:dyDescent="0.25">
      <c r="A367" s="120" t="s">
        <v>56</v>
      </c>
      <c r="B367" s="128">
        <v>84769</v>
      </c>
      <c r="C367" s="128">
        <v>0</v>
      </c>
      <c r="D367" s="128">
        <v>0</v>
      </c>
      <c r="E367" s="122" t="s">
        <v>89</v>
      </c>
      <c r="F367" s="122" t="s">
        <v>89</v>
      </c>
      <c r="G367" s="128">
        <v>24417932</v>
      </c>
    </row>
    <row r="368" spans="1:7" s="15" customFormat="1" ht="9" customHeight="1" x14ac:dyDescent="0.25">
      <c r="A368" s="117" t="s">
        <v>57</v>
      </c>
      <c r="B368" s="126">
        <v>198539</v>
      </c>
      <c r="C368" s="126">
        <v>107389</v>
      </c>
      <c r="D368" s="126">
        <v>0</v>
      </c>
      <c r="E368" s="119" t="s">
        <v>89</v>
      </c>
      <c r="F368" s="119" t="s">
        <v>89</v>
      </c>
      <c r="G368" s="126">
        <v>40513672</v>
      </c>
    </row>
    <row r="369" spans="1:7" s="15" customFormat="1" ht="9" customHeight="1" x14ac:dyDescent="0.25">
      <c r="A369" s="117" t="s">
        <v>58</v>
      </c>
      <c r="B369" s="126">
        <v>96835</v>
      </c>
      <c r="C369" s="126">
        <v>1979049</v>
      </c>
      <c r="D369" s="126">
        <v>0</v>
      </c>
      <c r="E369" s="119" t="s">
        <v>89</v>
      </c>
      <c r="F369" s="119" t="s">
        <v>89</v>
      </c>
      <c r="G369" s="126">
        <v>1806709</v>
      </c>
    </row>
    <row r="370" spans="1:7" s="15" customFormat="1" ht="9" customHeight="1" x14ac:dyDescent="0.25">
      <c r="A370" s="117" t="s">
        <v>59</v>
      </c>
      <c r="B370" s="126">
        <v>105896</v>
      </c>
      <c r="C370" s="126">
        <v>0</v>
      </c>
      <c r="D370" s="126">
        <v>0</v>
      </c>
      <c r="E370" s="119" t="s">
        <v>89</v>
      </c>
      <c r="F370" s="119" t="s">
        <v>89</v>
      </c>
      <c r="G370" s="126">
        <v>0</v>
      </c>
    </row>
    <row r="371" spans="1:7" s="15" customFormat="1" ht="9" customHeight="1" x14ac:dyDescent="0.25">
      <c r="A371" s="120" t="s">
        <v>60</v>
      </c>
      <c r="B371" s="128">
        <v>82301</v>
      </c>
      <c r="C371" s="128">
        <v>0</v>
      </c>
      <c r="D371" s="128">
        <v>0</v>
      </c>
      <c r="E371" s="122" t="s">
        <v>89</v>
      </c>
      <c r="F371" s="122" t="s">
        <v>89</v>
      </c>
      <c r="G371" s="128">
        <v>0</v>
      </c>
    </row>
    <row r="372" spans="1:7" s="15" customFormat="1" ht="9" customHeight="1" x14ac:dyDescent="0.25">
      <c r="A372" s="117" t="s">
        <v>61</v>
      </c>
      <c r="B372" s="126">
        <v>0</v>
      </c>
      <c r="C372" s="126">
        <v>0</v>
      </c>
      <c r="D372" s="126">
        <v>0</v>
      </c>
      <c r="E372" s="119" t="s">
        <v>89</v>
      </c>
      <c r="F372" s="119" t="s">
        <v>89</v>
      </c>
      <c r="G372" s="126">
        <v>0</v>
      </c>
    </row>
    <row r="373" spans="1:7" s="15" customFormat="1" ht="9" customHeight="1" x14ac:dyDescent="0.25">
      <c r="A373" s="117" t="s">
        <v>62</v>
      </c>
      <c r="B373" s="126">
        <v>202152</v>
      </c>
      <c r="C373" s="126">
        <v>0</v>
      </c>
      <c r="D373" s="126">
        <v>0</v>
      </c>
      <c r="E373" s="119" t="s">
        <v>89</v>
      </c>
      <c r="F373" s="119" t="s">
        <v>89</v>
      </c>
      <c r="G373" s="126">
        <v>0</v>
      </c>
    </row>
    <row r="374" spans="1:7" s="15" customFormat="1" ht="9" customHeight="1" x14ac:dyDescent="0.25">
      <c r="A374" s="117" t="s">
        <v>63</v>
      </c>
      <c r="B374" s="126">
        <v>10147</v>
      </c>
      <c r="C374" s="126">
        <v>470552</v>
      </c>
      <c r="D374" s="126">
        <v>0</v>
      </c>
      <c r="E374" s="119" t="s">
        <v>89</v>
      </c>
      <c r="F374" s="119" t="s">
        <v>89</v>
      </c>
      <c r="G374" s="126">
        <v>32267475</v>
      </c>
    </row>
    <row r="375" spans="1:7" s="15" customFormat="1" ht="9" customHeight="1" x14ac:dyDescent="0.25">
      <c r="A375" s="120" t="s">
        <v>64</v>
      </c>
      <c r="B375" s="128">
        <v>184</v>
      </c>
      <c r="C375" s="128">
        <v>0</v>
      </c>
      <c r="D375" s="128">
        <v>32811</v>
      </c>
      <c r="E375" s="122" t="s">
        <v>89</v>
      </c>
      <c r="F375" s="122" t="s">
        <v>89</v>
      </c>
      <c r="G375" s="128">
        <v>0</v>
      </c>
    </row>
    <row r="376" spans="1:7" s="15" customFormat="1" ht="9" customHeight="1" x14ac:dyDescent="0.25">
      <c r="A376" s="124" t="s">
        <v>112</v>
      </c>
      <c r="B376" s="130">
        <v>142051</v>
      </c>
      <c r="C376" s="130">
        <v>12086</v>
      </c>
      <c r="D376" s="130">
        <v>0</v>
      </c>
      <c r="E376" s="125" t="s">
        <v>89</v>
      </c>
      <c r="F376" s="125" t="s">
        <v>89</v>
      </c>
      <c r="G376" s="130">
        <v>97961102</v>
      </c>
    </row>
    <row r="377" spans="1:7" s="5" customFormat="1" ht="9" customHeight="1" x14ac:dyDescent="0.2"/>
    <row r="378" spans="1:7" s="14" customFormat="1" ht="9" customHeight="1" x14ac:dyDescent="0.25">
      <c r="A378" s="113">
        <v>2006</v>
      </c>
      <c r="B378" s="114"/>
      <c r="C378" s="114"/>
      <c r="D378" s="114"/>
      <c r="E378" s="114"/>
      <c r="F378" s="114"/>
      <c r="G378" s="114"/>
    </row>
    <row r="379" spans="1:7" s="14" customFormat="1" ht="9" customHeight="1" x14ac:dyDescent="0.25">
      <c r="A379" s="115" t="s">
        <v>33</v>
      </c>
      <c r="B379" s="114">
        <f>SUM(B381:B413)</f>
        <v>1794374</v>
      </c>
      <c r="C379" s="114">
        <f>SUM(C381:C413)</f>
        <v>5175695</v>
      </c>
      <c r="D379" s="114">
        <f>SUM(D381:D413)</f>
        <v>32777</v>
      </c>
      <c r="E379" s="116" t="s">
        <v>89</v>
      </c>
      <c r="F379" s="116" t="s">
        <v>89</v>
      </c>
      <c r="G379" s="114">
        <f>SUM(G381:G413)</f>
        <v>650038282</v>
      </c>
    </row>
    <row r="380" spans="1:7" s="14" customFormat="1" ht="3.95" customHeight="1" x14ac:dyDescent="0.25">
      <c r="A380" s="115"/>
      <c r="B380" s="114"/>
      <c r="C380" s="114"/>
      <c r="D380" s="114"/>
      <c r="G380" s="114"/>
    </row>
    <row r="381" spans="1:7" s="15" customFormat="1" ht="9" customHeight="1" x14ac:dyDescent="0.25">
      <c r="A381" s="117" t="s">
        <v>34</v>
      </c>
      <c r="B381" s="126">
        <v>36607</v>
      </c>
      <c r="C381" s="126">
        <v>0</v>
      </c>
      <c r="D381" s="126">
        <v>0</v>
      </c>
      <c r="E381" s="119" t="s">
        <v>89</v>
      </c>
      <c r="F381" s="119" t="s">
        <v>89</v>
      </c>
      <c r="G381" s="126">
        <v>25876220</v>
      </c>
    </row>
    <row r="382" spans="1:7" s="15" customFormat="1" ht="9" customHeight="1" x14ac:dyDescent="0.25">
      <c r="A382" s="117" t="s">
        <v>35</v>
      </c>
      <c r="B382" s="126">
        <v>227468</v>
      </c>
      <c r="C382" s="126">
        <v>3853</v>
      </c>
      <c r="D382" s="126">
        <v>0</v>
      </c>
      <c r="E382" s="119" t="s">
        <v>89</v>
      </c>
      <c r="F382" s="119" t="s">
        <v>89</v>
      </c>
      <c r="G382" s="126">
        <v>0</v>
      </c>
    </row>
    <row r="383" spans="1:7" s="15" customFormat="1" ht="9" customHeight="1" x14ac:dyDescent="0.25">
      <c r="A383" s="117" t="s">
        <v>87</v>
      </c>
      <c r="B383" s="126">
        <v>0</v>
      </c>
      <c r="C383" s="126">
        <v>0</v>
      </c>
      <c r="D383" s="126">
        <v>0</v>
      </c>
      <c r="E383" s="119" t="s">
        <v>89</v>
      </c>
      <c r="F383" s="119" t="s">
        <v>89</v>
      </c>
      <c r="G383" s="126">
        <v>0</v>
      </c>
    </row>
    <row r="384" spans="1:7" s="15" customFormat="1" ht="9" customHeight="1" x14ac:dyDescent="0.25">
      <c r="A384" s="120" t="s">
        <v>37</v>
      </c>
      <c r="B384" s="128">
        <v>2627</v>
      </c>
      <c r="C384" s="128">
        <v>0</v>
      </c>
      <c r="D384" s="128">
        <v>0</v>
      </c>
      <c r="E384" s="122" t="s">
        <v>89</v>
      </c>
      <c r="F384" s="122" t="s">
        <v>89</v>
      </c>
      <c r="G384" s="128">
        <v>0</v>
      </c>
    </row>
    <row r="385" spans="1:7" s="15" customFormat="1" ht="9" customHeight="1" x14ac:dyDescent="0.25">
      <c r="A385" s="117" t="s">
        <v>38</v>
      </c>
      <c r="B385" s="126">
        <v>46425</v>
      </c>
      <c r="C385" s="126">
        <v>38957</v>
      </c>
      <c r="D385" s="126">
        <v>0</v>
      </c>
      <c r="E385" s="119" t="s">
        <v>89</v>
      </c>
      <c r="F385" s="119" t="s">
        <v>89</v>
      </c>
      <c r="G385" s="126">
        <v>0</v>
      </c>
    </row>
    <row r="386" spans="1:7" s="15" customFormat="1" ht="9" customHeight="1" x14ac:dyDescent="0.25">
      <c r="A386" s="117" t="s">
        <v>39</v>
      </c>
      <c r="B386" s="126">
        <v>0</v>
      </c>
      <c r="C386" s="126">
        <v>0</v>
      </c>
      <c r="D386" s="126">
        <v>0</v>
      </c>
      <c r="E386" s="119" t="s">
        <v>89</v>
      </c>
      <c r="F386" s="119" t="s">
        <v>89</v>
      </c>
      <c r="G386" s="126">
        <v>0</v>
      </c>
    </row>
    <row r="387" spans="1:7" s="15" customFormat="1" ht="9" customHeight="1" x14ac:dyDescent="0.25">
      <c r="A387" s="117" t="s">
        <v>40</v>
      </c>
      <c r="B387" s="126">
        <v>20547</v>
      </c>
      <c r="C387" s="126">
        <v>0</v>
      </c>
      <c r="D387" s="126">
        <v>0</v>
      </c>
      <c r="E387" s="119" t="s">
        <v>89</v>
      </c>
      <c r="F387" s="119" t="s">
        <v>89</v>
      </c>
      <c r="G387" s="126">
        <v>15407739</v>
      </c>
    </row>
    <row r="388" spans="1:7" s="15" customFormat="1" ht="9" customHeight="1" x14ac:dyDescent="0.25">
      <c r="A388" s="120" t="s">
        <v>41</v>
      </c>
      <c r="B388" s="128">
        <v>65507</v>
      </c>
      <c r="C388" s="128">
        <v>23632</v>
      </c>
      <c r="D388" s="128">
        <v>0</v>
      </c>
      <c r="E388" s="122" t="s">
        <v>89</v>
      </c>
      <c r="F388" s="122" t="s">
        <v>89</v>
      </c>
      <c r="G388" s="128">
        <v>0</v>
      </c>
    </row>
    <row r="389" spans="1:7" s="15" customFormat="1" ht="9" customHeight="1" x14ac:dyDescent="0.25">
      <c r="A389" s="117" t="s">
        <v>88</v>
      </c>
      <c r="B389" s="126">
        <v>0</v>
      </c>
      <c r="C389" s="126">
        <v>0</v>
      </c>
      <c r="D389" s="126">
        <v>0</v>
      </c>
      <c r="E389" s="119" t="s">
        <v>89</v>
      </c>
      <c r="F389" s="119" t="s">
        <v>89</v>
      </c>
      <c r="G389" s="126">
        <v>0</v>
      </c>
    </row>
    <row r="390" spans="1:7" s="15" customFormat="1" ht="9" customHeight="1" x14ac:dyDescent="0.25">
      <c r="A390" s="117" t="s">
        <v>42</v>
      </c>
      <c r="B390" s="126">
        <v>13073</v>
      </c>
      <c r="C390" s="126">
        <v>18958</v>
      </c>
      <c r="D390" s="126">
        <v>0</v>
      </c>
      <c r="E390" s="119" t="s">
        <v>89</v>
      </c>
      <c r="F390" s="119" t="s">
        <v>89</v>
      </c>
      <c r="G390" s="126">
        <v>0</v>
      </c>
    </row>
    <row r="391" spans="1:7" s="15" customFormat="1" ht="9" customHeight="1" x14ac:dyDescent="0.25">
      <c r="A391" s="117" t="s">
        <v>43</v>
      </c>
      <c r="B391" s="126">
        <v>68278</v>
      </c>
      <c r="C391" s="126">
        <v>838160</v>
      </c>
      <c r="D391" s="126">
        <v>0</v>
      </c>
      <c r="E391" s="119" t="s">
        <v>89</v>
      </c>
      <c r="F391" s="119" t="s">
        <v>89</v>
      </c>
      <c r="G391" s="126">
        <v>40510054</v>
      </c>
    </row>
    <row r="392" spans="1:7" s="15" customFormat="1" ht="9" customHeight="1" x14ac:dyDescent="0.25">
      <c r="A392" s="120" t="s">
        <v>44</v>
      </c>
      <c r="B392" s="128">
        <v>0</v>
      </c>
      <c r="C392" s="128">
        <v>0</v>
      </c>
      <c r="D392" s="128">
        <v>0</v>
      </c>
      <c r="E392" s="122" t="s">
        <v>89</v>
      </c>
      <c r="F392" s="122" t="s">
        <v>89</v>
      </c>
      <c r="G392" s="128">
        <v>0</v>
      </c>
    </row>
    <row r="393" spans="1:7" s="15" customFormat="1" ht="9" customHeight="1" x14ac:dyDescent="0.25">
      <c r="A393" s="117" t="s">
        <v>45</v>
      </c>
      <c r="B393" s="126">
        <v>0</v>
      </c>
      <c r="C393" s="126">
        <v>0</v>
      </c>
      <c r="D393" s="126">
        <v>0</v>
      </c>
      <c r="E393" s="119" t="s">
        <v>89</v>
      </c>
      <c r="F393" s="119" t="s">
        <v>89</v>
      </c>
      <c r="G393" s="126">
        <v>44047541</v>
      </c>
    </row>
    <row r="394" spans="1:7" s="15" customFormat="1" ht="9" customHeight="1" x14ac:dyDescent="0.25">
      <c r="A394" s="117" t="s">
        <v>46</v>
      </c>
      <c r="B394" s="126">
        <v>18938</v>
      </c>
      <c r="C394" s="126">
        <v>165264</v>
      </c>
      <c r="D394" s="126">
        <v>0</v>
      </c>
      <c r="E394" s="119" t="s">
        <v>89</v>
      </c>
      <c r="F394" s="119" t="s">
        <v>89</v>
      </c>
      <c r="G394" s="126">
        <v>117504427</v>
      </c>
    </row>
    <row r="395" spans="1:7" s="15" customFormat="1" ht="9" customHeight="1" x14ac:dyDescent="0.25">
      <c r="A395" s="117" t="s">
        <v>47</v>
      </c>
      <c r="B395" s="126">
        <v>6365</v>
      </c>
      <c r="C395" s="126">
        <v>1112950</v>
      </c>
      <c r="D395" s="126">
        <v>0</v>
      </c>
      <c r="E395" s="119" t="s">
        <v>89</v>
      </c>
      <c r="F395" s="119" t="s">
        <v>89</v>
      </c>
      <c r="G395" s="126">
        <v>0</v>
      </c>
    </row>
    <row r="396" spans="1:7" s="15" customFormat="1" ht="9" customHeight="1" x14ac:dyDescent="0.25">
      <c r="A396" s="120" t="s">
        <v>48</v>
      </c>
      <c r="B396" s="128">
        <v>0</v>
      </c>
      <c r="C396" s="128">
        <v>0</v>
      </c>
      <c r="D396" s="128">
        <v>0</v>
      </c>
      <c r="E396" s="122" t="s">
        <v>89</v>
      </c>
      <c r="F396" s="122" t="s">
        <v>89</v>
      </c>
      <c r="G396" s="128">
        <v>0</v>
      </c>
    </row>
    <row r="397" spans="1:7" s="15" customFormat="1" ht="9" customHeight="1" x14ac:dyDescent="0.25">
      <c r="A397" s="117" t="s">
        <v>49</v>
      </c>
      <c r="B397" s="126">
        <v>0</v>
      </c>
      <c r="C397" s="126">
        <v>0</v>
      </c>
      <c r="D397" s="126">
        <v>0</v>
      </c>
      <c r="E397" s="119" t="s">
        <v>89</v>
      </c>
      <c r="F397" s="119" t="s">
        <v>89</v>
      </c>
      <c r="G397" s="126">
        <v>0</v>
      </c>
    </row>
    <row r="398" spans="1:7" s="15" customFormat="1" ht="9" customHeight="1" x14ac:dyDescent="0.25">
      <c r="A398" s="117" t="s">
        <v>50</v>
      </c>
      <c r="B398" s="126">
        <v>0</v>
      </c>
      <c r="C398" s="126">
        <v>0</v>
      </c>
      <c r="D398" s="126">
        <v>0</v>
      </c>
      <c r="E398" s="119" t="s">
        <v>89</v>
      </c>
      <c r="F398" s="119" t="s">
        <v>89</v>
      </c>
      <c r="G398" s="126">
        <v>2919435</v>
      </c>
    </row>
    <row r="399" spans="1:7" s="15" customFormat="1" ht="9" customHeight="1" x14ac:dyDescent="0.25">
      <c r="A399" s="117" t="s">
        <v>51</v>
      </c>
      <c r="B399" s="126">
        <v>285663</v>
      </c>
      <c r="C399" s="126">
        <v>166919</v>
      </c>
      <c r="D399" s="126">
        <v>0</v>
      </c>
      <c r="E399" s="119" t="s">
        <v>89</v>
      </c>
      <c r="F399" s="119" t="s">
        <v>89</v>
      </c>
      <c r="G399" s="126">
        <v>7272216</v>
      </c>
    </row>
    <row r="400" spans="1:7" s="15" customFormat="1" ht="9" customHeight="1" x14ac:dyDescent="0.25">
      <c r="A400" s="120" t="s">
        <v>52</v>
      </c>
      <c r="B400" s="128">
        <v>0</v>
      </c>
      <c r="C400" s="128">
        <v>0</v>
      </c>
      <c r="D400" s="128">
        <v>0</v>
      </c>
      <c r="E400" s="122" t="s">
        <v>89</v>
      </c>
      <c r="F400" s="122" t="s">
        <v>89</v>
      </c>
      <c r="G400" s="128">
        <v>0</v>
      </c>
    </row>
    <row r="401" spans="1:7" s="15" customFormat="1" ht="9" customHeight="1" x14ac:dyDescent="0.25">
      <c r="A401" s="117" t="s">
        <v>53</v>
      </c>
      <c r="B401" s="126">
        <v>0</v>
      </c>
      <c r="C401" s="126">
        <v>67164</v>
      </c>
      <c r="D401" s="126">
        <v>0</v>
      </c>
      <c r="E401" s="119" t="s">
        <v>89</v>
      </c>
      <c r="F401" s="119" t="s">
        <v>89</v>
      </c>
      <c r="G401" s="126">
        <v>66810944</v>
      </c>
    </row>
    <row r="402" spans="1:7" s="15" customFormat="1" ht="9" customHeight="1" x14ac:dyDescent="0.25">
      <c r="A402" s="117" t="s">
        <v>54</v>
      </c>
      <c r="B402" s="126">
        <v>23130</v>
      </c>
      <c r="C402" s="126">
        <v>25365</v>
      </c>
      <c r="D402" s="126">
        <v>0</v>
      </c>
      <c r="E402" s="119" t="s">
        <v>89</v>
      </c>
      <c r="F402" s="119" t="s">
        <v>89</v>
      </c>
      <c r="G402" s="126">
        <v>89406451</v>
      </c>
    </row>
    <row r="403" spans="1:7" s="15" customFormat="1" ht="9" customHeight="1" x14ac:dyDescent="0.25">
      <c r="A403" s="117" t="s">
        <v>55</v>
      </c>
      <c r="B403" s="126">
        <v>0</v>
      </c>
      <c r="C403" s="126">
        <v>0</v>
      </c>
      <c r="D403" s="126">
        <v>0</v>
      </c>
      <c r="E403" s="119" t="s">
        <v>89</v>
      </c>
      <c r="F403" s="119" t="s">
        <v>89</v>
      </c>
      <c r="G403" s="126">
        <v>0</v>
      </c>
    </row>
    <row r="404" spans="1:7" s="15" customFormat="1" ht="9" customHeight="1" x14ac:dyDescent="0.25">
      <c r="A404" s="120" t="s">
        <v>56</v>
      </c>
      <c r="B404" s="128">
        <v>82979</v>
      </c>
      <c r="C404" s="128">
        <v>0</v>
      </c>
      <c r="D404" s="128">
        <v>0</v>
      </c>
      <c r="E404" s="122" t="s">
        <v>89</v>
      </c>
      <c r="F404" s="122" t="s">
        <v>89</v>
      </c>
      <c r="G404" s="128">
        <v>27508407</v>
      </c>
    </row>
    <row r="405" spans="1:7" s="15" customFormat="1" ht="9" customHeight="1" x14ac:dyDescent="0.25">
      <c r="A405" s="117" t="s">
        <v>57</v>
      </c>
      <c r="B405" s="126">
        <v>221157</v>
      </c>
      <c r="C405" s="126">
        <v>112254</v>
      </c>
      <c r="D405" s="126">
        <v>0</v>
      </c>
      <c r="E405" s="119" t="s">
        <v>89</v>
      </c>
      <c r="F405" s="119" t="s">
        <v>89</v>
      </c>
      <c r="G405" s="126">
        <v>70253212</v>
      </c>
    </row>
    <row r="406" spans="1:7" s="15" customFormat="1" ht="9" customHeight="1" x14ac:dyDescent="0.25">
      <c r="A406" s="117" t="s">
        <v>58</v>
      </c>
      <c r="B406" s="126">
        <v>108819</v>
      </c>
      <c r="C406" s="126">
        <v>2086062</v>
      </c>
      <c r="D406" s="126">
        <v>0</v>
      </c>
      <c r="E406" s="119" t="s">
        <v>89</v>
      </c>
      <c r="F406" s="119" t="s">
        <v>89</v>
      </c>
      <c r="G406" s="126">
        <v>1538899</v>
      </c>
    </row>
    <row r="407" spans="1:7" s="15" customFormat="1" ht="9" customHeight="1" x14ac:dyDescent="0.25">
      <c r="A407" s="117" t="s">
        <v>59</v>
      </c>
      <c r="B407" s="126">
        <v>105744</v>
      </c>
      <c r="C407" s="126">
        <v>0</v>
      </c>
      <c r="D407" s="126">
        <v>0</v>
      </c>
      <c r="E407" s="119" t="s">
        <v>89</v>
      </c>
      <c r="F407" s="119" t="s">
        <v>89</v>
      </c>
      <c r="G407" s="126">
        <v>0</v>
      </c>
    </row>
    <row r="408" spans="1:7" s="15" customFormat="1" ht="9" customHeight="1" x14ac:dyDescent="0.25">
      <c r="A408" s="120" t="s">
        <v>60</v>
      </c>
      <c r="B408" s="128">
        <v>95059</v>
      </c>
      <c r="C408" s="128">
        <v>0</v>
      </c>
      <c r="D408" s="128">
        <v>0</v>
      </c>
      <c r="E408" s="122" t="s">
        <v>89</v>
      </c>
      <c r="F408" s="122" t="s">
        <v>89</v>
      </c>
      <c r="G408" s="128">
        <v>0</v>
      </c>
    </row>
    <row r="409" spans="1:7" s="15" customFormat="1" ht="9" customHeight="1" x14ac:dyDescent="0.25">
      <c r="A409" s="117" t="s">
        <v>61</v>
      </c>
      <c r="B409" s="126">
        <v>0</v>
      </c>
      <c r="C409" s="126">
        <v>0</v>
      </c>
      <c r="D409" s="126">
        <v>0</v>
      </c>
      <c r="E409" s="119" t="s">
        <v>89</v>
      </c>
      <c r="F409" s="119" t="s">
        <v>89</v>
      </c>
      <c r="G409" s="126">
        <v>0</v>
      </c>
    </row>
    <row r="410" spans="1:7" s="15" customFormat="1" ht="9" customHeight="1" x14ac:dyDescent="0.25">
      <c r="A410" s="117" t="s">
        <v>62</v>
      </c>
      <c r="B410" s="126">
        <v>188270</v>
      </c>
      <c r="C410" s="126">
        <v>0</v>
      </c>
      <c r="D410" s="126">
        <v>0</v>
      </c>
      <c r="E410" s="119" t="s">
        <v>89</v>
      </c>
      <c r="F410" s="119" t="s">
        <v>89</v>
      </c>
      <c r="G410" s="126">
        <v>0</v>
      </c>
    </row>
    <row r="411" spans="1:7" s="15" customFormat="1" ht="9" customHeight="1" x14ac:dyDescent="0.25">
      <c r="A411" s="117" t="s">
        <v>63</v>
      </c>
      <c r="B411" s="126">
        <v>10670</v>
      </c>
      <c r="C411" s="126">
        <v>498460</v>
      </c>
      <c r="D411" s="126">
        <v>0</v>
      </c>
      <c r="E411" s="119" t="s">
        <v>89</v>
      </c>
      <c r="F411" s="119" t="s">
        <v>89</v>
      </c>
      <c r="G411" s="126">
        <v>38366471</v>
      </c>
    </row>
    <row r="412" spans="1:7" s="15" customFormat="1" ht="9" customHeight="1" x14ac:dyDescent="0.25">
      <c r="A412" s="120" t="s">
        <v>64</v>
      </c>
      <c r="B412" s="128">
        <v>235</v>
      </c>
      <c r="C412" s="128">
        <v>0</v>
      </c>
      <c r="D412" s="128">
        <v>32777</v>
      </c>
      <c r="E412" s="122" t="s">
        <v>89</v>
      </c>
      <c r="F412" s="122" t="s">
        <v>89</v>
      </c>
      <c r="G412" s="128">
        <v>0</v>
      </c>
    </row>
    <row r="413" spans="1:7" s="15" customFormat="1" ht="9" customHeight="1" x14ac:dyDescent="0.25">
      <c r="A413" s="124" t="s">
        <v>112</v>
      </c>
      <c r="B413" s="130">
        <v>166813</v>
      </c>
      <c r="C413" s="130">
        <v>17697</v>
      </c>
      <c r="D413" s="130">
        <v>0</v>
      </c>
      <c r="E413" s="125" t="s">
        <v>89</v>
      </c>
      <c r="F413" s="125" t="s">
        <v>89</v>
      </c>
      <c r="G413" s="130">
        <v>102616266</v>
      </c>
    </row>
    <row r="414" spans="1:7" s="5" customFormat="1" ht="9" customHeight="1" x14ac:dyDescent="0.2"/>
    <row r="415" spans="1:7" s="14" customFormat="1" ht="9" customHeight="1" x14ac:dyDescent="0.25">
      <c r="A415" s="113">
        <v>2007</v>
      </c>
      <c r="B415" s="114"/>
      <c r="C415" s="114"/>
      <c r="D415" s="114"/>
      <c r="E415" s="114"/>
      <c r="F415" s="114"/>
      <c r="G415" s="114"/>
    </row>
    <row r="416" spans="1:7" s="14" customFormat="1" ht="9" customHeight="1" x14ac:dyDescent="0.25">
      <c r="A416" s="115" t="s">
        <v>33</v>
      </c>
      <c r="B416" s="114">
        <f>SUM(B418:B450)</f>
        <v>1933924</v>
      </c>
      <c r="C416" s="114">
        <f>SUM(C418:C450)</f>
        <v>5898645</v>
      </c>
      <c r="D416" s="114">
        <f>SUM(D418:D450)</f>
        <v>60486</v>
      </c>
      <c r="E416" s="116" t="s">
        <v>89</v>
      </c>
      <c r="F416" s="116" t="s">
        <v>89</v>
      </c>
      <c r="G416" s="114">
        <f>SUM(G418:G450)</f>
        <v>726629630</v>
      </c>
    </row>
    <row r="417" spans="1:7" s="14" customFormat="1" ht="3.95" customHeight="1" x14ac:dyDescent="0.25">
      <c r="A417" s="115"/>
      <c r="B417" s="114"/>
      <c r="C417" s="114"/>
      <c r="D417" s="114"/>
      <c r="G417" s="114"/>
    </row>
    <row r="418" spans="1:7" s="15" customFormat="1" ht="9" customHeight="1" x14ac:dyDescent="0.25">
      <c r="A418" s="117" t="s">
        <v>34</v>
      </c>
      <c r="B418" s="126">
        <v>38562</v>
      </c>
      <c r="C418" s="126">
        <v>0</v>
      </c>
      <c r="D418" s="126">
        <v>0</v>
      </c>
      <c r="E418" s="119" t="s">
        <v>89</v>
      </c>
      <c r="F418" s="119" t="s">
        <v>89</v>
      </c>
      <c r="G418" s="126">
        <v>27030787</v>
      </c>
    </row>
    <row r="419" spans="1:7" s="15" customFormat="1" ht="9" customHeight="1" x14ac:dyDescent="0.25">
      <c r="A419" s="117" t="s">
        <v>35</v>
      </c>
      <c r="B419" s="126">
        <v>225509</v>
      </c>
      <c r="C419" s="126">
        <v>14519</v>
      </c>
      <c r="D419" s="126">
        <v>0</v>
      </c>
      <c r="E419" s="119" t="s">
        <v>89</v>
      </c>
      <c r="F419" s="119" t="s">
        <v>89</v>
      </c>
      <c r="G419" s="126">
        <v>0</v>
      </c>
    </row>
    <row r="420" spans="1:7" s="15" customFormat="1" ht="9" customHeight="1" x14ac:dyDescent="0.25">
      <c r="A420" s="117" t="s">
        <v>87</v>
      </c>
      <c r="B420" s="126">
        <v>0</v>
      </c>
      <c r="C420" s="126">
        <v>0</v>
      </c>
      <c r="D420" s="126">
        <v>0</v>
      </c>
      <c r="E420" s="119" t="s">
        <v>89</v>
      </c>
      <c r="F420" s="119" t="s">
        <v>89</v>
      </c>
      <c r="G420" s="126">
        <v>0</v>
      </c>
    </row>
    <row r="421" spans="1:7" s="15" customFormat="1" ht="9" customHeight="1" x14ac:dyDescent="0.25">
      <c r="A421" s="120" t="s">
        <v>37</v>
      </c>
      <c r="B421" s="128">
        <v>4008</v>
      </c>
      <c r="C421" s="128">
        <v>0</v>
      </c>
      <c r="D421" s="128">
        <v>0</v>
      </c>
      <c r="E421" s="122" t="s">
        <v>89</v>
      </c>
      <c r="F421" s="122" t="s">
        <v>89</v>
      </c>
      <c r="G421" s="128">
        <v>0</v>
      </c>
    </row>
    <row r="422" spans="1:7" s="15" customFormat="1" ht="9" customHeight="1" x14ac:dyDescent="0.25">
      <c r="A422" s="117" t="s">
        <v>38</v>
      </c>
      <c r="B422" s="126">
        <v>50875</v>
      </c>
      <c r="C422" s="126">
        <v>36137</v>
      </c>
      <c r="D422" s="126">
        <v>0</v>
      </c>
      <c r="E422" s="119" t="s">
        <v>89</v>
      </c>
      <c r="F422" s="119" t="s">
        <v>89</v>
      </c>
      <c r="G422" s="126">
        <v>0</v>
      </c>
    </row>
    <row r="423" spans="1:7" s="15" customFormat="1" ht="9" customHeight="1" x14ac:dyDescent="0.25">
      <c r="A423" s="117" t="s">
        <v>39</v>
      </c>
      <c r="B423" s="126">
        <v>0</v>
      </c>
      <c r="C423" s="126">
        <v>0</v>
      </c>
      <c r="D423" s="126">
        <v>0</v>
      </c>
      <c r="E423" s="119" t="s">
        <v>89</v>
      </c>
      <c r="F423" s="119" t="s">
        <v>89</v>
      </c>
      <c r="G423" s="126">
        <v>0</v>
      </c>
    </row>
    <row r="424" spans="1:7" s="15" customFormat="1" ht="9" customHeight="1" x14ac:dyDescent="0.25">
      <c r="A424" s="117" t="s">
        <v>40</v>
      </c>
      <c r="B424" s="126">
        <v>23991</v>
      </c>
      <c r="C424" s="126">
        <v>0</v>
      </c>
      <c r="D424" s="126">
        <v>0</v>
      </c>
      <c r="E424" s="119" t="s">
        <v>89</v>
      </c>
      <c r="F424" s="119" t="s">
        <v>89</v>
      </c>
      <c r="G424" s="126">
        <v>34205368</v>
      </c>
    </row>
    <row r="425" spans="1:7" s="15" customFormat="1" ht="9" customHeight="1" x14ac:dyDescent="0.25">
      <c r="A425" s="120" t="s">
        <v>41</v>
      </c>
      <c r="B425" s="128">
        <v>57041</v>
      </c>
      <c r="C425" s="128">
        <v>23982</v>
      </c>
      <c r="D425" s="128">
        <v>0</v>
      </c>
      <c r="E425" s="122" t="s">
        <v>89</v>
      </c>
      <c r="F425" s="122" t="s">
        <v>89</v>
      </c>
      <c r="G425" s="128">
        <v>658019</v>
      </c>
    </row>
    <row r="426" spans="1:7" s="15" customFormat="1" ht="9" customHeight="1" x14ac:dyDescent="0.25">
      <c r="A426" s="117" t="s">
        <v>88</v>
      </c>
      <c r="B426" s="126">
        <v>0</v>
      </c>
      <c r="C426" s="126">
        <v>0</v>
      </c>
      <c r="D426" s="126">
        <v>0</v>
      </c>
      <c r="E426" s="119" t="s">
        <v>89</v>
      </c>
      <c r="F426" s="119" t="s">
        <v>89</v>
      </c>
      <c r="G426" s="126">
        <v>0</v>
      </c>
    </row>
    <row r="427" spans="1:7" s="15" customFormat="1" ht="9" customHeight="1" x14ac:dyDescent="0.25">
      <c r="A427" s="117" t="s">
        <v>42</v>
      </c>
      <c r="B427" s="126">
        <v>13777</v>
      </c>
      <c r="C427" s="126">
        <v>20227</v>
      </c>
      <c r="D427" s="126">
        <v>0</v>
      </c>
      <c r="E427" s="119" t="s">
        <v>89</v>
      </c>
      <c r="F427" s="119" t="s">
        <v>89</v>
      </c>
      <c r="G427" s="126">
        <v>0</v>
      </c>
    </row>
    <row r="428" spans="1:7" s="15" customFormat="1" ht="9" customHeight="1" x14ac:dyDescent="0.25">
      <c r="A428" s="117" t="s">
        <v>43</v>
      </c>
      <c r="B428" s="126">
        <v>87729</v>
      </c>
      <c r="C428" s="126">
        <v>1011556</v>
      </c>
      <c r="D428" s="126">
        <v>0</v>
      </c>
      <c r="E428" s="119" t="s">
        <v>89</v>
      </c>
      <c r="F428" s="119" t="s">
        <v>89</v>
      </c>
      <c r="G428" s="126">
        <v>33185138</v>
      </c>
    </row>
    <row r="429" spans="1:7" s="15" customFormat="1" ht="9" customHeight="1" x14ac:dyDescent="0.25">
      <c r="A429" s="120" t="s">
        <v>44</v>
      </c>
      <c r="B429" s="128">
        <v>0</v>
      </c>
      <c r="C429" s="128">
        <v>0</v>
      </c>
      <c r="D429" s="128">
        <v>0</v>
      </c>
      <c r="E429" s="122" t="s">
        <v>89</v>
      </c>
      <c r="F429" s="122" t="s">
        <v>89</v>
      </c>
      <c r="G429" s="128">
        <v>0</v>
      </c>
    </row>
    <row r="430" spans="1:7" s="15" customFormat="1" ht="9" customHeight="1" x14ac:dyDescent="0.25">
      <c r="A430" s="117" t="s">
        <v>45</v>
      </c>
      <c r="B430" s="126">
        <v>0</v>
      </c>
      <c r="C430" s="126">
        <v>0</v>
      </c>
      <c r="D430" s="126">
        <v>0</v>
      </c>
      <c r="E430" s="119" t="s">
        <v>89</v>
      </c>
      <c r="F430" s="119" t="s">
        <v>89</v>
      </c>
      <c r="G430" s="126">
        <v>52079691</v>
      </c>
    </row>
    <row r="431" spans="1:7" s="15" customFormat="1" ht="9" customHeight="1" x14ac:dyDescent="0.25">
      <c r="A431" s="117" t="s">
        <v>46</v>
      </c>
      <c r="B431" s="126">
        <v>11833</v>
      </c>
      <c r="C431" s="126">
        <v>118736</v>
      </c>
      <c r="D431" s="126">
        <v>0</v>
      </c>
      <c r="E431" s="119" t="s">
        <v>89</v>
      </c>
      <c r="F431" s="119" t="s">
        <v>89</v>
      </c>
      <c r="G431" s="126">
        <v>120525537</v>
      </c>
    </row>
    <row r="432" spans="1:7" s="15" customFormat="1" ht="9" customHeight="1" x14ac:dyDescent="0.25">
      <c r="A432" s="117" t="s">
        <v>47</v>
      </c>
      <c r="B432" s="126">
        <v>8210</v>
      </c>
      <c r="C432" s="126">
        <v>1273692</v>
      </c>
      <c r="D432" s="126">
        <v>0</v>
      </c>
      <c r="E432" s="119" t="s">
        <v>89</v>
      </c>
      <c r="F432" s="119" t="s">
        <v>89</v>
      </c>
      <c r="G432" s="126">
        <v>0</v>
      </c>
    </row>
    <row r="433" spans="1:7" s="15" customFormat="1" ht="9" customHeight="1" x14ac:dyDescent="0.25">
      <c r="A433" s="120" t="s">
        <v>48</v>
      </c>
      <c r="B433" s="128">
        <v>21673</v>
      </c>
      <c r="C433" s="128">
        <v>0</v>
      </c>
      <c r="D433" s="128">
        <v>0</v>
      </c>
      <c r="E433" s="122" t="s">
        <v>89</v>
      </c>
      <c r="F433" s="122" t="s">
        <v>89</v>
      </c>
      <c r="G433" s="128">
        <v>0</v>
      </c>
    </row>
    <row r="434" spans="1:7" s="15" customFormat="1" ht="9" customHeight="1" x14ac:dyDescent="0.25">
      <c r="A434" s="117" t="s">
        <v>49</v>
      </c>
      <c r="B434" s="126">
        <v>0</v>
      </c>
      <c r="C434" s="126">
        <v>0</v>
      </c>
      <c r="D434" s="126">
        <v>0</v>
      </c>
      <c r="E434" s="119" t="s">
        <v>89</v>
      </c>
      <c r="F434" s="119" t="s">
        <v>89</v>
      </c>
      <c r="G434" s="126">
        <v>0</v>
      </c>
    </row>
    <row r="435" spans="1:7" s="15" customFormat="1" ht="9" customHeight="1" x14ac:dyDescent="0.25">
      <c r="A435" s="117" t="s">
        <v>50</v>
      </c>
      <c r="B435" s="126">
        <v>0</v>
      </c>
      <c r="C435" s="126">
        <v>0</v>
      </c>
      <c r="D435" s="126">
        <v>0</v>
      </c>
      <c r="E435" s="119" t="s">
        <v>89</v>
      </c>
      <c r="F435" s="119" t="s">
        <v>89</v>
      </c>
      <c r="G435" s="126">
        <v>3953662</v>
      </c>
    </row>
    <row r="436" spans="1:7" s="15" customFormat="1" ht="9" customHeight="1" x14ac:dyDescent="0.25">
      <c r="A436" s="117" t="s">
        <v>51</v>
      </c>
      <c r="B436" s="126">
        <v>275376</v>
      </c>
      <c r="C436" s="126">
        <v>312933</v>
      </c>
      <c r="D436" s="126">
        <v>0</v>
      </c>
      <c r="E436" s="119" t="s">
        <v>89</v>
      </c>
      <c r="F436" s="119" t="s">
        <v>89</v>
      </c>
      <c r="G436" s="126">
        <v>39778826</v>
      </c>
    </row>
    <row r="437" spans="1:7" s="15" customFormat="1" ht="9" customHeight="1" x14ac:dyDescent="0.25">
      <c r="A437" s="120" t="s">
        <v>52</v>
      </c>
      <c r="B437" s="128">
        <v>0</v>
      </c>
      <c r="C437" s="128">
        <v>0</v>
      </c>
      <c r="D437" s="128">
        <v>0</v>
      </c>
      <c r="E437" s="122" t="s">
        <v>89</v>
      </c>
      <c r="F437" s="122" t="s">
        <v>89</v>
      </c>
      <c r="G437" s="128">
        <v>0</v>
      </c>
    </row>
    <row r="438" spans="1:7" s="15" customFormat="1" ht="9" customHeight="1" x14ac:dyDescent="0.25">
      <c r="A438" s="117" t="s">
        <v>53</v>
      </c>
      <c r="B438" s="126">
        <v>0</v>
      </c>
      <c r="C438" s="126">
        <v>69055</v>
      </c>
      <c r="D438" s="126">
        <v>0</v>
      </c>
      <c r="E438" s="119" t="s">
        <v>89</v>
      </c>
      <c r="F438" s="119" t="s">
        <v>89</v>
      </c>
      <c r="G438" s="126">
        <v>67937767</v>
      </c>
    </row>
    <row r="439" spans="1:7" s="15" customFormat="1" ht="9" customHeight="1" x14ac:dyDescent="0.25">
      <c r="A439" s="117" t="s">
        <v>54</v>
      </c>
      <c r="B439" s="126">
        <v>47304</v>
      </c>
      <c r="C439" s="126">
        <v>123997</v>
      </c>
      <c r="D439" s="126">
        <v>0</v>
      </c>
      <c r="E439" s="119" t="s">
        <v>89</v>
      </c>
      <c r="F439" s="119" t="s">
        <v>89</v>
      </c>
      <c r="G439" s="126">
        <v>80463295</v>
      </c>
    </row>
    <row r="440" spans="1:7" s="15" customFormat="1" ht="9" customHeight="1" x14ac:dyDescent="0.25">
      <c r="A440" s="117" t="s">
        <v>55</v>
      </c>
      <c r="B440" s="126">
        <v>0</v>
      </c>
      <c r="C440" s="126">
        <v>0</v>
      </c>
      <c r="D440" s="126">
        <v>0</v>
      </c>
      <c r="E440" s="119" t="s">
        <v>89</v>
      </c>
      <c r="F440" s="119" t="s">
        <v>89</v>
      </c>
      <c r="G440" s="126">
        <v>0</v>
      </c>
    </row>
    <row r="441" spans="1:7" s="15" customFormat="1" ht="9" customHeight="1" x14ac:dyDescent="0.25">
      <c r="A441" s="120" t="s">
        <v>56</v>
      </c>
      <c r="B441" s="128">
        <v>141339</v>
      </c>
      <c r="C441" s="128">
        <v>0</v>
      </c>
      <c r="D441" s="128">
        <v>0</v>
      </c>
      <c r="E441" s="122" t="s">
        <v>89</v>
      </c>
      <c r="F441" s="122" t="s">
        <v>89</v>
      </c>
      <c r="G441" s="128">
        <v>25075419</v>
      </c>
    </row>
    <row r="442" spans="1:7" s="15" customFormat="1" ht="9" customHeight="1" x14ac:dyDescent="0.25">
      <c r="A442" s="117" t="s">
        <v>57</v>
      </c>
      <c r="B442" s="126">
        <v>232874</v>
      </c>
      <c r="C442" s="126">
        <v>89502</v>
      </c>
      <c r="D442" s="126">
        <v>0</v>
      </c>
      <c r="E442" s="119" t="s">
        <v>89</v>
      </c>
      <c r="F442" s="119" t="s">
        <v>89</v>
      </c>
      <c r="G442" s="126">
        <v>80837408</v>
      </c>
    </row>
    <row r="443" spans="1:7" s="15" customFormat="1" ht="9" customHeight="1" x14ac:dyDescent="0.25">
      <c r="A443" s="117" t="s">
        <v>58</v>
      </c>
      <c r="B443" s="126">
        <v>94025</v>
      </c>
      <c r="C443" s="126">
        <v>2281428</v>
      </c>
      <c r="D443" s="126">
        <v>0</v>
      </c>
      <c r="E443" s="119" t="s">
        <v>89</v>
      </c>
      <c r="F443" s="119" t="s">
        <v>89</v>
      </c>
      <c r="G443" s="126">
        <v>2991729</v>
      </c>
    </row>
    <row r="444" spans="1:7" s="15" customFormat="1" ht="9" customHeight="1" x14ac:dyDescent="0.25">
      <c r="A444" s="117" t="s">
        <v>59</v>
      </c>
      <c r="B444" s="126">
        <v>91482</v>
      </c>
      <c r="C444" s="126">
        <v>0</v>
      </c>
      <c r="D444" s="126">
        <v>0</v>
      </c>
      <c r="E444" s="119" t="s">
        <v>89</v>
      </c>
      <c r="F444" s="119" t="s">
        <v>89</v>
      </c>
      <c r="G444" s="126">
        <v>0</v>
      </c>
    </row>
    <row r="445" spans="1:7" s="15" customFormat="1" ht="9" customHeight="1" x14ac:dyDescent="0.25">
      <c r="A445" s="120" t="s">
        <v>60</v>
      </c>
      <c r="B445" s="128">
        <v>97923</v>
      </c>
      <c r="C445" s="128">
        <v>0</v>
      </c>
      <c r="D445" s="128">
        <v>0</v>
      </c>
      <c r="E445" s="122" t="s">
        <v>89</v>
      </c>
      <c r="F445" s="122" t="s">
        <v>89</v>
      </c>
      <c r="G445" s="128">
        <v>0</v>
      </c>
    </row>
    <row r="446" spans="1:7" s="15" customFormat="1" ht="9" customHeight="1" x14ac:dyDescent="0.25">
      <c r="A446" s="117" t="s">
        <v>61</v>
      </c>
      <c r="B446" s="126">
        <v>0</v>
      </c>
      <c r="C446" s="126">
        <v>0</v>
      </c>
      <c r="D446" s="126">
        <v>0</v>
      </c>
      <c r="E446" s="119" t="s">
        <v>89</v>
      </c>
      <c r="F446" s="119" t="s">
        <v>89</v>
      </c>
      <c r="G446" s="126">
        <v>0</v>
      </c>
    </row>
    <row r="447" spans="1:7" s="15" customFormat="1" ht="9" customHeight="1" x14ac:dyDescent="0.25">
      <c r="A447" s="117" t="s">
        <v>62</v>
      </c>
      <c r="B447" s="126">
        <v>218221</v>
      </c>
      <c r="C447" s="126">
        <v>0</v>
      </c>
      <c r="D447" s="126">
        <v>0</v>
      </c>
      <c r="E447" s="119" t="s">
        <v>89</v>
      </c>
      <c r="F447" s="119" t="s">
        <v>89</v>
      </c>
      <c r="G447" s="126">
        <v>0</v>
      </c>
    </row>
    <row r="448" spans="1:7" s="15" customFormat="1" ht="9" customHeight="1" x14ac:dyDescent="0.25">
      <c r="A448" s="117" t="s">
        <v>63</v>
      </c>
      <c r="B448" s="126">
        <v>17379</v>
      </c>
      <c r="C448" s="126">
        <v>503814</v>
      </c>
      <c r="D448" s="126">
        <v>0</v>
      </c>
      <c r="E448" s="119" t="s">
        <v>89</v>
      </c>
      <c r="F448" s="119" t="s">
        <v>89</v>
      </c>
      <c r="G448" s="126">
        <v>53198549</v>
      </c>
    </row>
    <row r="449" spans="1:7" s="15" customFormat="1" ht="9" customHeight="1" x14ac:dyDescent="0.25">
      <c r="A449" s="120" t="s">
        <v>64</v>
      </c>
      <c r="B449" s="128">
        <v>829</v>
      </c>
      <c r="C449" s="128">
        <v>0</v>
      </c>
      <c r="D449" s="128">
        <v>60486</v>
      </c>
      <c r="E449" s="122" t="s">
        <v>89</v>
      </c>
      <c r="F449" s="122" t="s">
        <v>89</v>
      </c>
      <c r="G449" s="128">
        <v>0</v>
      </c>
    </row>
    <row r="450" spans="1:7" s="15" customFormat="1" ht="9" customHeight="1" x14ac:dyDescent="0.25">
      <c r="A450" s="124" t="s">
        <v>112</v>
      </c>
      <c r="B450" s="130">
        <v>173964</v>
      </c>
      <c r="C450" s="130">
        <v>19067</v>
      </c>
      <c r="D450" s="130">
        <v>0</v>
      </c>
      <c r="E450" s="125" t="s">
        <v>89</v>
      </c>
      <c r="F450" s="125" t="s">
        <v>89</v>
      </c>
      <c r="G450" s="130">
        <v>104708435</v>
      </c>
    </row>
    <row r="451" spans="1:7" s="5" customFormat="1" ht="9" customHeight="1" x14ac:dyDescent="0.2"/>
    <row r="452" spans="1:7" s="14" customFormat="1" ht="9" customHeight="1" x14ac:dyDescent="0.25">
      <c r="A452" s="113">
        <v>2008</v>
      </c>
      <c r="B452" s="114"/>
      <c r="C452" s="114"/>
      <c r="D452" s="114"/>
      <c r="E452" s="114"/>
      <c r="F452" s="114"/>
      <c r="G452" s="114"/>
    </row>
    <row r="453" spans="1:7" s="14" customFormat="1" ht="9" customHeight="1" x14ac:dyDescent="0.25">
      <c r="A453" s="115" t="s">
        <v>33</v>
      </c>
      <c r="B453" s="114">
        <f>SUM(B455:B487)</f>
        <v>2383192</v>
      </c>
      <c r="C453" s="114">
        <f>SUM(C455:C487)</f>
        <v>5779550</v>
      </c>
      <c r="D453" s="114">
        <f>SUM(D455:D487)</f>
        <v>70986</v>
      </c>
      <c r="E453" s="116" t="s">
        <v>89</v>
      </c>
      <c r="F453" s="116" t="s">
        <v>89</v>
      </c>
      <c r="G453" s="114">
        <f>SUM(G455:G487)</f>
        <v>766533818</v>
      </c>
    </row>
    <row r="454" spans="1:7" s="14" customFormat="1" ht="3.95" customHeight="1" x14ac:dyDescent="0.25">
      <c r="A454" s="115"/>
      <c r="B454" s="114"/>
      <c r="C454" s="114"/>
      <c r="D454" s="114"/>
      <c r="G454" s="114"/>
    </row>
    <row r="455" spans="1:7" s="15" customFormat="1" ht="9" customHeight="1" x14ac:dyDescent="0.25">
      <c r="A455" s="117" t="s">
        <v>34</v>
      </c>
      <c r="B455" s="126">
        <v>36908</v>
      </c>
      <c r="C455" s="126">
        <v>0</v>
      </c>
      <c r="D455" s="126">
        <v>342</v>
      </c>
      <c r="E455" s="119" t="s">
        <v>89</v>
      </c>
      <c r="F455" s="119" t="s">
        <v>89</v>
      </c>
      <c r="G455" s="126">
        <v>26606957</v>
      </c>
    </row>
    <row r="456" spans="1:7" s="15" customFormat="1" ht="9" customHeight="1" x14ac:dyDescent="0.25">
      <c r="A456" s="117" t="s">
        <v>35</v>
      </c>
      <c r="B456" s="126">
        <v>272123</v>
      </c>
      <c r="C456" s="126">
        <v>17592</v>
      </c>
      <c r="D456" s="126">
        <v>0</v>
      </c>
      <c r="E456" s="119" t="s">
        <v>89</v>
      </c>
      <c r="F456" s="119" t="s">
        <v>89</v>
      </c>
      <c r="G456" s="126">
        <v>0</v>
      </c>
    </row>
    <row r="457" spans="1:7" s="15" customFormat="1" ht="9" customHeight="1" x14ac:dyDescent="0.25">
      <c r="A457" s="117" t="s">
        <v>87</v>
      </c>
      <c r="B457" s="126">
        <v>0</v>
      </c>
      <c r="C457" s="126">
        <v>0</v>
      </c>
      <c r="D457" s="126">
        <v>0</v>
      </c>
      <c r="E457" s="119" t="s">
        <v>89</v>
      </c>
      <c r="F457" s="119" t="s">
        <v>89</v>
      </c>
      <c r="G457" s="126">
        <v>0</v>
      </c>
    </row>
    <row r="458" spans="1:7" s="15" customFormat="1" ht="9" customHeight="1" x14ac:dyDescent="0.25">
      <c r="A458" s="120" t="s">
        <v>37</v>
      </c>
      <c r="B458" s="128">
        <v>6076</v>
      </c>
      <c r="C458" s="128">
        <v>0</v>
      </c>
      <c r="D458" s="128">
        <v>0</v>
      </c>
      <c r="E458" s="122" t="s">
        <v>89</v>
      </c>
      <c r="F458" s="122" t="s">
        <v>89</v>
      </c>
      <c r="G458" s="128">
        <v>0</v>
      </c>
    </row>
    <row r="459" spans="1:7" s="15" customFormat="1" ht="9" customHeight="1" x14ac:dyDescent="0.25">
      <c r="A459" s="117" t="s">
        <v>38</v>
      </c>
      <c r="B459" s="126">
        <v>58771</v>
      </c>
      <c r="C459" s="126">
        <v>30077</v>
      </c>
      <c r="D459" s="126">
        <v>0</v>
      </c>
      <c r="E459" s="119" t="s">
        <v>89</v>
      </c>
      <c r="F459" s="119" t="s">
        <v>89</v>
      </c>
      <c r="G459" s="126">
        <v>0</v>
      </c>
    </row>
    <row r="460" spans="1:7" s="15" customFormat="1" ht="9" customHeight="1" x14ac:dyDescent="0.25">
      <c r="A460" s="117" t="s">
        <v>39</v>
      </c>
      <c r="B460" s="126">
        <v>0</v>
      </c>
      <c r="C460" s="126">
        <v>0</v>
      </c>
      <c r="D460" s="126">
        <v>0</v>
      </c>
      <c r="E460" s="119" t="s">
        <v>89</v>
      </c>
      <c r="F460" s="119" t="s">
        <v>89</v>
      </c>
      <c r="G460" s="126">
        <v>0</v>
      </c>
    </row>
    <row r="461" spans="1:7" s="15" customFormat="1" ht="9" customHeight="1" x14ac:dyDescent="0.25">
      <c r="A461" s="117" t="s">
        <v>40</v>
      </c>
      <c r="B461" s="126">
        <v>26620</v>
      </c>
      <c r="C461" s="126">
        <v>0</v>
      </c>
      <c r="D461" s="126">
        <v>0</v>
      </c>
      <c r="E461" s="119" t="s">
        <v>89</v>
      </c>
      <c r="F461" s="119" t="s">
        <v>89</v>
      </c>
      <c r="G461" s="126">
        <v>35536051</v>
      </c>
    </row>
    <row r="462" spans="1:7" s="15" customFormat="1" ht="9" customHeight="1" x14ac:dyDescent="0.25">
      <c r="A462" s="120" t="s">
        <v>41</v>
      </c>
      <c r="B462" s="128">
        <v>55772</v>
      </c>
      <c r="C462" s="128">
        <v>22214</v>
      </c>
      <c r="D462" s="128">
        <v>254</v>
      </c>
      <c r="E462" s="122" t="s">
        <v>89</v>
      </c>
      <c r="F462" s="122" t="s">
        <v>89</v>
      </c>
      <c r="G462" s="128">
        <v>2531255</v>
      </c>
    </row>
    <row r="463" spans="1:7" s="15" customFormat="1" ht="9" customHeight="1" x14ac:dyDescent="0.25">
      <c r="A463" s="117" t="s">
        <v>88</v>
      </c>
      <c r="B463" s="126">
        <v>0</v>
      </c>
      <c r="C463" s="126">
        <v>0</v>
      </c>
      <c r="D463" s="126">
        <v>0</v>
      </c>
      <c r="E463" s="119" t="s">
        <v>89</v>
      </c>
      <c r="F463" s="119" t="s">
        <v>89</v>
      </c>
      <c r="G463" s="126">
        <v>0</v>
      </c>
    </row>
    <row r="464" spans="1:7" s="15" customFormat="1" ht="9" customHeight="1" x14ac:dyDescent="0.25">
      <c r="A464" s="117" t="s">
        <v>42</v>
      </c>
      <c r="B464" s="126">
        <v>11327</v>
      </c>
      <c r="C464" s="126">
        <v>3407</v>
      </c>
      <c r="D464" s="126">
        <v>0</v>
      </c>
      <c r="E464" s="119" t="s">
        <v>89</v>
      </c>
      <c r="F464" s="119" t="s">
        <v>89</v>
      </c>
      <c r="G464" s="126">
        <v>0</v>
      </c>
    </row>
    <row r="465" spans="1:7" s="15" customFormat="1" ht="9" customHeight="1" x14ac:dyDescent="0.25">
      <c r="A465" s="117" t="s">
        <v>43</v>
      </c>
      <c r="B465" s="126">
        <v>146846</v>
      </c>
      <c r="C465" s="126">
        <v>987682</v>
      </c>
      <c r="D465" s="126">
        <v>0</v>
      </c>
      <c r="E465" s="119" t="s">
        <v>89</v>
      </c>
      <c r="F465" s="119" t="s">
        <v>89</v>
      </c>
      <c r="G465" s="126">
        <v>41871551</v>
      </c>
    </row>
    <row r="466" spans="1:7" s="15" customFormat="1" ht="9" customHeight="1" x14ac:dyDescent="0.25">
      <c r="A466" s="120" t="s">
        <v>44</v>
      </c>
      <c r="B466" s="128">
        <v>0</v>
      </c>
      <c r="C466" s="128">
        <v>0</v>
      </c>
      <c r="D466" s="128">
        <v>0</v>
      </c>
      <c r="E466" s="122" t="s">
        <v>89</v>
      </c>
      <c r="F466" s="122" t="s">
        <v>89</v>
      </c>
      <c r="G466" s="128">
        <v>0</v>
      </c>
    </row>
    <row r="467" spans="1:7" s="15" customFormat="1" ht="9" customHeight="1" x14ac:dyDescent="0.25">
      <c r="A467" s="117" t="s">
        <v>45</v>
      </c>
      <c r="B467" s="126">
        <v>0</v>
      </c>
      <c r="C467" s="126">
        <v>0</v>
      </c>
      <c r="D467" s="126">
        <v>0</v>
      </c>
      <c r="E467" s="119" t="s">
        <v>89</v>
      </c>
      <c r="F467" s="119" t="s">
        <v>89</v>
      </c>
      <c r="G467" s="126">
        <v>39036331</v>
      </c>
    </row>
    <row r="468" spans="1:7" s="15" customFormat="1" ht="9" customHeight="1" x14ac:dyDescent="0.25">
      <c r="A468" s="117" t="s">
        <v>46</v>
      </c>
      <c r="B468" s="126">
        <v>0</v>
      </c>
      <c r="C468" s="126">
        <v>148723</v>
      </c>
      <c r="D468" s="126">
        <v>0</v>
      </c>
      <c r="E468" s="119" t="s">
        <v>89</v>
      </c>
      <c r="F468" s="119" t="s">
        <v>89</v>
      </c>
      <c r="G468" s="126">
        <v>126913594</v>
      </c>
    </row>
    <row r="469" spans="1:7" s="15" customFormat="1" ht="9" customHeight="1" x14ac:dyDescent="0.25">
      <c r="A469" s="117" t="s">
        <v>47</v>
      </c>
      <c r="B469" s="126">
        <v>9302</v>
      </c>
      <c r="C469" s="126">
        <v>1048828</v>
      </c>
      <c r="D469" s="126">
        <v>0</v>
      </c>
      <c r="E469" s="119" t="s">
        <v>89</v>
      </c>
      <c r="F469" s="119" t="s">
        <v>89</v>
      </c>
      <c r="G469" s="126">
        <v>0</v>
      </c>
    </row>
    <row r="470" spans="1:7" s="15" customFormat="1" ht="9" customHeight="1" x14ac:dyDescent="0.25">
      <c r="A470" s="120" t="s">
        <v>48</v>
      </c>
      <c r="B470" s="128">
        <v>107353</v>
      </c>
      <c r="C470" s="128">
        <v>42842</v>
      </c>
      <c r="D470" s="128">
        <v>0</v>
      </c>
      <c r="E470" s="122" t="s">
        <v>89</v>
      </c>
      <c r="F470" s="122" t="s">
        <v>89</v>
      </c>
      <c r="G470" s="128">
        <v>0</v>
      </c>
    </row>
    <row r="471" spans="1:7" s="15" customFormat="1" ht="9" customHeight="1" x14ac:dyDescent="0.25">
      <c r="A471" s="117" t="s">
        <v>49</v>
      </c>
      <c r="B471" s="126">
        <v>0</v>
      </c>
      <c r="C471" s="126">
        <v>0</v>
      </c>
      <c r="D471" s="126">
        <v>0</v>
      </c>
      <c r="E471" s="119" t="s">
        <v>89</v>
      </c>
      <c r="F471" s="119" t="s">
        <v>89</v>
      </c>
      <c r="G471" s="126">
        <v>0</v>
      </c>
    </row>
    <row r="472" spans="1:7" s="15" customFormat="1" ht="9" customHeight="1" x14ac:dyDescent="0.25">
      <c r="A472" s="117" t="s">
        <v>50</v>
      </c>
      <c r="B472" s="126">
        <v>0</v>
      </c>
      <c r="C472" s="126">
        <v>0</v>
      </c>
      <c r="D472" s="126">
        <v>0</v>
      </c>
      <c r="E472" s="119" t="s">
        <v>89</v>
      </c>
      <c r="F472" s="119" t="s">
        <v>89</v>
      </c>
      <c r="G472" s="126">
        <v>3152028</v>
      </c>
    </row>
    <row r="473" spans="1:7" s="15" customFormat="1" ht="9" customHeight="1" x14ac:dyDescent="0.25">
      <c r="A473" s="117" t="s">
        <v>51</v>
      </c>
      <c r="B473" s="126">
        <v>419463</v>
      </c>
      <c r="C473" s="126">
        <v>234712</v>
      </c>
      <c r="D473" s="126">
        <v>0</v>
      </c>
      <c r="E473" s="119" t="s">
        <v>89</v>
      </c>
      <c r="F473" s="119" t="s">
        <v>89</v>
      </c>
      <c r="G473" s="126">
        <v>46820189</v>
      </c>
    </row>
    <row r="474" spans="1:7" s="15" customFormat="1" ht="9" customHeight="1" x14ac:dyDescent="0.25">
      <c r="A474" s="120" t="s">
        <v>52</v>
      </c>
      <c r="B474" s="128">
        <v>0</v>
      </c>
      <c r="C474" s="128">
        <v>0</v>
      </c>
      <c r="D474" s="128">
        <v>0</v>
      </c>
      <c r="E474" s="122" t="s">
        <v>89</v>
      </c>
      <c r="F474" s="122" t="s">
        <v>89</v>
      </c>
      <c r="G474" s="128">
        <v>0</v>
      </c>
    </row>
    <row r="475" spans="1:7" s="15" customFormat="1" ht="9" customHeight="1" x14ac:dyDescent="0.25">
      <c r="A475" s="117" t="s">
        <v>53</v>
      </c>
      <c r="B475" s="126">
        <v>0</v>
      </c>
      <c r="C475" s="126">
        <v>43616</v>
      </c>
      <c r="D475" s="126">
        <v>0</v>
      </c>
      <c r="E475" s="119" t="s">
        <v>89</v>
      </c>
      <c r="F475" s="119" t="s">
        <v>89</v>
      </c>
      <c r="G475" s="126">
        <v>85870118</v>
      </c>
    </row>
    <row r="476" spans="1:7" s="15" customFormat="1" ht="9" customHeight="1" x14ac:dyDescent="0.25">
      <c r="A476" s="117" t="s">
        <v>54</v>
      </c>
      <c r="B476" s="126">
        <v>49598</v>
      </c>
      <c r="C476" s="126">
        <v>105897</v>
      </c>
      <c r="D476" s="126">
        <v>0</v>
      </c>
      <c r="E476" s="119" t="s">
        <v>89</v>
      </c>
      <c r="F476" s="119" t="s">
        <v>89</v>
      </c>
      <c r="G476" s="126">
        <v>92719427</v>
      </c>
    </row>
    <row r="477" spans="1:7" s="15" customFormat="1" ht="9" customHeight="1" x14ac:dyDescent="0.25">
      <c r="A477" s="117" t="s">
        <v>55</v>
      </c>
      <c r="B477" s="126">
        <v>0</v>
      </c>
      <c r="C477" s="126">
        <v>0</v>
      </c>
      <c r="D477" s="126">
        <v>0</v>
      </c>
      <c r="E477" s="119" t="s">
        <v>89</v>
      </c>
      <c r="F477" s="119" t="s">
        <v>89</v>
      </c>
      <c r="G477" s="126">
        <v>0</v>
      </c>
    </row>
    <row r="478" spans="1:7" s="15" customFormat="1" ht="9" customHeight="1" x14ac:dyDescent="0.25">
      <c r="A478" s="120" t="s">
        <v>56</v>
      </c>
      <c r="B478" s="128">
        <v>149041</v>
      </c>
      <c r="C478" s="128">
        <v>0</v>
      </c>
      <c r="D478" s="128">
        <v>0</v>
      </c>
      <c r="E478" s="122" t="s">
        <v>89</v>
      </c>
      <c r="F478" s="122" t="s">
        <v>89</v>
      </c>
      <c r="G478" s="128">
        <v>19484785</v>
      </c>
    </row>
    <row r="479" spans="1:7" s="15" customFormat="1" ht="9" customHeight="1" x14ac:dyDescent="0.25">
      <c r="A479" s="117" t="s">
        <v>57</v>
      </c>
      <c r="B479" s="126">
        <v>226213</v>
      </c>
      <c r="C479" s="126">
        <v>103746</v>
      </c>
      <c r="D479" s="126">
        <v>0</v>
      </c>
      <c r="E479" s="119" t="s">
        <v>89</v>
      </c>
      <c r="F479" s="119" t="s">
        <v>89</v>
      </c>
      <c r="G479" s="126">
        <v>76617356</v>
      </c>
    </row>
    <row r="480" spans="1:7" s="15" customFormat="1" ht="9" customHeight="1" x14ac:dyDescent="0.25">
      <c r="A480" s="117" t="s">
        <v>58</v>
      </c>
      <c r="B480" s="126">
        <v>109927</v>
      </c>
      <c r="C480" s="126">
        <v>2421773</v>
      </c>
      <c r="D480" s="126">
        <v>0</v>
      </c>
      <c r="E480" s="119" t="s">
        <v>89</v>
      </c>
      <c r="F480" s="119" t="s">
        <v>89</v>
      </c>
      <c r="G480" s="126">
        <v>7483347</v>
      </c>
    </row>
    <row r="481" spans="1:7" s="15" customFormat="1" ht="9" customHeight="1" x14ac:dyDescent="0.25">
      <c r="A481" s="117" t="s">
        <v>59</v>
      </c>
      <c r="B481" s="126">
        <v>104587</v>
      </c>
      <c r="C481" s="126">
        <v>0</v>
      </c>
      <c r="D481" s="126">
        <v>0</v>
      </c>
      <c r="E481" s="119" t="s">
        <v>89</v>
      </c>
      <c r="F481" s="119" t="s">
        <v>89</v>
      </c>
      <c r="G481" s="126">
        <v>0</v>
      </c>
    </row>
    <row r="482" spans="1:7" s="15" customFormat="1" ht="9" customHeight="1" x14ac:dyDescent="0.25">
      <c r="A482" s="120" t="s">
        <v>60</v>
      </c>
      <c r="B482" s="128">
        <v>116597</v>
      </c>
      <c r="C482" s="128">
        <v>0</v>
      </c>
      <c r="D482" s="128">
        <v>0</v>
      </c>
      <c r="E482" s="122" t="s">
        <v>89</v>
      </c>
      <c r="F482" s="122" t="s">
        <v>89</v>
      </c>
      <c r="G482" s="128">
        <v>0</v>
      </c>
    </row>
    <row r="483" spans="1:7" s="15" customFormat="1" ht="9" customHeight="1" x14ac:dyDescent="0.25">
      <c r="A483" s="117" t="s">
        <v>61</v>
      </c>
      <c r="B483" s="126">
        <v>0</v>
      </c>
      <c r="C483" s="126">
        <v>0</v>
      </c>
      <c r="D483" s="126">
        <v>0</v>
      </c>
      <c r="E483" s="119" t="s">
        <v>89</v>
      </c>
      <c r="F483" s="119" t="s">
        <v>89</v>
      </c>
      <c r="G483" s="126">
        <v>0</v>
      </c>
    </row>
    <row r="484" spans="1:7" s="15" customFormat="1" ht="9" customHeight="1" x14ac:dyDescent="0.25">
      <c r="A484" s="117" t="s">
        <v>62</v>
      </c>
      <c r="B484" s="126">
        <v>231680</v>
      </c>
      <c r="C484" s="126">
        <v>28437</v>
      </c>
      <c r="D484" s="126">
        <v>0</v>
      </c>
      <c r="E484" s="119" t="s">
        <v>89</v>
      </c>
      <c r="F484" s="119" t="s">
        <v>89</v>
      </c>
      <c r="G484" s="126">
        <v>3009977</v>
      </c>
    </row>
    <row r="485" spans="1:7" s="15" customFormat="1" ht="9" customHeight="1" x14ac:dyDescent="0.25">
      <c r="A485" s="117" t="s">
        <v>63</v>
      </c>
      <c r="B485" s="126">
        <v>21321</v>
      </c>
      <c r="C485" s="126">
        <v>517998</v>
      </c>
      <c r="D485" s="126">
        <v>0</v>
      </c>
      <c r="E485" s="119" t="s">
        <v>89</v>
      </c>
      <c r="F485" s="119" t="s">
        <v>89</v>
      </c>
      <c r="G485" s="126">
        <v>53209553</v>
      </c>
    </row>
    <row r="486" spans="1:7" s="15" customFormat="1" ht="9" customHeight="1" x14ac:dyDescent="0.25">
      <c r="A486" s="120" t="s">
        <v>64</v>
      </c>
      <c r="B486" s="128">
        <v>1766</v>
      </c>
      <c r="C486" s="128">
        <v>0</v>
      </c>
      <c r="D486" s="128">
        <v>70390</v>
      </c>
      <c r="E486" s="122" t="s">
        <v>89</v>
      </c>
      <c r="F486" s="122" t="s">
        <v>89</v>
      </c>
      <c r="G486" s="128">
        <v>0</v>
      </c>
    </row>
    <row r="487" spans="1:7" s="15" customFormat="1" ht="9" customHeight="1" x14ac:dyDescent="0.25">
      <c r="A487" s="124" t="s">
        <v>112</v>
      </c>
      <c r="B487" s="130">
        <v>221901</v>
      </c>
      <c r="C487" s="130">
        <v>22006</v>
      </c>
      <c r="D487" s="130">
        <v>0</v>
      </c>
      <c r="E487" s="125" t="s">
        <v>89</v>
      </c>
      <c r="F487" s="125" t="s">
        <v>89</v>
      </c>
      <c r="G487" s="130">
        <v>105671299</v>
      </c>
    </row>
    <row r="488" spans="1:7" s="15" customFormat="1" ht="9.6" customHeight="1" x14ac:dyDescent="0.25">
      <c r="A488" s="92"/>
      <c r="B488" s="132"/>
      <c r="C488" s="132"/>
      <c r="D488" s="132"/>
      <c r="E488" s="132"/>
      <c r="F488" s="132"/>
      <c r="G488" s="132"/>
    </row>
    <row r="489" spans="1:7" s="15" customFormat="1" ht="9" customHeight="1" x14ac:dyDescent="0.25">
      <c r="A489" s="133">
        <v>2009</v>
      </c>
      <c r="B489" s="134"/>
      <c r="C489" s="134"/>
      <c r="D489" s="134"/>
      <c r="E489" s="134"/>
      <c r="F489" s="134"/>
      <c r="G489" s="134"/>
    </row>
    <row r="490" spans="1:7" s="15" customFormat="1" ht="9" customHeight="1" x14ac:dyDescent="0.25">
      <c r="A490" s="135" t="s">
        <v>33</v>
      </c>
      <c r="B490" s="136">
        <f>SUM(B492:B524)</f>
        <v>2688064</v>
      </c>
      <c r="C490" s="136">
        <f>SUM(C492:C524)</f>
        <v>5668527</v>
      </c>
      <c r="D490" s="136">
        <f>SUM(D492:D524)</f>
        <v>87487</v>
      </c>
      <c r="E490" s="116" t="s">
        <v>89</v>
      </c>
      <c r="F490" s="116" t="s">
        <v>89</v>
      </c>
      <c r="G490" s="136">
        <f>SUM(G492:G524)</f>
        <v>717944435</v>
      </c>
    </row>
    <row r="491" spans="1:7" s="15" customFormat="1" ht="3.95" customHeight="1" x14ac:dyDescent="0.25">
      <c r="A491" s="135"/>
      <c r="B491" s="136"/>
      <c r="C491" s="136"/>
      <c r="D491" s="136"/>
      <c r="E491" s="14"/>
      <c r="F491" s="14"/>
      <c r="G491" s="136"/>
    </row>
    <row r="492" spans="1:7" s="15" customFormat="1" ht="9" customHeight="1" x14ac:dyDescent="0.25">
      <c r="A492" s="92" t="s">
        <v>34</v>
      </c>
      <c r="B492" s="126">
        <v>37107</v>
      </c>
      <c r="C492" s="126">
        <v>0</v>
      </c>
      <c r="D492" s="126">
        <v>12065</v>
      </c>
      <c r="E492" s="119" t="s">
        <v>89</v>
      </c>
      <c r="F492" s="119" t="s">
        <v>89</v>
      </c>
      <c r="G492" s="126">
        <v>27741711</v>
      </c>
    </row>
    <row r="493" spans="1:7" s="15" customFormat="1" ht="9" customHeight="1" x14ac:dyDescent="0.25">
      <c r="A493" s="92" t="s">
        <v>35</v>
      </c>
      <c r="B493" s="126">
        <v>261253</v>
      </c>
      <c r="C493" s="126">
        <v>13762</v>
      </c>
      <c r="D493" s="126">
        <v>0</v>
      </c>
      <c r="E493" s="119" t="s">
        <v>89</v>
      </c>
      <c r="F493" s="119" t="s">
        <v>89</v>
      </c>
      <c r="G493" s="126">
        <v>0</v>
      </c>
    </row>
    <row r="494" spans="1:7" s="15" customFormat="1" ht="9" customHeight="1" x14ac:dyDescent="0.25">
      <c r="A494" s="92" t="s">
        <v>36</v>
      </c>
      <c r="B494" s="126">
        <v>0</v>
      </c>
      <c r="C494" s="126">
        <v>0</v>
      </c>
      <c r="D494" s="126">
        <v>0</v>
      </c>
      <c r="E494" s="119" t="s">
        <v>89</v>
      </c>
      <c r="F494" s="119" t="s">
        <v>89</v>
      </c>
      <c r="G494" s="126">
        <v>0</v>
      </c>
    </row>
    <row r="495" spans="1:7" s="15" customFormat="1" ht="9" customHeight="1" x14ac:dyDescent="0.25">
      <c r="A495" s="137" t="s">
        <v>37</v>
      </c>
      <c r="B495" s="128">
        <v>5721</v>
      </c>
      <c r="C495" s="128">
        <v>0</v>
      </c>
      <c r="D495" s="128">
        <v>0</v>
      </c>
      <c r="E495" s="122" t="s">
        <v>89</v>
      </c>
      <c r="F495" s="122" t="s">
        <v>89</v>
      </c>
      <c r="G495" s="128">
        <v>0</v>
      </c>
    </row>
    <row r="496" spans="1:7" s="15" customFormat="1" ht="9" customHeight="1" x14ac:dyDescent="0.25">
      <c r="A496" s="92" t="s">
        <v>38</v>
      </c>
      <c r="B496" s="126">
        <v>86574</v>
      </c>
      <c r="C496" s="126">
        <v>34992</v>
      </c>
      <c r="D496" s="126">
        <v>0</v>
      </c>
      <c r="E496" s="119" t="s">
        <v>89</v>
      </c>
      <c r="F496" s="119" t="s">
        <v>89</v>
      </c>
      <c r="G496" s="126">
        <v>0</v>
      </c>
    </row>
    <row r="497" spans="1:7" s="15" customFormat="1" ht="9" customHeight="1" x14ac:dyDescent="0.25">
      <c r="A497" s="92" t="s">
        <v>39</v>
      </c>
      <c r="B497" s="126">
        <v>0</v>
      </c>
      <c r="C497" s="126">
        <v>0</v>
      </c>
      <c r="D497" s="126">
        <v>0</v>
      </c>
      <c r="E497" s="119" t="s">
        <v>89</v>
      </c>
      <c r="F497" s="119" t="s">
        <v>89</v>
      </c>
      <c r="G497" s="126">
        <v>0</v>
      </c>
    </row>
    <row r="498" spans="1:7" s="15" customFormat="1" ht="9" customHeight="1" x14ac:dyDescent="0.25">
      <c r="A498" s="92" t="s">
        <v>40</v>
      </c>
      <c r="B498" s="126">
        <v>26842</v>
      </c>
      <c r="C498" s="126">
        <v>0</v>
      </c>
      <c r="D498" s="126">
        <v>0</v>
      </c>
      <c r="E498" s="119" t="s">
        <v>89</v>
      </c>
      <c r="F498" s="119" t="s">
        <v>89</v>
      </c>
      <c r="G498" s="126">
        <v>38559593</v>
      </c>
    </row>
    <row r="499" spans="1:7" s="15" customFormat="1" ht="9" customHeight="1" x14ac:dyDescent="0.25">
      <c r="A499" s="137" t="s">
        <v>41</v>
      </c>
      <c r="B499" s="128">
        <v>53983</v>
      </c>
      <c r="C499" s="128">
        <v>18016</v>
      </c>
      <c r="D499" s="128">
        <v>12064</v>
      </c>
      <c r="E499" s="122" t="s">
        <v>89</v>
      </c>
      <c r="F499" s="122" t="s">
        <v>89</v>
      </c>
      <c r="G499" s="128">
        <v>952792</v>
      </c>
    </row>
    <row r="500" spans="1:7" s="15" customFormat="1" ht="9" customHeight="1" x14ac:dyDescent="0.25">
      <c r="A500" s="92" t="s">
        <v>88</v>
      </c>
      <c r="B500" s="130">
        <v>0</v>
      </c>
      <c r="C500" s="130">
        <v>0</v>
      </c>
      <c r="D500" s="130">
        <v>0</v>
      </c>
      <c r="E500" s="119" t="s">
        <v>89</v>
      </c>
      <c r="F500" s="119" t="s">
        <v>89</v>
      </c>
      <c r="G500" s="130">
        <v>0</v>
      </c>
    </row>
    <row r="501" spans="1:7" s="15" customFormat="1" ht="9" customHeight="1" x14ac:dyDescent="0.25">
      <c r="A501" s="92" t="s">
        <v>42</v>
      </c>
      <c r="B501" s="130">
        <v>5340</v>
      </c>
      <c r="C501" s="130">
        <v>0</v>
      </c>
      <c r="D501" s="130">
        <v>0</v>
      </c>
      <c r="E501" s="119" t="s">
        <v>89</v>
      </c>
      <c r="F501" s="119" t="s">
        <v>89</v>
      </c>
      <c r="G501" s="130">
        <v>0</v>
      </c>
    </row>
    <row r="502" spans="1:7" s="15" customFormat="1" ht="9" customHeight="1" x14ac:dyDescent="0.25">
      <c r="A502" s="92" t="s">
        <v>43</v>
      </c>
      <c r="B502" s="130">
        <v>89593</v>
      </c>
      <c r="C502" s="130">
        <v>845422</v>
      </c>
      <c r="D502" s="130">
        <v>0</v>
      </c>
      <c r="E502" s="119" t="s">
        <v>89</v>
      </c>
      <c r="F502" s="119" t="s">
        <v>89</v>
      </c>
      <c r="G502" s="130">
        <v>38838825</v>
      </c>
    </row>
    <row r="503" spans="1:7" s="15" customFormat="1" ht="9" customHeight="1" x14ac:dyDescent="0.25">
      <c r="A503" s="137" t="s">
        <v>44</v>
      </c>
      <c r="B503" s="128">
        <v>0</v>
      </c>
      <c r="C503" s="128">
        <v>0</v>
      </c>
      <c r="D503" s="128">
        <v>0</v>
      </c>
      <c r="E503" s="122" t="s">
        <v>89</v>
      </c>
      <c r="F503" s="122" t="s">
        <v>89</v>
      </c>
      <c r="G503" s="128">
        <v>0</v>
      </c>
    </row>
    <row r="504" spans="1:7" s="15" customFormat="1" ht="9" customHeight="1" x14ac:dyDescent="0.25">
      <c r="A504" s="92" t="s">
        <v>45</v>
      </c>
      <c r="B504" s="130">
        <v>0</v>
      </c>
      <c r="C504" s="130">
        <v>0</v>
      </c>
      <c r="D504" s="130">
        <v>0</v>
      </c>
      <c r="E504" s="119" t="s">
        <v>89</v>
      </c>
      <c r="F504" s="119" t="s">
        <v>89</v>
      </c>
      <c r="G504" s="130">
        <v>37048016</v>
      </c>
    </row>
    <row r="505" spans="1:7" s="15" customFormat="1" ht="9" customHeight="1" x14ac:dyDescent="0.25">
      <c r="A505" s="92" t="s">
        <v>46</v>
      </c>
      <c r="B505" s="130">
        <v>0</v>
      </c>
      <c r="C505" s="130">
        <v>202579</v>
      </c>
      <c r="D505" s="130">
        <v>0</v>
      </c>
      <c r="E505" s="119" t="s">
        <v>89</v>
      </c>
      <c r="F505" s="119" t="s">
        <v>89</v>
      </c>
      <c r="G505" s="130">
        <v>128935643</v>
      </c>
    </row>
    <row r="506" spans="1:7" s="15" customFormat="1" ht="9" customHeight="1" x14ac:dyDescent="0.25">
      <c r="A506" s="92" t="s">
        <v>47</v>
      </c>
      <c r="B506" s="130">
        <v>22870</v>
      </c>
      <c r="C506" s="130">
        <v>974159</v>
      </c>
      <c r="D506" s="130">
        <v>0</v>
      </c>
      <c r="E506" s="119" t="s">
        <v>89</v>
      </c>
      <c r="F506" s="119" t="s">
        <v>89</v>
      </c>
      <c r="G506" s="130">
        <v>0</v>
      </c>
    </row>
    <row r="507" spans="1:7" s="15" customFormat="1" ht="9" customHeight="1" x14ac:dyDescent="0.25">
      <c r="A507" s="137" t="s">
        <v>48</v>
      </c>
      <c r="B507" s="128">
        <v>161896</v>
      </c>
      <c r="C507" s="128">
        <v>44771</v>
      </c>
      <c r="D507" s="128">
        <v>0</v>
      </c>
      <c r="E507" s="122" t="s">
        <v>89</v>
      </c>
      <c r="F507" s="122" t="s">
        <v>89</v>
      </c>
      <c r="G507" s="128">
        <v>0</v>
      </c>
    </row>
    <row r="508" spans="1:7" s="15" customFormat="1" ht="9" customHeight="1" x14ac:dyDescent="0.25">
      <c r="A508" s="92" t="s">
        <v>49</v>
      </c>
      <c r="B508" s="130">
        <v>0</v>
      </c>
      <c r="C508" s="130">
        <v>0</v>
      </c>
      <c r="D508" s="130">
        <v>0</v>
      </c>
      <c r="E508" s="119" t="s">
        <v>89</v>
      </c>
      <c r="F508" s="119" t="s">
        <v>89</v>
      </c>
      <c r="G508" s="130">
        <v>0</v>
      </c>
    </row>
    <row r="509" spans="1:7" s="15" customFormat="1" ht="9" customHeight="1" x14ac:dyDescent="0.25">
      <c r="A509" s="92" t="s">
        <v>50</v>
      </c>
      <c r="B509" s="130">
        <v>0</v>
      </c>
      <c r="C509" s="130">
        <v>0</v>
      </c>
      <c r="D509" s="130">
        <v>0</v>
      </c>
      <c r="E509" s="119" t="s">
        <v>89</v>
      </c>
      <c r="F509" s="119" t="s">
        <v>89</v>
      </c>
      <c r="G509" s="130">
        <v>3253026</v>
      </c>
    </row>
    <row r="510" spans="1:7" s="15" customFormat="1" ht="9" customHeight="1" x14ac:dyDescent="0.25">
      <c r="A510" s="92" t="s">
        <v>51</v>
      </c>
      <c r="B510" s="130">
        <v>551675</v>
      </c>
      <c r="C510" s="130">
        <v>211119</v>
      </c>
      <c r="D510" s="130">
        <v>0</v>
      </c>
      <c r="E510" s="119" t="s">
        <v>89</v>
      </c>
      <c r="F510" s="119" t="s">
        <v>89</v>
      </c>
      <c r="G510" s="130">
        <v>17463479</v>
      </c>
    </row>
    <row r="511" spans="1:7" s="15" customFormat="1" ht="9" customHeight="1" x14ac:dyDescent="0.25">
      <c r="A511" s="137" t="s">
        <v>52</v>
      </c>
      <c r="B511" s="128">
        <v>0</v>
      </c>
      <c r="C511" s="128">
        <v>0</v>
      </c>
      <c r="D511" s="128">
        <v>0</v>
      </c>
      <c r="E511" s="122" t="s">
        <v>89</v>
      </c>
      <c r="F511" s="122" t="s">
        <v>89</v>
      </c>
      <c r="G511" s="128">
        <v>0</v>
      </c>
    </row>
    <row r="512" spans="1:7" s="15" customFormat="1" ht="9" customHeight="1" x14ac:dyDescent="0.25">
      <c r="A512" s="92" t="s">
        <v>53</v>
      </c>
      <c r="B512" s="130">
        <v>0</v>
      </c>
      <c r="C512" s="130">
        <v>33526</v>
      </c>
      <c r="D512" s="130">
        <v>0</v>
      </c>
      <c r="E512" s="119" t="s">
        <v>89</v>
      </c>
      <c r="F512" s="119" t="s">
        <v>89</v>
      </c>
      <c r="G512" s="130">
        <v>65114845</v>
      </c>
    </row>
    <row r="513" spans="1:7" s="15" customFormat="1" ht="9" customHeight="1" x14ac:dyDescent="0.25">
      <c r="A513" s="92" t="s">
        <v>54</v>
      </c>
      <c r="B513" s="130">
        <v>54334</v>
      </c>
      <c r="C513" s="130">
        <v>93579</v>
      </c>
      <c r="D513" s="130">
        <v>0</v>
      </c>
      <c r="E513" s="119" t="s">
        <v>89</v>
      </c>
      <c r="F513" s="119" t="s">
        <v>89</v>
      </c>
      <c r="G513" s="130">
        <v>81211757</v>
      </c>
    </row>
    <row r="514" spans="1:7" s="15" customFormat="1" ht="9" customHeight="1" x14ac:dyDescent="0.25">
      <c r="A514" s="92" t="s">
        <v>55</v>
      </c>
      <c r="B514" s="130">
        <v>0</v>
      </c>
      <c r="C514" s="130">
        <v>0</v>
      </c>
      <c r="D514" s="130">
        <v>0</v>
      </c>
      <c r="E514" s="119" t="s">
        <v>89</v>
      </c>
      <c r="F514" s="119" t="s">
        <v>89</v>
      </c>
      <c r="G514" s="130">
        <v>0</v>
      </c>
    </row>
    <row r="515" spans="1:7" s="15" customFormat="1" ht="9" customHeight="1" x14ac:dyDescent="0.25">
      <c r="A515" s="137" t="s">
        <v>56</v>
      </c>
      <c r="B515" s="128">
        <v>166449</v>
      </c>
      <c r="C515" s="128">
        <v>0</v>
      </c>
      <c r="D515" s="128">
        <v>0</v>
      </c>
      <c r="E515" s="122" t="s">
        <v>89</v>
      </c>
      <c r="F515" s="122" t="s">
        <v>89</v>
      </c>
      <c r="G515" s="128">
        <v>22641424</v>
      </c>
    </row>
    <row r="516" spans="1:7" s="15" customFormat="1" ht="9" customHeight="1" x14ac:dyDescent="0.25">
      <c r="A516" s="92" t="s">
        <v>57</v>
      </c>
      <c r="B516" s="130">
        <v>303988</v>
      </c>
      <c r="C516" s="130">
        <v>91935</v>
      </c>
      <c r="D516" s="130">
        <v>0</v>
      </c>
      <c r="E516" s="119" t="s">
        <v>89</v>
      </c>
      <c r="F516" s="119" t="s">
        <v>89</v>
      </c>
      <c r="G516" s="130">
        <v>76915439</v>
      </c>
    </row>
    <row r="517" spans="1:7" s="15" customFormat="1" ht="9" customHeight="1" x14ac:dyDescent="0.25">
      <c r="A517" s="92" t="s">
        <v>58</v>
      </c>
      <c r="B517" s="130">
        <v>126966</v>
      </c>
      <c r="C517" s="130">
        <v>2508125</v>
      </c>
      <c r="D517" s="130">
        <v>0</v>
      </c>
      <c r="E517" s="119" t="s">
        <v>89</v>
      </c>
      <c r="F517" s="119" t="s">
        <v>89</v>
      </c>
      <c r="G517" s="130">
        <v>15028584</v>
      </c>
    </row>
    <row r="518" spans="1:7" s="15" customFormat="1" ht="9" customHeight="1" x14ac:dyDescent="0.25">
      <c r="A518" s="92" t="s">
        <v>59</v>
      </c>
      <c r="B518" s="130">
        <v>103310</v>
      </c>
      <c r="C518" s="130">
        <v>0</v>
      </c>
      <c r="D518" s="130">
        <v>0</v>
      </c>
      <c r="E518" s="119" t="s">
        <v>89</v>
      </c>
      <c r="F518" s="119" t="s">
        <v>89</v>
      </c>
      <c r="G518" s="130">
        <v>0</v>
      </c>
    </row>
    <row r="519" spans="1:7" s="15" customFormat="1" ht="9" customHeight="1" x14ac:dyDescent="0.25">
      <c r="A519" s="137" t="s">
        <v>60</v>
      </c>
      <c r="B519" s="128">
        <v>121427</v>
      </c>
      <c r="C519" s="128">
        <v>0</v>
      </c>
      <c r="D519" s="128">
        <v>0</v>
      </c>
      <c r="E519" s="122" t="s">
        <v>89</v>
      </c>
      <c r="F519" s="122" t="s">
        <v>89</v>
      </c>
      <c r="G519" s="128">
        <v>0</v>
      </c>
    </row>
    <row r="520" spans="1:7" s="15" customFormat="1" ht="9" customHeight="1" x14ac:dyDescent="0.25">
      <c r="A520" s="92" t="s">
        <v>61</v>
      </c>
      <c r="B520" s="130">
        <v>0</v>
      </c>
      <c r="C520" s="130">
        <v>0</v>
      </c>
      <c r="D520" s="130">
        <v>0</v>
      </c>
      <c r="E520" s="119" t="s">
        <v>89</v>
      </c>
      <c r="F520" s="119" t="s">
        <v>89</v>
      </c>
      <c r="G520" s="130">
        <v>0</v>
      </c>
    </row>
    <row r="521" spans="1:7" s="15" customFormat="1" ht="9" customHeight="1" x14ac:dyDescent="0.25">
      <c r="A521" s="92" t="s">
        <v>62</v>
      </c>
      <c r="B521" s="130">
        <v>271889</v>
      </c>
      <c r="C521" s="130">
        <v>52781</v>
      </c>
      <c r="D521" s="130">
        <v>0</v>
      </c>
      <c r="E521" s="119" t="s">
        <v>89</v>
      </c>
      <c r="F521" s="119" t="s">
        <v>89</v>
      </c>
      <c r="G521" s="130">
        <v>18407724</v>
      </c>
    </row>
    <row r="522" spans="1:7" s="15" customFormat="1" ht="9" customHeight="1" x14ac:dyDescent="0.25">
      <c r="A522" s="92" t="s">
        <v>63</v>
      </c>
      <c r="B522" s="130">
        <v>22245</v>
      </c>
      <c r="C522" s="130">
        <v>524920</v>
      </c>
      <c r="D522" s="130">
        <v>0</v>
      </c>
      <c r="E522" s="119" t="s">
        <v>89</v>
      </c>
      <c r="F522" s="119" t="s">
        <v>89</v>
      </c>
      <c r="G522" s="130">
        <v>58073437</v>
      </c>
    </row>
    <row r="523" spans="1:7" s="117" customFormat="1" ht="9" customHeight="1" x14ac:dyDescent="0.25">
      <c r="A523" s="138" t="s">
        <v>64</v>
      </c>
      <c r="B523" s="128">
        <v>1598</v>
      </c>
      <c r="C523" s="128">
        <v>0</v>
      </c>
      <c r="D523" s="128">
        <v>63358</v>
      </c>
      <c r="E523" s="122" t="s">
        <v>89</v>
      </c>
      <c r="F523" s="122" t="s">
        <v>89</v>
      </c>
      <c r="G523" s="128">
        <v>0</v>
      </c>
    </row>
    <row r="524" spans="1:7" s="15" customFormat="1" ht="9" customHeight="1" x14ac:dyDescent="0.25">
      <c r="A524" s="92" t="s">
        <v>112</v>
      </c>
      <c r="B524" s="130">
        <v>213004</v>
      </c>
      <c r="C524" s="130">
        <v>18841</v>
      </c>
      <c r="D524" s="130">
        <v>0</v>
      </c>
      <c r="E524" s="125" t="s">
        <v>89</v>
      </c>
      <c r="F524" s="125" t="s">
        <v>89</v>
      </c>
      <c r="G524" s="130">
        <v>87758140</v>
      </c>
    </row>
    <row r="525" spans="1:7" s="15" customFormat="1" ht="9" customHeight="1" x14ac:dyDescent="0.25">
      <c r="A525" s="92"/>
      <c r="B525" s="130"/>
      <c r="C525" s="130"/>
      <c r="D525" s="130"/>
      <c r="E525" s="130"/>
      <c r="F525" s="130"/>
      <c r="G525" s="130"/>
    </row>
    <row r="526" spans="1:7" s="117" customFormat="1" ht="9.6" customHeight="1" x14ac:dyDescent="0.25">
      <c r="A526" s="139">
        <v>2010</v>
      </c>
      <c r="B526" s="134"/>
      <c r="C526" s="134"/>
      <c r="D526" s="134"/>
      <c r="E526" s="134"/>
      <c r="F526" s="134"/>
      <c r="G526" s="134"/>
    </row>
    <row r="527" spans="1:7" s="15" customFormat="1" ht="9.6" customHeight="1" x14ac:dyDescent="0.25">
      <c r="A527" s="135" t="s">
        <v>33</v>
      </c>
      <c r="B527" s="136">
        <f>SUM(B529:B560)</f>
        <v>2340704</v>
      </c>
      <c r="C527" s="136">
        <f>SUM(C529:C560)</f>
        <v>5664099</v>
      </c>
      <c r="D527" s="136">
        <f>SUM(D529:D560)</f>
        <v>97403</v>
      </c>
      <c r="E527" s="116" t="s">
        <v>89</v>
      </c>
      <c r="F527" s="116" t="s">
        <v>89</v>
      </c>
      <c r="G527" s="140" t="s">
        <v>89</v>
      </c>
    </row>
    <row r="528" spans="1:7" s="15" customFormat="1" ht="3.95" customHeight="1" x14ac:dyDescent="0.25">
      <c r="A528" s="135"/>
      <c r="B528" s="136"/>
      <c r="C528" s="136"/>
      <c r="D528" s="136"/>
      <c r="E528" s="14"/>
      <c r="F528" s="14"/>
      <c r="G528" s="136"/>
    </row>
    <row r="529" spans="1:7" s="15" customFormat="1" ht="9.6" customHeight="1" x14ac:dyDescent="0.25">
      <c r="A529" s="92" t="s">
        <v>34</v>
      </c>
      <c r="B529" s="141">
        <v>32575</v>
      </c>
      <c r="C529" s="141">
        <v>0</v>
      </c>
      <c r="D529" s="134">
        <v>11660</v>
      </c>
      <c r="E529" s="119" t="s">
        <v>89</v>
      </c>
      <c r="F529" s="119" t="s">
        <v>89</v>
      </c>
      <c r="G529" s="132" t="s">
        <v>89</v>
      </c>
    </row>
    <row r="530" spans="1:7" s="15" customFormat="1" ht="9.6" customHeight="1" x14ac:dyDescent="0.25">
      <c r="A530" s="92" t="s">
        <v>35</v>
      </c>
      <c r="B530" s="141">
        <v>244980</v>
      </c>
      <c r="C530" s="141">
        <v>8616</v>
      </c>
      <c r="D530" s="134">
        <v>0</v>
      </c>
      <c r="E530" s="119" t="s">
        <v>89</v>
      </c>
      <c r="F530" s="119" t="s">
        <v>89</v>
      </c>
      <c r="G530" s="132" t="s">
        <v>89</v>
      </c>
    </row>
    <row r="531" spans="1:7" s="15" customFormat="1" ht="9.6" customHeight="1" x14ac:dyDescent="0.25">
      <c r="A531" s="92" t="s">
        <v>36</v>
      </c>
      <c r="B531" s="141">
        <v>0</v>
      </c>
      <c r="C531" s="141">
        <v>0</v>
      </c>
      <c r="D531" s="134">
        <v>0</v>
      </c>
      <c r="E531" s="119" t="s">
        <v>89</v>
      </c>
      <c r="F531" s="119" t="s">
        <v>89</v>
      </c>
      <c r="G531" s="132" t="s">
        <v>89</v>
      </c>
    </row>
    <row r="532" spans="1:7" s="15" customFormat="1" ht="9.6" customHeight="1" x14ac:dyDescent="0.25">
      <c r="A532" s="137" t="s">
        <v>37</v>
      </c>
      <c r="B532" s="142">
        <v>2750</v>
      </c>
      <c r="C532" s="142">
        <v>0</v>
      </c>
      <c r="D532" s="143">
        <v>0</v>
      </c>
      <c r="E532" s="122" t="s">
        <v>89</v>
      </c>
      <c r="F532" s="122" t="s">
        <v>89</v>
      </c>
      <c r="G532" s="143" t="s">
        <v>89</v>
      </c>
    </row>
    <row r="533" spans="1:7" s="15" customFormat="1" ht="9.6" customHeight="1" x14ac:dyDescent="0.25">
      <c r="A533" s="92" t="s">
        <v>38</v>
      </c>
      <c r="B533" s="134">
        <v>172852</v>
      </c>
      <c r="C533" s="134">
        <v>35992</v>
      </c>
      <c r="D533" s="134">
        <v>0</v>
      </c>
      <c r="E533" s="119" t="s">
        <v>89</v>
      </c>
      <c r="F533" s="119" t="s">
        <v>89</v>
      </c>
      <c r="G533" s="132" t="s">
        <v>89</v>
      </c>
    </row>
    <row r="534" spans="1:7" s="15" customFormat="1" ht="9.6" customHeight="1" x14ac:dyDescent="0.25">
      <c r="A534" s="92" t="s">
        <v>39</v>
      </c>
      <c r="B534" s="134">
        <v>0</v>
      </c>
      <c r="C534" s="134">
        <v>0</v>
      </c>
      <c r="D534" s="134">
        <v>0</v>
      </c>
      <c r="E534" s="119" t="s">
        <v>89</v>
      </c>
      <c r="F534" s="119" t="s">
        <v>89</v>
      </c>
      <c r="G534" s="132" t="s">
        <v>89</v>
      </c>
    </row>
    <row r="535" spans="1:7" s="15" customFormat="1" ht="9.6" customHeight="1" x14ac:dyDescent="0.25">
      <c r="A535" s="92" t="s">
        <v>40</v>
      </c>
      <c r="B535" s="134">
        <v>30643</v>
      </c>
      <c r="C535" s="134">
        <v>0</v>
      </c>
      <c r="D535" s="132">
        <v>0</v>
      </c>
      <c r="E535" s="119" t="s">
        <v>89</v>
      </c>
      <c r="F535" s="119" t="s">
        <v>89</v>
      </c>
      <c r="G535" s="132" t="s">
        <v>89</v>
      </c>
    </row>
    <row r="536" spans="1:7" s="15" customFormat="1" ht="9.6" customHeight="1" x14ac:dyDescent="0.25">
      <c r="A536" s="137" t="s">
        <v>41</v>
      </c>
      <c r="B536" s="142">
        <v>57365</v>
      </c>
      <c r="C536" s="142">
        <v>20795</v>
      </c>
      <c r="D536" s="142">
        <v>16477</v>
      </c>
      <c r="E536" s="122" t="s">
        <v>89</v>
      </c>
      <c r="F536" s="122" t="s">
        <v>89</v>
      </c>
      <c r="G536" s="143" t="s">
        <v>89</v>
      </c>
    </row>
    <row r="537" spans="1:7" s="15" customFormat="1" ht="9.6" customHeight="1" x14ac:dyDescent="0.25">
      <c r="A537" s="92" t="s">
        <v>88</v>
      </c>
      <c r="B537" s="134">
        <v>0</v>
      </c>
      <c r="C537" s="134">
        <v>0</v>
      </c>
      <c r="D537" s="134">
        <v>0</v>
      </c>
      <c r="E537" s="119" t="s">
        <v>89</v>
      </c>
      <c r="F537" s="119" t="s">
        <v>89</v>
      </c>
      <c r="G537" s="132" t="s">
        <v>89</v>
      </c>
    </row>
    <row r="538" spans="1:7" s="15" customFormat="1" ht="9.6" customHeight="1" x14ac:dyDescent="0.25">
      <c r="A538" s="92" t="s">
        <v>42</v>
      </c>
      <c r="B538" s="134">
        <v>29674</v>
      </c>
      <c r="C538" s="134">
        <v>21043</v>
      </c>
      <c r="D538" s="134">
        <v>0</v>
      </c>
      <c r="E538" s="119" t="s">
        <v>89</v>
      </c>
      <c r="F538" s="119" t="s">
        <v>89</v>
      </c>
      <c r="G538" s="132" t="s">
        <v>89</v>
      </c>
    </row>
    <row r="539" spans="1:7" s="15" customFormat="1" ht="9.6" customHeight="1" x14ac:dyDescent="0.25">
      <c r="A539" s="92" t="s">
        <v>43</v>
      </c>
      <c r="B539" s="134">
        <v>93425</v>
      </c>
      <c r="C539" s="134">
        <v>1043842</v>
      </c>
      <c r="D539" s="134">
        <v>0</v>
      </c>
      <c r="E539" s="119" t="s">
        <v>89</v>
      </c>
      <c r="F539" s="119" t="s">
        <v>89</v>
      </c>
      <c r="G539" s="132" t="s">
        <v>89</v>
      </c>
    </row>
    <row r="540" spans="1:7" s="15" customFormat="1" ht="9.6" customHeight="1" x14ac:dyDescent="0.25">
      <c r="A540" s="137" t="s">
        <v>44</v>
      </c>
      <c r="B540" s="142">
        <v>90</v>
      </c>
      <c r="C540" s="142">
        <v>255</v>
      </c>
      <c r="D540" s="142">
        <v>0</v>
      </c>
      <c r="E540" s="122" t="s">
        <v>89</v>
      </c>
      <c r="F540" s="122" t="s">
        <v>89</v>
      </c>
      <c r="G540" s="143" t="s">
        <v>89</v>
      </c>
    </row>
    <row r="541" spans="1:7" s="15" customFormat="1" ht="9.6" customHeight="1" x14ac:dyDescent="0.25">
      <c r="A541" s="92" t="s">
        <v>45</v>
      </c>
      <c r="B541" s="134">
        <v>0</v>
      </c>
      <c r="C541" s="134">
        <v>0</v>
      </c>
      <c r="D541" s="134">
        <v>0</v>
      </c>
      <c r="E541" s="119" t="s">
        <v>89</v>
      </c>
      <c r="F541" s="119" t="s">
        <v>89</v>
      </c>
      <c r="G541" s="132" t="s">
        <v>89</v>
      </c>
    </row>
    <row r="542" spans="1:7" s="15" customFormat="1" ht="9.6" customHeight="1" x14ac:dyDescent="0.25">
      <c r="A542" s="92" t="s">
        <v>46</v>
      </c>
      <c r="B542" s="134">
        <v>0</v>
      </c>
      <c r="C542" s="134">
        <v>165973</v>
      </c>
      <c r="D542" s="134">
        <v>0</v>
      </c>
      <c r="E542" s="119" t="s">
        <v>89</v>
      </c>
      <c r="F542" s="119" t="s">
        <v>89</v>
      </c>
      <c r="G542" s="132" t="s">
        <v>89</v>
      </c>
    </row>
    <row r="543" spans="1:7" s="15" customFormat="1" ht="9.6" customHeight="1" x14ac:dyDescent="0.25">
      <c r="A543" s="92" t="s">
        <v>47</v>
      </c>
      <c r="B543" s="134">
        <v>25444</v>
      </c>
      <c r="C543" s="134">
        <v>1029670</v>
      </c>
      <c r="D543" s="134">
        <v>0</v>
      </c>
      <c r="E543" s="119" t="s">
        <v>89</v>
      </c>
      <c r="F543" s="119" t="s">
        <v>89</v>
      </c>
      <c r="G543" s="132" t="s">
        <v>89</v>
      </c>
    </row>
    <row r="544" spans="1:7" s="15" customFormat="1" ht="9.6" customHeight="1" x14ac:dyDescent="0.25">
      <c r="A544" s="137" t="s">
        <v>48</v>
      </c>
      <c r="B544" s="142">
        <v>198500</v>
      </c>
      <c r="C544" s="142">
        <v>43947</v>
      </c>
      <c r="D544" s="142">
        <v>0</v>
      </c>
      <c r="E544" s="122" t="s">
        <v>89</v>
      </c>
      <c r="F544" s="122" t="s">
        <v>89</v>
      </c>
      <c r="G544" s="143" t="s">
        <v>89</v>
      </c>
    </row>
    <row r="545" spans="1:7" s="15" customFormat="1" ht="9.6" customHeight="1" x14ac:dyDescent="0.25">
      <c r="A545" s="92" t="s">
        <v>49</v>
      </c>
      <c r="B545" s="134">
        <v>0</v>
      </c>
      <c r="C545" s="134">
        <v>0</v>
      </c>
      <c r="D545" s="134">
        <v>0</v>
      </c>
      <c r="E545" s="119" t="s">
        <v>89</v>
      </c>
      <c r="F545" s="119" t="s">
        <v>89</v>
      </c>
      <c r="G545" s="132" t="s">
        <v>89</v>
      </c>
    </row>
    <row r="546" spans="1:7" s="15" customFormat="1" ht="9.6" customHeight="1" x14ac:dyDescent="0.25">
      <c r="A546" s="92" t="s">
        <v>50</v>
      </c>
      <c r="B546" s="134">
        <v>0</v>
      </c>
      <c r="C546" s="134">
        <v>0</v>
      </c>
      <c r="D546" s="134">
        <v>0</v>
      </c>
      <c r="E546" s="119" t="s">
        <v>89</v>
      </c>
      <c r="F546" s="119" t="s">
        <v>89</v>
      </c>
      <c r="G546" s="132" t="s">
        <v>89</v>
      </c>
    </row>
    <row r="547" spans="1:7" s="15" customFormat="1" ht="9.6" customHeight="1" x14ac:dyDescent="0.25">
      <c r="A547" s="92" t="s">
        <v>51</v>
      </c>
      <c r="B547" s="134">
        <v>358640</v>
      </c>
      <c r="C547" s="134">
        <v>161057</v>
      </c>
      <c r="D547" s="134">
        <v>0</v>
      </c>
      <c r="E547" s="119" t="s">
        <v>89</v>
      </c>
      <c r="F547" s="119" t="s">
        <v>89</v>
      </c>
      <c r="G547" s="132" t="s">
        <v>89</v>
      </c>
    </row>
    <row r="548" spans="1:7" s="15" customFormat="1" ht="9.6" customHeight="1" x14ac:dyDescent="0.25">
      <c r="A548" s="137" t="s">
        <v>52</v>
      </c>
      <c r="B548" s="142">
        <v>0</v>
      </c>
      <c r="C548" s="142">
        <v>0</v>
      </c>
      <c r="D548" s="142">
        <v>0</v>
      </c>
      <c r="E548" s="122" t="s">
        <v>89</v>
      </c>
      <c r="F548" s="122" t="s">
        <v>89</v>
      </c>
      <c r="G548" s="143" t="s">
        <v>89</v>
      </c>
    </row>
    <row r="549" spans="1:7" s="15" customFormat="1" ht="9.6" customHeight="1" x14ac:dyDescent="0.25">
      <c r="A549" s="92" t="s">
        <v>53</v>
      </c>
      <c r="B549" s="134">
        <v>0</v>
      </c>
      <c r="C549" s="134">
        <v>50164</v>
      </c>
      <c r="D549" s="134">
        <v>0</v>
      </c>
      <c r="E549" s="119" t="s">
        <v>89</v>
      </c>
      <c r="F549" s="119" t="s">
        <v>89</v>
      </c>
      <c r="G549" s="132" t="s">
        <v>89</v>
      </c>
    </row>
    <row r="550" spans="1:7" s="15" customFormat="1" ht="9.6" customHeight="1" x14ac:dyDescent="0.25">
      <c r="A550" s="92" t="s">
        <v>54</v>
      </c>
      <c r="B550" s="134">
        <v>44285</v>
      </c>
      <c r="C550" s="134">
        <v>96104</v>
      </c>
      <c r="D550" s="134">
        <v>0</v>
      </c>
      <c r="E550" s="119" t="s">
        <v>89</v>
      </c>
      <c r="F550" s="119" t="s">
        <v>89</v>
      </c>
      <c r="G550" s="132" t="s">
        <v>89</v>
      </c>
    </row>
    <row r="551" spans="1:7" s="15" customFormat="1" ht="9.6" customHeight="1" x14ac:dyDescent="0.25">
      <c r="A551" s="92" t="s">
        <v>55</v>
      </c>
      <c r="B551" s="134">
        <v>0</v>
      </c>
      <c r="C551" s="134">
        <v>0</v>
      </c>
      <c r="D551" s="132">
        <v>0</v>
      </c>
      <c r="E551" s="119" t="s">
        <v>89</v>
      </c>
      <c r="F551" s="119" t="s">
        <v>89</v>
      </c>
      <c r="G551" s="132" t="s">
        <v>89</v>
      </c>
    </row>
    <row r="552" spans="1:7" s="15" customFormat="1" ht="9.6" customHeight="1" x14ac:dyDescent="0.25">
      <c r="A552" s="137" t="s">
        <v>56</v>
      </c>
      <c r="B552" s="142">
        <v>186182</v>
      </c>
      <c r="C552" s="142">
        <v>0</v>
      </c>
      <c r="D552" s="142">
        <v>0</v>
      </c>
      <c r="E552" s="122" t="s">
        <v>89</v>
      </c>
      <c r="F552" s="122" t="s">
        <v>89</v>
      </c>
      <c r="G552" s="143" t="s">
        <v>89</v>
      </c>
    </row>
    <row r="553" spans="1:7" s="15" customFormat="1" ht="9.6" customHeight="1" x14ac:dyDescent="0.25">
      <c r="A553" s="92" t="s">
        <v>57</v>
      </c>
      <c r="B553" s="134">
        <v>303611</v>
      </c>
      <c r="C553" s="134">
        <v>71833</v>
      </c>
      <c r="D553" s="134">
        <v>0</v>
      </c>
      <c r="E553" s="119" t="s">
        <v>89</v>
      </c>
      <c r="F553" s="119" t="s">
        <v>89</v>
      </c>
      <c r="G553" s="132" t="s">
        <v>89</v>
      </c>
    </row>
    <row r="554" spans="1:7" s="15" customFormat="1" ht="9.6" customHeight="1" x14ac:dyDescent="0.25">
      <c r="A554" s="92" t="s">
        <v>58</v>
      </c>
      <c r="B554" s="134">
        <v>111961</v>
      </c>
      <c r="C554" s="134">
        <v>2348511</v>
      </c>
      <c r="D554" s="134">
        <v>0</v>
      </c>
      <c r="E554" s="119" t="s">
        <v>89</v>
      </c>
      <c r="F554" s="119" t="s">
        <v>89</v>
      </c>
      <c r="G554" s="132" t="s">
        <v>89</v>
      </c>
    </row>
    <row r="555" spans="1:7" s="15" customFormat="1" ht="9.6" customHeight="1" x14ac:dyDescent="0.25">
      <c r="A555" s="92" t="s">
        <v>59</v>
      </c>
      <c r="B555" s="134">
        <v>96990</v>
      </c>
      <c r="C555" s="134">
        <v>0</v>
      </c>
      <c r="D555" s="132">
        <v>0</v>
      </c>
      <c r="E555" s="119" t="s">
        <v>89</v>
      </c>
      <c r="F555" s="119" t="s">
        <v>89</v>
      </c>
      <c r="G555" s="132" t="s">
        <v>89</v>
      </c>
    </row>
    <row r="556" spans="1:7" s="15" customFormat="1" ht="9.6" customHeight="1" x14ac:dyDescent="0.25">
      <c r="A556" s="137" t="s">
        <v>60</v>
      </c>
      <c r="B556" s="142">
        <v>153220</v>
      </c>
      <c r="C556" s="142">
        <v>0</v>
      </c>
      <c r="D556" s="142">
        <v>0</v>
      </c>
      <c r="E556" s="122" t="s">
        <v>89</v>
      </c>
      <c r="F556" s="122" t="s">
        <v>89</v>
      </c>
      <c r="G556" s="143" t="s">
        <v>89</v>
      </c>
    </row>
    <row r="557" spans="1:7" s="15" customFormat="1" ht="9.6" customHeight="1" x14ac:dyDescent="0.25">
      <c r="A557" s="92" t="s">
        <v>61</v>
      </c>
      <c r="B557" s="134">
        <v>0</v>
      </c>
      <c r="C557" s="134">
        <v>0</v>
      </c>
      <c r="D557" s="134">
        <v>0</v>
      </c>
      <c r="E557" s="119" t="s">
        <v>89</v>
      </c>
      <c r="F557" s="119" t="s">
        <v>89</v>
      </c>
      <c r="G557" s="132" t="s">
        <v>89</v>
      </c>
    </row>
    <row r="558" spans="1:7" s="15" customFormat="1" ht="9.6" customHeight="1" x14ac:dyDescent="0.25">
      <c r="A558" s="92" t="s">
        <v>62</v>
      </c>
      <c r="B558" s="134">
        <v>168411</v>
      </c>
      <c r="C558" s="134">
        <v>32186</v>
      </c>
      <c r="D558" s="132">
        <v>0</v>
      </c>
      <c r="E558" s="119" t="s">
        <v>89</v>
      </c>
      <c r="F558" s="119" t="s">
        <v>89</v>
      </c>
      <c r="G558" s="132" t="s">
        <v>89</v>
      </c>
    </row>
    <row r="559" spans="1:7" s="15" customFormat="1" ht="9.6" customHeight="1" x14ac:dyDescent="0.25">
      <c r="A559" s="92" t="s">
        <v>63</v>
      </c>
      <c r="B559" s="134">
        <v>26906</v>
      </c>
      <c r="C559" s="134">
        <v>534111</v>
      </c>
      <c r="D559" s="134">
        <v>0</v>
      </c>
      <c r="E559" s="119" t="s">
        <v>89</v>
      </c>
      <c r="F559" s="119" t="s">
        <v>89</v>
      </c>
      <c r="G559" s="132" t="s">
        <v>89</v>
      </c>
    </row>
    <row r="560" spans="1:7" s="117" customFormat="1" ht="9.6" customHeight="1" x14ac:dyDescent="0.25">
      <c r="A560" s="138" t="s">
        <v>64</v>
      </c>
      <c r="B560" s="142">
        <v>2200</v>
      </c>
      <c r="C560" s="142">
        <v>0</v>
      </c>
      <c r="D560" s="142">
        <v>69266</v>
      </c>
      <c r="E560" s="122" t="s">
        <v>89</v>
      </c>
      <c r="F560" s="122" t="s">
        <v>89</v>
      </c>
      <c r="G560" s="143" t="s">
        <v>89</v>
      </c>
    </row>
    <row r="561" spans="1:7" s="15" customFormat="1" ht="9" customHeight="1" x14ac:dyDescent="0.25">
      <c r="A561" s="92"/>
      <c r="B561" s="130"/>
      <c r="C561" s="130"/>
      <c r="D561" s="130"/>
      <c r="E561" s="130"/>
      <c r="F561" s="130"/>
      <c r="G561" s="130"/>
    </row>
    <row r="562" spans="1:7" s="117" customFormat="1" ht="9.6" customHeight="1" x14ac:dyDescent="0.25">
      <c r="A562" s="139">
        <v>2011</v>
      </c>
      <c r="B562" s="134"/>
      <c r="C562" s="134"/>
      <c r="D562" s="134"/>
      <c r="E562" s="134"/>
      <c r="F562" s="134"/>
      <c r="G562" s="134"/>
    </row>
    <row r="563" spans="1:7" s="15" customFormat="1" ht="9.6" customHeight="1" x14ac:dyDescent="0.25">
      <c r="A563" s="135" t="s">
        <v>33</v>
      </c>
      <c r="B563" s="136">
        <f>SUM(B565:B596)</f>
        <v>2549509</v>
      </c>
      <c r="C563" s="136">
        <f>SUM(C565:C596)</f>
        <v>6146018</v>
      </c>
      <c r="D563" s="136">
        <f>SUM(D565:D596)</f>
        <v>112788</v>
      </c>
      <c r="E563" s="116" t="s">
        <v>89</v>
      </c>
      <c r="F563" s="116" t="s">
        <v>89</v>
      </c>
      <c r="G563" s="136">
        <f>SUM(G565:G596)</f>
        <v>551954565.97000003</v>
      </c>
    </row>
    <row r="564" spans="1:7" s="15" customFormat="1" ht="3.95" customHeight="1" x14ac:dyDescent="0.25">
      <c r="A564" s="135"/>
      <c r="B564" s="136"/>
      <c r="C564" s="136"/>
      <c r="D564" s="136"/>
      <c r="E564" s="14"/>
      <c r="F564" s="14"/>
      <c r="G564" s="136"/>
    </row>
    <row r="565" spans="1:7" s="15" customFormat="1" ht="9.6" customHeight="1" x14ac:dyDescent="0.25">
      <c r="A565" s="92" t="s">
        <v>34</v>
      </c>
      <c r="B565" s="141">
        <v>33502</v>
      </c>
      <c r="C565" s="141">
        <v>0</v>
      </c>
      <c r="D565" s="134">
        <v>12807</v>
      </c>
      <c r="E565" s="119" t="s">
        <v>89</v>
      </c>
      <c r="F565" s="119" t="s">
        <v>89</v>
      </c>
      <c r="G565" s="132">
        <v>0</v>
      </c>
    </row>
    <row r="566" spans="1:7" s="15" customFormat="1" ht="9.6" customHeight="1" x14ac:dyDescent="0.25">
      <c r="A566" s="92" t="s">
        <v>35</v>
      </c>
      <c r="B566" s="141">
        <v>281847</v>
      </c>
      <c r="C566" s="141">
        <v>3685</v>
      </c>
      <c r="D566" s="134">
        <v>0</v>
      </c>
      <c r="E566" s="119" t="s">
        <v>89</v>
      </c>
      <c r="F566" s="119" t="s">
        <v>89</v>
      </c>
      <c r="G566" s="132">
        <v>190334</v>
      </c>
    </row>
    <row r="567" spans="1:7" s="15" customFormat="1" ht="9.6" customHeight="1" x14ac:dyDescent="0.25">
      <c r="A567" s="92" t="s">
        <v>36</v>
      </c>
      <c r="B567" s="141">
        <v>0</v>
      </c>
      <c r="C567" s="141">
        <v>0</v>
      </c>
      <c r="D567" s="134">
        <v>0</v>
      </c>
      <c r="E567" s="119" t="s">
        <v>89</v>
      </c>
      <c r="F567" s="119" t="s">
        <v>89</v>
      </c>
      <c r="G567" s="132">
        <v>0</v>
      </c>
    </row>
    <row r="568" spans="1:7" s="15" customFormat="1" ht="9.6" customHeight="1" x14ac:dyDescent="0.25">
      <c r="A568" s="137" t="s">
        <v>37</v>
      </c>
      <c r="B568" s="142">
        <v>793</v>
      </c>
      <c r="C568" s="142">
        <v>0</v>
      </c>
      <c r="D568" s="143">
        <v>0</v>
      </c>
      <c r="E568" s="122" t="s">
        <v>89</v>
      </c>
      <c r="F568" s="122" t="s">
        <v>89</v>
      </c>
      <c r="G568" s="143">
        <v>0</v>
      </c>
    </row>
    <row r="569" spans="1:7" s="15" customFormat="1" ht="9.6" customHeight="1" x14ac:dyDescent="0.25">
      <c r="A569" s="92" t="s">
        <v>38</v>
      </c>
      <c r="B569" s="134">
        <v>152662</v>
      </c>
      <c r="C569" s="134">
        <v>19400</v>
      </c>
      <c r="D569" s="134">
        <v>0</v>
      </c>
      <c r="E569" s="119" t="s">
        <v>89</v>
      </c>
      <c r="F569" s="119" t="s">
        <v>89</v>
      </c>
      <c r="G569" s="132">
        <v>688651</v>
      </c>
    </row>
    <row r="570" spans="1:7" s="15" customFormat="1" ht="9.6" customHeight="1" x14ac:dyDescent="0.25">
      <c r="A570" s="92" t="s">
        <v>39</v>
      </c>
      <c r="B570" s="134">
        <v>0</v>
      </c>
      <c r="C570" s="134">
        <v>0</v>
      </c>
      <c r="D570" s="134">
        <v>0</v>
      </c>
      <c r="E570" s="119" t="s">
        <v>89</v>
      </c>
      <c r="F570" s="119" t="s">
        <v>89</v>
      </c>
      <c r="G570" s="132">
        <v>0</v>
      </c>
    </row>
    <row r="571" spans="1:7" s="15" customFormat="1" ht="9.6" customHeight="1" x14ac:dyDescent="0.25">
      <c r="A571" s="92" t="s">
        <v>40</v>
      </c>
      <c r="B571" s="134">
        <v>14293</v>
      </c>
      <c r="C571" s="134">
        <v>0</v>
      </c>
      <c r="D571" s="132">
        <v>0</v>
      </c>
      <c r="E571" s="119" t="s">
        <v>89</v>
      </c>
      <c r="F571" s="119" t="s">
        <v>89</v>
      </c>
      <c r="G571" s="132">
        <v>0</v>
      </c>
    </row>
    <row r="572" spans="1:7" s="15" customFormat="1" ht="9.6" customHeight="1" x14ac:dyDescent="0.25">
      <c r="A572" s="137" t="s">
        <v>41</v>
      </c>
      <c r="B572" s="142">
        <v>66795</v>
      </c>
      <c r="C572" s="142">
        <v>19545</v>
      </c>
      <c r="D572" s="142">
        <v>20115</v>
      </c>
      <c r="E572" s="122" t="s">
        <v>89</v>
      </c>
      <c r="F572" s="122" t="s">
        <v>89</v>
      </c>
      <c r="G572" s="143">
        <v>1252985</v>
      </c>
    </row>
    <row r="573" spans="1:7" s="15" customFormat="1" ht="9.6" customHeight="1" x14ac:dyDescent="0.25">
      <c r="A573" s="92" t="s">
        <v>88</v>
      </c>
      <c r="B573" s="134">
        <v>0</v>
      </c>
      <c r="C573" s="134">
        <v>0</v>
      </c>
      <c r="D573" s="134">
        <v>0</v>
      </c>
      <c r="E573" s="119" t="s">
        <v>89</v>
      </c>
      <c r="F573" s="119" t="s">
        <v>89</v>
      </c>
      <c r="G573" s="132">
        <v>0</v>
      </c>
    </row>
    <row r="574" spans="1:7" s="15" customFormat="1" ht="9.6" customHeight="1" x14ac:dyDescent="0.25">
      <c r="A574" s="92" t="s">
        <v>42</v>
      </c>
      <c r="B574" s="134">
        <v>27198</v>
      </c>
      <c r="C574" s="134">
        <v>18326</v>
      </c>
      <c r="D574" s="134">
        <v>0</v>
      </c>
      <c r="E574" s="119" t="s">
        <v>89</v>
      </c>
      <c r="F574" s="119" t="s">
        <v>89</v>
      </c>
      <c r="G574" s="132">
        <v>3267458</v>
      </c>
    </row>
    <row r="575" spans="1:7" s="15" customFormat="1" ht="9.6" customHeight="1" x14ac:dyDescent="0.25">
      <c r="A575" s="92" t="s">
        <v>43</v>
      </c>
      <c r="B575" s="134">
        <v>77705</v>
      </c>
      <c r="C575" s="134">
        <v>1139049</v>
      </c>
      <c r="D575" s="134">
        <v>0</v>
      </c>
      <c r="E575" s="119" t="s">
        <v>89</v>
      </c>
      <c r="F575" s="119" t="s">
        <v>89</v>
      </c>
      <c r="G575" s="132">
        <v>56243880</v>
      </c>
    </row>
    <row r="576" spans="1:7" s="15" customFormat="1" ht="9.6" customHeight="1" x14ac:dyDescent="0.25">
      <c r="A576" s="137" t="s">
        <v>44</v>
      </c>
      <c r="B576" s="142">
        <v>400</v>
      </c>
      <c r="C576" s="142">
        <v>104</v>
      </c>
      <c r="D576" s="142">
        <v>0</v>
      </c>
      <c r="E576" s="122" t="s">
        <v>89</v>
      </c>
      <c r="F576" s="122" t="s">
        <v>89</v>
      </c>
      <c r="G576" s="143">
        <v>3460</v>
      </c>
    </row>
    <row r="577" spans="1:7" s="15" customFormat="1" ht="9.6" customHeight="1" x14ac:dyDescent="0.25">
      <c r="A577" s="92" t="s">
        <v>45</v>
      </c>
      <c r="B577" s="134">
        <v>0</v>
      </c>
      <c r="C577" s="134">
        <v>0</v>
      </c>
      <c r="D577" s="134">
        <v>0</v>
      </c>
      <c r="E577" s="119" t="s">
        <v>89</v>
      </c>
      <c r="F577" s="119" t="s">
        <v>89</v>
      </c>
      <c r="G577" s="132">
        <v>0</v>
      </c>
    </row>
    <row r="578" spans="1:7" s="15" customFormat="1" ht="9.6" customHeight="1" x14ac:dyDescent="0.25">
      <c r="A578" s="92" t="s">
        <v>46</v>
      </c>
      <c r="B578" s="134">
        <v>0</v>
      </c>
      <c r="C578" s="134">
        <v>251145</v>
      </c>
      <c r="D578" s="134">
        <v>0</v>
      </c>
      <c r="E578" s="119" t="s">
        <v>89</v>
      </c>
      <c r="F578" s="119" t="s">
        <v>89</v>
      </c>
      <c r="G578" s="132">
        <v>17461160</v>
      </c>
    </row>
    <row r="579" spans="1:7" s="15" customFormat="1" ht="9.6" customHeight="1" x14ac:dyDescent="0.25">
      <c r="A579" s="92" t="s">
        <v>47</v>
      </c>
      <c r="B579" s="134">
        <v>30602</v>
      </c>
      <c r="C579" s="134">
        <v>1030886</v>
      </c>
      <c r="D579" s="134">
        <v>0</v>
      </c>
      <c r="E579" s="119" t="s">
        <v>89</v>
      </c>
      <c r="F579" s="119" t="s">
        <v>89</v>
      </c>
      <c r="G579" s="132">
        <v>140430943</v>
      </c>
    </row>
    <row r="580" spans="1:7" s="15" customFormat="1" ht="9.6" customHeight="1" x14ac:dyDescent="0.25">
      <c r="A580" s="137" t="s">
        <v>48</v>
      </c>
      <c r="B580" s="142">
        <v>234554</v>
      </c>
      <c r="C580" s="142">
        <v>35445</v>
      </c>
      <c r="D580" s="142">
        <v>0</v>
      </c>
      <c r="E580" s="122" t="s">
        <v>89</v>
      </c>
      <c r="F580" s="122" t="s">
        <v>89</v>
      </c>
      <c r="G580" s="143">
        <v>1683034</v>
      </c>
    </row>
    <row r="581" spans="1:7" s="15" customFormat="1" ht="9.6" customHeight="1" x14ac:dyDescent="0.25">
      <c r="A581" s="92" t="s">
        <v>49</v>
      </c>
      <c r="B581" s="134">
        <v>0</v>
      </c>
      <c r="C581" s="134">
        <v>0</v>
      </c>
      <c r="D581" s="134">
        <v>0</v>
      </c>
      <c r="E581" s="119" t="s">
        <v>89</v>
      </c>
      <c r="F581" s="119" t="s">
        <v>89</v>
      </c>
      <c r="G581" s="132">
        <v>0</v>
      </c>
    </row>
    <row r="582" spans="1:7" s="15" customFormat="1" ht="9.6" customHeight="1" x14ac:dyDescent="0.25">
      <c r="A582" s="92" t="s">
        <v>50</v>
      </c>
      <c r="B582" s="134">
        <v>0</v>
      </c>
      <c r="C582" s="134">
        <v>0</v>
      </c>
      <c r="D582" s="134">
        <v>0</v>
      </c>
      <c r="E582" s="119" t="s">
        <v>89</v>
      </c>
      <c r="F582" s="119" t="s">
        <v>89</v>
      </c>
      <c r="G582" s="132">
        <v>0</v>
      </c>
    </row>
    <row r="583" spans="1:7" s="15" customFormat="1" ht="9.6" customHeight="1" x14ac:dyDescent="0.25">
      <c r="A583" s="92" t="s">
        <v>51</v>
      </c>
      <c r="B583" s="134">
        <v>463535</v>
      </c>
      <c r="C583" s="134">
        <v>197921</v>
      </c>
      <c r="D583" s="134">
        <v>0</v>
      </c>
      <c r="E583" s="119" t="s">
        <v>89</v>
      </c>
      <c r="F583" s="119" t="s">
        <v>89</v>
      </c>
      <c r="G583" s="132">
        <v>10559040</v>
      </c>
    </row>
    <row r="584" spans="1:7" s="15" customFormat="1" ht="9.6" customHeight="1" x14ac:dyDescent="0.25">
      <c r="A584" s="137" t="s">
        <v>52</v>
      </c>
      <c r="B584" s="142">
        <v>0</v>
      </c>
      <c r="C584" s="142">
        <v>0</v>
      </c>
      <c r="D584" s="142">
        <v>0</v>
      </c>
      <c r="E584" s="122" t="s">
        <v>89</v>
      </c>
      <c r="F584" s="122" t="s">
        <v>89</v>
      </c>
      <c r="G584" s="143">
        <v>0</v>
      </c>
    </row>
    <row r="585" spans="1:7" s="15" customFormat="1" ht="9.6" customHeight="1" x14ac:dyDescent="0.25">
      <c r="A585" s="92" t="s">
        <v>53</v>
      </c>
      <c r="B585" s="134">
        <v>0</v>
      </c>
      <c r="C585" s="134">
        <v>62366</v>
      </c>
      <c r="D585" s="134">
        <v>0</v>
      </c>
      <c r="E585" s="119" t="s">
        <v>89</v>
      </c>
      <c r="F585" s="119" t="s">
        <v>89</v>
      </c>
      <c r="G585" s="132">
        <v>5587327</v>
      </c>
    </row>
    <row r="586" spans="1:7" s="15" customFormat="1" ht="9.6" customHeight="1" x14ac:dyDescent="0.25">
      <c r="A586" s="92" t="s">
        <v>54</v>
      </c>
      <c r="B586" s="134">
        <v>48558</v>
      </c>
      <c r="C586" s="134">
        <v>95310</v>
      </c>
      <c r="D586" s="134">
        <v>0</v>
      </c>
      <c r="E586" s="119" t="s">
        <v>89</v>
      </c>
      <c r="F586" s="119" t="s">
        <v>89</v>
      </c>
      <c r="G586" s="132">
        <v>9004571</v>
      </c>
    </row>
    <row r="587" spans="1:7" s="15" customFormat="1" ht="9.6" customHeight="1" x14ac:dyDescent="0.25">
      <c r="A587" s="92" t="s">
        <v>55</v>
      </c>
      <c r="B587" s="134">
        <v>0</v>
      </c>
      <c r="C587" s="134">
        <v>0</v>
      </c>
      <c r="D587" s="132">
        <v>0</v>
      </c>
      <c r="E587" s="119" t="s">
        <v>89</v>
      </c>
      <c r="F587" s="119" t="s">
        <v>89</v>
      </c>
      <c r="G587" s="132">
        <v>0</v>
      </c>
    </row>
    <row r="588" spans="1:7" s="15" customFormat="1" ht="9.6" customHeight="1" x14ac:dyDescent="0.25">
      <c r="A588" s="137" t="s">
        <v>56</v>
      </c>
      <c r="B588" s="142">
        <v>200747</v>
      </c>
      <c r="C588" s="142">
        <v>0</v>
      </c>
      <c r="D588" s="142">
        <v>0</v>
      </c>
      <c r="E588" s="122" t="s">
        <v>89</v>
      </c>
      <c r="F588" s="122" t="s">
        <v>89</v>
      </c>
      <c r="G588" s="143">
        <v>0</v>
      </c>
    </row>
    <row r="589" spans="1:7" s="15" customFormat="1" ht="9.6" customHeight="1" x14ac:dyDescent="0.25">
      <c r="A589" s="92" t="s">
        <v>57</v>
      </c>
      <c r="B589" s="134">
        <v>305208</v>
      </c>
      <c r="C589" s="134">
        <v>85762</v>
      </c>
      <c r="D589" s="134">
        <v>0</v>
      </c>
      <c r="E589" s="119" t="s">
        <v>89</v>
      </c>
      <c r="F589" s="119" t="s">
        <v>89</v>
      </c>
      <c r="G589" s="132">
        <v>8183991</v>
      </c>
    </row>
    <row r="590" spans="1:7" s="15" customFormat="1" ht="9.6" customHeight="1" x14ac:dyDescent="0.25">
      <c r="A590" s="92" t="s">
        <v>58</v>
      </c>
      <c r="B590" s="134">
        <v>104134</v>
      </c>
      <c r="C590" s="134">
        <v>2470704</v>
      </c>
      <c r="D590" s="134">
        <v>0</v>
      </c>
      <c r="E590" s="119" t="s">
        <v>89</v>
      </c>
      <c r="F590" s="119" t="s">
        <v>89</v>
      </c>
      <c r="G590" s="132">
        <v>235659437.97</v>
      </c>
    </row>
    <row r="591" spans="1:7" s="15" customFormat="1" ht="9.6" customHeight="1" x14ac:dyDescent="0.25">
      <c r="A591" s="92" t="s">
        <v>59</v>
      </c>
      <c r="B591" s="134">
        <v>92124</v>
      </c>
      <c r="C591" s="134">
        <v>0</v>
      </c>
      <c r="D591" s="132">
        <v>0</v>
      </c>
      <c r="E591" s="119" t="s">
        <v>89</v>
      </c>
      <c r="F591" s="119" t="s">
        <v>89</v>
      </c>
      <c r="G591" s="132">
        <v>0</v>
      </c>
    </row>
    <row r="592" spans="1:7" s="15" customFormat="1" ht="9.6" customHeight="1" x14ac:dyDescent="0.25">
      <c r="A592" s="137" t="s">
        <v>60</v>
      </c>
      <c r="B592" s="142">
        <v>139562</v>
      </c>
      <c r="C592" s="142">
        <v>0</v>
      </c>
      <c r="D592" s="142">
        <v>0</v>
      </c>
      <c r="E592" s="122" t="s">
        <v>89</v>
      </c>
      <c r="F592" s="122" t="s">
        <v>89</v>
      </c>
      <c r="G592" s="143">
        <v>0</v>
      </c>
    </row>
    <row r="593" spans="1:7" s="15" customFormat="1" ht="9.6" customHeight="1" x14ac:dyDescent="0.25">
      <c r="A593" s="92" t="s">
        <v>61</v>
      </c>
      <c r="B593" s="134">
        <v>0</v>
      </c>
      <c r="C593" s="134">
        <v>0</v>
      </c>
      <c r="D593" s="134">
        <v>0</v>
      </c>
      <c r="E593" s="119" t="s">
        <v>89</v>
      </c>
      <c r="F593" s="119" t="s">
        <v>89</v>
      </c>
      <c r="G593" s="132">
        <v>0</v>
      </c>
    </row>
    <row r="594" spans="1:7" s="15" customFormat="1" ht="9.6" customHeight="1" x14ac:dyDescent="0.25">
      <c r="A594" s="92" t="s">
        <v>62</v>
      </c>
      <c r="B594" s="134">
        <v>247474</v>
      </c>
      <c r="C594" s="134">
        <v>56136</v>
      </c>
      <c r="D594" s="132">
        <v>0</v>
      </c>
      <c r="E594" s="119" t="s">
        <v>89</v>
      </c>
      <c r="F594" s="119" t="s">
        <v>89</v>
      </c>
      <c r="G594" s="132">
        <v>3438600</v>
      </c>
    </row>
    <row r="595" spans="1:7" s="15" customFormat="1" ht="9.6" customHeight="1" x14ac:dyDescent="0.25">
      <c r="A595" s="92" t="s">
        <v>63</v>
      </c>
      <c r="B595" s="134">
        <v>23269</v>
      </c>
      <c r="C595" s="134">
        <v>660234</v>
      </c>
      <c r="D595" s="134">
        <v>0</v>
      </c>
      <c r="E595" s="119" t="s">
        <v>89</v>
      </c>
      <c r="F595" s="119" t="s">
        <v>89</v>
      </c>
      <c r="G595" s="132">
        <v>58299694</v>
      </c>
    </row>
    <row r="596" spans="1:7" s="117" customFormat="1" ht="9.6" customHeight="1" x14ac:dyDescent="0.25">
      <c r="A596" s="138" t="s">
        <v>64</v>
      </c>
      <c r="B596" s="142">
        <v>4547</v>
      </c>
      <c r="C596" s="142">
        <v>0</v>
      </c>
      <c r="D596" s="142">
        <v>79866</v>
      </c>
      <c r="E596" s="122" t="s">
        <v>89</v>
      </c>
      <c r="F596" s="122" t="s">
        <v>89</v>
      </c>
      <c r="G596" s="143">
        <v>0</v>
      </c>
    </row>
    <row r="597" spans="1:7" s="15" customFormat="1" ht="9" customHeight="1" x14ac:dyDescent="0.25">
      <c r="A597" s="92"/>
      <c r="B597" s="130"/>
      <c r="C597" s="130"/>
      <c r="D597" s="130"/>
      <c r="E597" s="130"/>
      <c r="F597" s="130"/>
      <c r="G597" s="130"/>
    </row>
    <row r="598" spans="1:7" s="117" customFormat="1" ht="9" customHeight="1" x14ac:dyDescent="0.25">
      <c r="A598" s="139">
        <v>2012</v>
      </c>
      <c r="B598" s="136"/>
      <c r="C598" s="136"/>
      <c r="D598" s="136"/>
      <c r="E598" s="136"/>
      <c r="F598" s="136"/>
      <c r="G598" s="136"/>
    </row>
    <row r="599" spans="1:7" s="15" customFormat="1" ht="9" customHeight="1" x14ac:dyDescent="0.25">
      <c r="A599" s="135" t="s">
        <v>33</v>
      </c>
      <c r="B599" s="136">
        <f t="shared" ref="B599:G599" si="0">SUM(B601:B632)</f>
        <v>2894122</v>
      </c>
      <c r="C599" s="136">
        <f t="shared" si="0"/>
        <v>6704597</v>
      </c>
      <c r="D599" s="136">
        <f t="shared" si="0"/>
        <v>103746</v>
      </c>
      <c r="E599" s="136">
        <f t="shared" si="0"/>
        <v>156440</v>
      </c>
      <c r="F599" s="136">
        <f t="shared" si="0"/>
        <v>30515</v>
      </c>
      <c r="G599" s="136">
        <f t="shared" si="0"/>
        <v>795834196</v>
      </c>
    </row>
    <row r="600" spans="1:7" s="15" customFormat="1" ht="3.95" customHeight="1" x14ac:dyDescent="0.25">
      <c r="A600" s="135"/>
      <c r="B600" s="136"/>
      <c r="C600" s="136"/>
      <c r="D600" s="136"/>
      <c r="E600" s="136"/>
      <c r="F600" s="136"/>
      <c r="G600" s="136"/>
    </row>
    <row r="601" spans="1:7" s="15" customFormat="1" ht="9" customHeight="1" x14ac:dyDescent="0.25">
      <c r="A601" s="92" t="s">
        <v>34</v>
      </c>
      <c r="B601" s="141">
        <v>34402</v>
      </c>
      <c r="C601" s="141">
        <v>0</v>
      </c>
      <c r="D601" s="134">
        <v>13339</v>
      </c>
      <c r="E601" s="134">
        <v>0</v>
      </c>
      <c r="F601" s="134">
        <v>0</v>
      </c>
      <c r="G601" s="132">
        <v>33303052</v>
      </c>
    </row>
    <row r="602" spans="1:7" s="15" customFormat="1" ht="9" customHeight="1" x14ac:dyDescent="0.25">
      <c r="A602" s="92" t="s">
        <v>35</v>
      </c>
      <c r="B602" s="141">
        <v>359397</v>
      </c>
      <c r="C602" s="141">
        <v>3943</v>
      </c>
      <c r="D602" s="134">
        <v>0</v>
      </c>
      <c r="E602" s="134">
        <v>0</v>
      </c>
      <c r="F602" s="134">
        <v>0</v>
      </c>
      <c r="G602" s="132">
        <v>0</v>
      </c>
    </row>
    <row r="603" spans="1:7" s="15" customFormat="1" ht="9" customHeight="1" x14ac:dyDescent="0.25">
      <c r="A603" s="92" t="s">
        <v>36</v>
      </c>
      <c r="B603" s="141">
        <v>0</v>
      </c>
      <c r="C603" s="141">
        <v>0</v>
      </c>
      <c r="D603" s="134">
        <v>0</v>
      </c>
      <c r="E603" s="134">
        <v>0</v>
      </c>
      <c r="F603" s="134">
        <v>0</v>
      </c>
      <c r="G603" s="132">
        <v>0</v>
      </c>
    </row>
    <row r="604" spans="1:7" s="15" customFormat="1" ht="9" customHeight="1" x14ac:dyDescent="0.25">
      <c r="A604" s="137" t="s">
        <v>37</v>
      </c>
      <c r="B604" s="142">
        <v>4258</v>
      </c>
      <c r="C604" s="142">
        <v>0</v>
      </c>
      <c r="D604" s="143">
        <v>0</v>
      </c>
      <c r="E604" s="143">
        <v>0</v>
      </c>
      <c r="F604" s="143">
        <v>0</v>
      </c>
      <c r="G604" s="143">
        <v>0</v>
      </c>
    </row>
    <row r="605" spans="1:7" s="15" customFormat="1" ht="9" customHeight="1" x14ac:dyDescent="0.25">
      <c r="A605" s="92" t="s">
        <v>38</v>
      </c>
      <c r="B605" s="134">
        <v>143341</v>
      </c>
      <c r="C605" s="134">
        <v>44980</v>
      </c>
      <c r="D605" s="134">
        <v>0</v>
      </c>
      <c r="E605" s="134">
        <v>1103</v>
      </c>
      <c r="F605" s="134">
        <v>21</v>
      </c>
      <c r="G605" s="132">
        <v>0</v>
      </c>
    </row>
    <row r="606" spans="1:7" s="15" customFormat="1" ht="9" customHeight="1" x14ac:dyDescent="0.25">
      <c r="A606" s="92" t="s">
        <v>39</v>
      </c>
      <c r="B606" s="134">
        <v>0</v>
      </c>
      <c r="C606" s="134">
        <v>0</v>
      </c>
      <c r="D606" s="134">
        <v>0</v>
      </c>
      <c r="E606" s="134">
        <v>0</v>
      </c>
      <c r="F606" s="134">
        <v>0</v>
      </c>
      <c r="G606" s="132">
        <v>0</v>
      </c>
    </row>
    <row r="607" spans="1:7" s="15" customFormat="1" ht="9" customHeight="1" x14ac:dyDescent="0.25">
      <c r="A607" s="92" t="s">
        <v>40</v>
      </c>
      <c r="B607" s="134">
        <v>24712</v>
      </c>
      <c r="C607" s="134">
        <v>65031</v>
      </c>
      <c r="D607" s="132">
        <v>0</v>
      </c>
      <c r="E607" s="132">
        <v>0</v>
      </c>
      <c r="F607" s="132">
        <v>0</v>
      </c>
      <c r="G607" s="132">
        <v>44881142</v>
      </c>
    </row>
    <row r="608" spans="1:7" s="15" customFormat="1" ht="9" customHeight="1" x14ac:dyDescent="0.25">
      <c r="A608" s="137" t="s">
        <v>41</v>
      </c>
      <c r="B608" s="142">
        <v>68080</v>
      </c>
      <c r="C608" s="142">
        <v>18908</v>
      </c>
      <c r="D608" s="142">
        <v>26980</v>
      </c>
      <c r="E608" s="142">
        <v>0</v>
      </c>
      <c r="F608" s="142">
        <v>0</v>
      </c>
      <c r="G608" s="143">
        <v>670304</v>
      </c>
    </row>
    <row r="609" spans="1:7" s="15" customFormat="1" ht="9" customHeight="1" x14ac:dyDescent="0.25">
      <c r="A609" s="92" t="s">
        <v>88</v>
      </c>
      <c r="B609" s="134">
        <v>0</v>
      </c>
      <c r="C609" s="134">
        <v>0</v>
      </c>
      <c r="D609" s="134">
        <v>0</v>
      </c>
      <c r="E609" s="134">
        <v>0</v>
      </c>
      <c r="F609" s="134">
        <v>0</v>
      </c>
      <c r="G609" s="132">
        <v>0</v>
      </c>
    </row>
    <row r="610" spans="1:7" s="15" customFormat="1" ht="9" customHeight="1" x14ac:dyDescent="0.25">
      <c r="A610" s="92" t="s">
        <v>42</v>
      </c>
      <c r="B610" s="134">
        <v>52271</v>
      </c>
      <c r="C610" s="134">
        <v>1711</v>
      </c>
      <c r="D610" s="134">
        <v>0</v>
      </c>
      <c r="E610" s="134">
        <v>0</v>
      </c>
      <c r="F610" s="134">
        <v>0</v>
      </c>
      <c r="G610" s="132">
        <v>81815642</v>
      </c>
    </row>
    <row r="611" spans="1:7" s="15" customFormat="1" ht="9" customHeight="1" x14ac:dyDescent="0.25">
      <c r="A611" s="92" t="s">
        <v>43</v>
      </c>
      <c r="B611" s="134">
        <v>71760</v>
      </c>
      <c r="C611" s="134">
        <v>1285794</v>
      </c>
      <c r="D611" s="134">
        <v>0</v>
      </c>
      <c r="E611" s="134">
        <v>7514</v>
      </c>
      <c r="F611" s="134">
        <v>1122</v>
      </c>
      <c r="G611" s="132">
        <v>36701016</v>
      </c>
    </row>
    <row r="612" spans="1:7" s="15" customFormat="1" ht="9" customHeight="1" x14ac:dyDescent="0.25">
      <c r="A612" s="137" t="s">
        <v>44</v>
      </c>
      <c r="B612" s="142">
        <v>402</v>
      </c>
      <c r="C612" s="142">
        <v>170</v>
      </c>
      <c r="D612" s="142">
        <v>0</v>
      </c>
      <c r="E612" s="142">
        <v>0</v>
      </c>
      <c r="F612" s="142">
        <v>0</v>
      </c>
      <c r="G612" s="143">
        <v>0</v>
      </c>
    </row>
    <row r="613" spans="1:7" s="15" customFormat="1" ht="9" customHeight="1" x14ac:dyDescent="0.25">
      <c r="A613" s="92" t="s">
        <v>45</v>
      </c>
      <c r="B613" s="134">
        <v>0</v>
      </c>
      <c r="C613" s="134">
        <v>0</v>
      </c>
      <c r="D613" s="134">
        <v>0</v>
      </c>
      <c r="E613" s="134">
        <v>0</v>
      </c>
      <c r="F613" s="134">
        <v>14804</v>
      </c>
      <c r="G613" s="132">
        <v>38305568</v>
      </c>
    </row>
    <row r="614" spans="1:7" s="15" customFormat="1" ht="9" customHeight="1" x14ac:dyDescent="0.25">
      <c r="A614" s="92" t="s">
        <v>46</v>
      </c>
      <c r="B614" s="134">
        <v>0</v>
      </c>
      <c r="C614" s="134">
        <v>328028</v>
      </c>
      <c r="D614" s="134">
        <v>0</v>
      </c>
      <c r="E614" s="134">
        <v>0</v>
      </c>
      <c r="F614" s="134">
        <v>0</v>
      </c>
      <c r="G614" s="132">
        <v>132366284</v>
      </c>
    </row>
    <row r="615" spans="1:7" s="15" customFormat="1" ht="9" customHeight="1" x14ac:dyDescent="0.25">
      <c r="A615" s="92" t="s">
        <v>47</v>
      </c>
      <c r="B615" s="134">
        <v>15859</v>
      </c>
      <c r="C615" s="134">
        <v>1085369</v>
      </c>
      <c r="D615" s="134">
        <v>0</v>
      </c>
      <c r="E615" s="134">
        <v>0</v>
      </c>
      <c r="F615" s="134">
        <v>348</v>
      </c>
      <c r="G615" s="132">
        <v>220772</v>
      </c>
    </row>
    <row r="616" spans="1:7" s="15" customFormat="1" ht="9" customHeight="1" x14ac:dyDescent="0.25">
      <c r="A616" s="137" t="s">
        <v>48</v>
      </c>
      <c r="B616" s="142">
        <v>345329</v>
      </c>
      <c r="C616" s="142">
        <v>50936</v>
      </c>
      <c r="D616" s="142">
        <v>0</v>
      </c>
      <c r="E616" s="142">
        <v>0</v>
      </c>
      <c r="F616" s="142">
        <v>0</v>
      </c>
      <c r="G616" s="143">
        <v>0</v>
      </c>
    </row>
    <row r="617" spans="1:7" s="15" customFormat="1" ht="9" customHeight="1" x14ac:dyDescent="0.25">
      <c r="A617" s="92" t="s">
        <v>49</v>
      </c>
      <c r="B617" s="134">
        <v>0</v>
      </c>
      <c r="C617" s="134">
        <v>0</v>
      </c>
      <c r="D617" s="134">
        <v>0</v>
      </c>
      <c r="E617" s="134">
        <v>0</v>
      </c>
      <c r="F617" s="134">
        <v>0</v>
      </c>
      <c r="G617" s="132">
        <v>0</v>
      </c>
    </row>
    <row r="618" spans="1:7" s="15" customFormat="1" ht="9" customHeight="1" x14ac:dyDescent="0.25">
      <c r="A618" s="92" t="s">
        <v>50</v>
      </c>
      <c r="B618" s="134">
        <v>0</v>
      </c>
      <c r="C618" s="134">
        <v>0</v>
      </c>
      <c r="D618" s="134">
        <v>0</v>
      </c>
      <c r="E618" s="134">
        <v>0</v>
      </c>
      <c r="F618" s="134">
        <v>0</v>
      </c>
      <c r="G618" s="132">
        <v>2939776</v>
      </c>
    </row>
    <row r="619" spans="1:7" s="15" customFormat="1" ht="9" customHeight="1" x14ac:dyDescent="0.25">
      <c r="A619" s="92" t="s">
        <v>51</v>
      </c>
      <c r="B619" s="134">
        <v>484956</v>
      </c>
      <c r="C619" s="134">
        <v>197071</v>
      </c>
      <c r="D619" s="134">
        <v>0</v>
      </c>
      <c r="E619" s="134">
        <v>147823</v>
      </c>
      <c r="F619" s="134">
        <v>0</v>
      </c>
      <c r="G619" s="132">
        <v>37217861</v>
      </c>
    </row>
    <row r="620" spans="1:7" s="15" customFormat="1" ht="9" customHeight="1" x14ac:dyDescent="0.25">
      <c r="A620" s="137" t="s">
        <v>52</v>
      </c>
      <c r="B620" s="142">
        <v>0</v>
      </c>
      <c r="C620" s="142">
        <v>0</v>
      </c>
      <c r="D620" s="142">
        <v>0</v>
      </c>
      <c r="E620" s="142">
        <v>0</v>
      </c>
      <c r="F620" s="142">
        <v>0</v>
      </c>
      <c r="G620" s="143">
        <v>0</v>
      </c>
    </row>
    <row r="621" spans="1:7" s="15" customFormat="1" ht="9" customHeight="1" x14ac:dyDescent="0.25">
      <c r="A621" s="92" t="s">
        <v>53</v>
      </c>
      <c r="B621" s="134">
        <v>0</v>
      </c>
      <c r="C621" s="134">
        <v>54073</v>
      </c>
      <c r="D621" s="134">
        <v>0</v>
      </c>
      <c r="E621" s="134">
        <v>0</v>
      </c>
      <c r="F621" s="134">
        <v>0</v>
      </c>
      <c r="G621" s="132">
        <v>42988379</v>
      </c>
    </row>
    <row r="622" spans="1:7" s="15" customFormat="1" ht="9" customHeight="1" x14ac:dyDescent="0.25">
      <c r="A622" s="92" t="s">
        <v>54</v>
      </c>
      <c r="B622" s="134">
        <v>45137</v>
      </c>
      <c r="C622" s="134">
        <v>99837</v>
      </c>
      <c r="D622" s="134">
        <v>0</v>
      </c>
      <c r="E622" s="134">
        <v>0</v>
      </c>
      <c r="F622" s="134">
        <v>11438</v>
      </c>
      <c r="G622" s="132">
        <v>105983437</v>
      </c>
    </row>
    <row r="623" spans="1:7" s="15" customFormat="1" ht="9" customHeight="1" x14ac:dyDescent="0.25">
      <c r="A623" s="92" t="s">
        <v>55</v>
      </c>
      <c r="B623" s="134">
        <v>0</v>
      </c>
      <c r="C623" s="134">
        <v>0</v>
      </c>
      <c r="D623" s="132">
        <v>0</v>
      </c>
      <c r="E623" s="132">
        <v>0</v>
      </c>
      <c r="F623" s="132">
        <v>0</v>
      </c>
      <c r="G623" s="132">
        <v>0</v>
      </c>
    </row>
    <row r="624" spans="1:7" s="15" customFormat="1" ht="9" customHeight="1" x14ac:dyDescent="0.25">
      <c r="A624" s="137" t="s">
        <v>56</v>
      </c>
      <c r="B624" s="142">
        <v>267285</v>
      </c>
      <c r="C624" s="142">
        <v>0</v>
      </c>
      <c r="D624" s="142">
        <v>0</v>
      </c>
      <c r="E624" s="142">
        <v>0</v>
      </c>
      <c r="F624" s="142">
        <v>0</v>
      </c>
      <c r="G624" s="143">
        <v>30112215</v>
      </c>
    </row>
    <row r="625" spans="1:7" s="15" customFormat="1" ht="9" customHeight="1" x14ac:dyDescent="0.25">
      <c r="A625" s="92" t="s">
        <v>57</v>
      </c>
      <c r="B625" s="134">
        <v>355921</v>
      </c>
      <c r="C625" s="134">
        <v>86139</v>
      </c>
      <c r="D625" s="134">
        <v>0</v>
      </c>
      <c r="E625" s="134">
        <v>0</v>
      </c>
      <c r="F625" s="134">
        <v>1045</v>
      </c>
      <c r="G625" s="132">
        <v>77441093</v>
      </c>
    </row>
    <row r="626" spans="1:7" s="15" customFormat="1" ht="9" customHeight="1" x14ac:dyDescent="0.25">
      <c r="A626" s="92" t="s">
        <v>58</v>
      </c>
      <c r="B626" s="134">
        <v>91910</v>
      </c>
      <c r="C626" s="134">
        <v>2636382</v>
      </c>
      <c r="D626" s="134">
        <v>0</v>
      </c>
      <c r="E626" s="134">
        <v>0</v>
      </c>
      <c r="F626" s="134">
        <v>0</v>
      </c>
      <c r="G626" s="132">
        <v>0</v>
      </c>
    </row>
    <row r="627" spans="1:7" s="15" customFormat="1" ht="9" customHeight="1" x14ac:dyDescent="0.25">
      <c r="A627" s="92" t="s">
        <v>59</v>
      </c>
      <c r="B627" s="134">
        <v>63230</v>
      </c>
      <c r="C627" s="134">
        <v>0</v>
      </c>
      <c r="D627" s="132">
        <v>0</v>
      </c>
      <c r="E627" s="132">
        <v>0</v>
      </c>
      <c r="F627" s="132">
        <v>1518</v>
      </c>
      <c r="G627" s="132">
        <v>0</v>
      </c>
    </row>
    <row r="628" spans="1:7" s="15" customFormat="1" ht="9" customHeight="1" x14ac:dyDescent="0.25">
      <c r="A628" s="137" t="s">
        <v>60</v>
      </c>
      <c r="B628" s="142">
        <v>157735</v>
      </c>
      <c r="C628" s="142">
        <v>0</v>
      </c>
      <c r="D628" s="142">
        <v>0</v>
      </c>
      <c r="E628" s="142">
        <v>0</v>
      </c>
      <c r="F628" s="142">
        <v>0</v>
      </c>
      <c r="G628" s="143">
        <v>0</v>
      </c>
    </row>
    <row r="629" spans="1:7" s="15" customFormat="1" ht="9" customHeight="1" x14ac:dyDescent="0.25">
      <c r="A629" s="92" t="s">
        <v>61</v>
      </c>
      <c r="B629" s="134">
        <v>0</v>
      </c>
      <c r="C629" s="134">
        <v>0</v>
      </c>
      <c r="D629" s="134">
        <v>0</v>
      </c>
      <c r="E629" s="134">
        <v>0</v>
      </c>
      <c r="F629" s="134">
        <v>0</v>
      </c>
      <c r="G629" s="132">
        <v>0</v>
      </c>
    </row>
    <row r="630" spans="1:7" s="15" customFormat="1" ht="9" customHeight="1" x14ac:dyDescent="0.25">
      <c r="A630" s="92" t="s">
        <v>62</v>
      </c>
      <c r="B630" s="134">
        <v>283728</v>
      </c>
      <c r="C630" s="134">
        <v>44763</v>
      </c>
      <c r="D630" s="132">
        <v>0</v>
      </c>
      <c r="E630" s="132">
        <v>0</v>
      </c>
      <c r="F630" s="132">
        <v>0</v>
      </c>
      <c r="G630" s="132">
        <v>18651263</v>
      </c>
    </row>
    <row r="631" spans="1:7" s="15" customFormat="1" ht="9" customHeight="1" x14ac:dyDescent="0.25">
      <c r="A631" s="92" t="s">
        <v>63</v>
      </c>
      <c r="B631" s="134">
        <v>23376</v>
      </c>
      <c r="C631" s="134">
        <v>701462</v>
      </c>
      <c r="D631" s="134">
        <v>0</v>
      </c>
      <c r="E631" s="134">
        <v>0</v>
      </c>
      <c r="F631" s="134">
        <v>0</v>
      </c>
      <c r="G631" s="132">
        <v>112236392</v>
      </c>
    </row>
    <row r="632" spans="1:7" s="117" customFormat="1" ht="9" customHeight="1" x14ac:dyDescent="0.25">
      <c r="A632" s="138" t="s">
        <v>64</v>
      </c>
      <c r="B632" s="142">
        <v>1033</v>
      </c>
      <c r="C632" s="142">
        <v>0</v>
      </c>
      <c r="D632" s="142">
        <v>63427</v>
      </c>
      <c r="E632" s="142">
        <v>0</v>
      </c>
      <c r="F632" s="142">
        <v>219</v>
      </c>
      <c r="G632" s="143">
        <v>0</v>
      </c>
    </row>
    <row r="633" spans="1:7" s="15" customFormat="1" ht="9" customHeight="1" x14ac:dyDescent="0.25">
      <c r="A633" s="92"/>
      <c r="B633" s="130"/>
      <c r="C633" s="130"/>
      <c r="D633" s="130"/>
      <c r="E633" s="130"/>
      <c r="F633" s="130"/>
      <c r="G633" s="130"/>
    </row>
    <row r="634" spans="1:7" s="117" customFormat="1" ht="9" customHeight="1" x14ac:dyDescent="0.25">
      <c r="A634" s="139">
        <v>2013</v>
      </c>
      <c r="B634" s="136"/>
      <c r="C634" s="136"/>
      <c r="D634" s="136"/>
      <c r="E634" s="136"/>
      <c r="F634" s="136"/>
      <c r="G634" s="136"/>
    </row>
    <row r="635" spans="1:7" s="15" customFormat="1" ht="9" customHeight="1" x14ac:dyDescent="0.25">
      <c r="A635" s="135" t="s">
        <v>33</v>
      </c>
      <c r="B635" s="136">
        <f t="shared" ref="B635:G635" si="1">SUM(B637:B668)</f>
        <v>2917409</v>
      </c>
      <c r="C635" s="136">
        <f t="shared" si="1"/>
        <v>7325642</v>
      </c>
      <c r="D635" s="136">
        <f t="shared" si="1"/>
        <v>131987</v>
      </c>
      <c r="E635" s="136">
        <f t="shared" si="1"/>
        <v>173080</v>
      </c>
      <c r="F635" s="136">
        <f t="shared" si="1"/>
        <v>60397</v>
      </c>
      <c r="G635" s="136">
        <f t="shared" si="1"/>
        <v>751407156</v>
      </c>
    </row>
    <row r="636" spans="1:7" s="15" customFormat="1" ht="3.95" customHeight="1" x14ac:dyDescent="0.25">
      <c r="A636" s="135"/>
      <c r="B636" s="136"/>
      <c r="C636" s="136"/>
      <c r="D636" s="136"/>
      <c r="E636" s="136"/>
      <c r="F636" s="136"/>
      <c r="G636" s="136"/>
    </row>
    <row r="637" spans="1:7" s="15" customFormat="1" ht="9" customHeight="1" x14ac:dyDescent="0.25">
      <c r="A637" s="92" t="s">
        <v>34</v>
      </c>
      <c r="B637" s="141">
        <v>35928</v>
      </c>
      <c r="C637" s="141">
        <v>0</v>
      </c>
      <c r="D637" s="134">
        <v>13295</v>
      </c>
      <c r="E637" s="134">
        <v>0</v>
      </c>
      <c r="F637" s="134">
        <v>0</v>
      </c>
      <c r="G637" s="132">
        <v>34712435</v>
      </c>
    </row>
    <row r="638" spans="1:7" s="15" customFormat="1" ht="9" customHeight="1" x14ac:dyDescent="0.25">
      <c r="A638" s="92" t="s">
        <v>35</v>
      </c>
      <c r="B638" s="141">
        <v>298696</v>
      </c>
      <c r="C638" s="141">
        <v>3735</v>
      </c>
      <c r="D638" s="134">
        <v>0</v>
      </c>
      <c r="E638" s="134">
        <v>0</v>
      </c>
      <c r="F638" s="134">
        <v>0</v>
      </c>
      <c r="G638" s="132">
        <v>0</v>
      </c>
    </row>
    <row r="639" spans="1:7" s="15" customFormat="1" ht="9" customHeight="1" x14ac:dyDescent="0.25">
      <c r="A639" s="92" t="s">
        <v>36</v>
      </c>
      <c r="B639" s="141">
        <v>0</v>
      </c>
      <c r="C639" s="141">
        <v>0</v>
      </c>
      <c r="D639" s="134">
        <v>0</v>
      </c>
      <c r="E639" s="134">
        <v>0</v>
      </c>
      <c r="F639" s="134">
        <v>0</v>
      </c>
      <c r="G639" s="132">
        <v>0</v>
      </c>
    </row>
    <row r="640" spans="1:7" s="15" customFormat="1" ht="9" customHeight="1" x14ac:dyDescent="0.25">
      <c r="A640" s="137" t="s">
        <v>37</v>
      </c>
      <c r="B640" s="142">
        <v>3769</v>
      </c>
      <c r="C640" s="142">
        <v>0</v>
      </c>
      <c r="D640" s="143">
        <v>0</v>
      </c>
      <c r="E640" s="143">
        <v>0</v>
      </c>
      <c r="F640" s="143">
        <v>0</v>
      </c>
      <c r="G640" s="143">
        <v>0</v>
      </c>
    </row>
    <row r="641" spans="1:7" s="15" customFormat="1" ht="9" customHeight="1" x14ac:dyDescent="0.25">
      <c r="A641" s="92" t="s">
        <v>38</v>
      </c>
      <c r="B641" s="134">
        <v>137514</v>
      </c>
      <c r="C641" s="134">
        <v>45019</v>
      </c>
      <c r="D641" s="134">
        <v>0</v>
      </c>
      <c r="E641" s="134">
        <v>0</v>
      </c>
      <c r="F641" s="134">
        <v>0</v>
      </c>
      <c r="G641" s="132">
        <v>0</v>
      </c>
    </row>
    <row r="642" spans="1:7" s="15" customFormat="1" ht="9" customHeight="1" x14ac:dyDescent="0.25">
      <c r="A642" s="92" t="s">
        <v>39</v>
      </c>
      <c r="B642" s="134">
        <v>0</v>
      </c>
      <c r="C642" s="134">
        <v>0</v>
      </c>
      <c r="D642" s="134">
        <v>0</v>
      </c>
      <c r="E642" s="134">
        <v>0</v>
      </c>
      <c r="F642" s="134">
        <v>0</v>
      </c>
      <c r="G642" s="132">
        <v>0</v>
      </c>
    </row>
    <row r="643" spans="1:7" s="15" customFormat="1" ht="9" customHeight="1" x14ac:dyDescent="0.25">
      <c r="A643" s="92" t="s">
        <v>40</v>
      </c>
      <c r="B643" s="134">
        <v>29069</v>
      </c>
      <c r="C643" s="134">
        <v>93581</v>
      </c>
      <c r="D643" s="132">
        <v>0</v>
      </c>
      <c r="E643" s="132">
        <v>0</v>
      </c>
      <c r="F643" s="132">
        <v>0</v>
      </c>
      <c r="G643" s="132">
        <v>47529321</v>
      </c>
    </row>
    <row r="644" spans="1:7" s="15" customFormat="1" ht="9" customHeight="1" x14ac:dyDescent="0.25">
      <c r="A644" s="137" t="s">
        <v>41</v>
      </c>
      <c r="B644" s="142">
        <v>49657</v>
      </c>
      <c r="C644" s="142">
        <v>18860</v>
      </c>
      <c r="D644" s="142">
        <v>31976</v>
      </c>
      <c r="E644" s="142">
        <v>0</v>
      </c>
      <c r="F644" s="142">
        <v>0</v>
      </c>
      <c r="G644" s="143">
        <v>421382</v>
      </c>
    </row>
    <row r="645" spans="1:7" s="15" customFormat="1" ht="9" customHeight="1" x14ac:dyDescent="0.25">
      <c r="A645" s="92" t="s">
        <v>88</v>
      </c>
      <c r="B645" s="134">
        <v>0</v>
      </c>
      <c r="C645" s="134">
        <v>0</v>
      </c>
      <c r="D645" s="134">
        <v>0</v>
      </c>
      <c r="E645" s="134">
        <v>0</v>
      </c>
      <c r="F645" s="134">
        <v>0</v>
      </c>
      <c r="G645" s="132">
        <v>0</v>
      </c>
    </row>
    <row r="646" spans="1:7" s="15" customFormat="1" ht="9" customHeight="1" x14ac:dyDescent="0.25">
      <c r="A646" s="92" t="s">
        <v>42</v>
      </c>
      <c r="B646" s="134">
        <v>79591</v>
      </c>
      <c r="C646" s="134">
        <v>23455</v>
      </c>
      <c r="D646" s="134">
        <v>0</v>
      </c>
      <c r="E646" s="134">
        <v>0</v>
      </c>
      <c r="F646" s="134">
        <v>0</v>
      </c>
      <c r="G646" s="132">
        <v>73193676</v>
      </c>
    </row>
    <row r="647" spans="1:7" s="15" customFormat="1" ht="9" customHeight="1" x14ac:dyDescent="0.25">
      <c r="A647" s="92" t="s">
        <v>43</v>
      </c>
      <c r="B647" s="134">
        <v>70675</v>
      </c>
      <c r="C647" s="134">
        <v>1471219</v>
      </c>
      <c r="D647" s="134">
        <v>0</v>
      </c>
      <c r="E647" s="134">
        <v>4877</v>
      </c>
      <c r="F647" s="134">
        <v>9375</v>
      </c>
      <c r="G647" s="132">
        <v>39026607</v>
      </c>
    </row>
    <row r="648" spans="1:7" s="15" customFormat="1" ht="9" customHeight="1" x14ac:dyDescent="0.25">
      <c r="A648" s="137" t="s">
        <v>44</v>
      </c>
      <c r="B648" s="142">
        <v>369</v>
      </c>
      <c r="C648" s="142">
        <v>6</v>
      </c>
      <c r="D648" s="142">
        <v>0</v>
      </c>
      <c r="E648" s="142">
        <v>0</v>
      </c>
      <c r="F648" s="142">
        <v>0</v>
      </c>
      <c r="G648" s="143">
        <v>0</v>
      </c>
    </row>
    <row r="649" spans="1:7" s="15" customFormat="1" ht="9" customHeight="1" x14ac:dyDescent="0.25">
      <c r="A649" s="92" t="s">
        <v>45</v>
      </c>
      <c r="B649" s="134">
        <v>0</v>
      </c>
      <c r="C649" s="134">
        <v>0</v>
      </c>
      <c r="D649" s="134">
        <v>0</v>
      </c>
      <c r="E649" s="134">
        <v>0</v>
      </c>
      <c r="F649" s="134">
        <v>18854</v>
      </c>
      <c r="G649" s="132">
        <v>37800281</v>
      </c>
    </row>
    <row r="650" spans="1:7" s="15" customFormat="1" ht="9" customHeight="1" x14ac:dyDescent="0.25">
      <c r="A650" s="92" t="s">
        <v>46</v>
      </c>
      <c r="B650" s="134">
        <v>6549</v>
      </c>
      <c r="C650" s="134">
        <v>452822</v>
      </c>
      <c r="D650" s="134">
        <v>0</v>
      </c>
      <c r="E650" s="134">
        <v>0</v>
      </c>
      <c r="F650" s="134">
        <v>0</v>
      </c>
      <c r="G650" s="132">
        <v>120845233</v>
      </c>
    </row>
    <row r="651" spans="1:7" s="15" customFormat="1" ht="9" customHeight="1" x14ac:dyDescent="0.25">
      <c r="A651" s="92" t="s">
        <v>47</v>
      </c>
      <c r="B651" s="134">
        <v>17797</v>
      </c>
      <c r="C651" s="134">
        <v>1046757</v>
      </c>
      <c r="D651" s="134">
        <v>0</v>
      </c>
      <c r="E651" s="134">
        <v>0</v>
      </c>
      <c r="F651" s="134">
        <v>17902</v>
      </c>
      <c r="G651" s="132">
        <v>0</v>
      </c>
    </row>
    <row r="652" spans="1:7" s="15" customFormat="1" ht="9" customHeight="1" x14ac:dyDescent="0.25">
      <c r="A652" s="137" t="s">
        <v>48</v>
      </c>
      <c r="B652" s="142">
        <v>378095</v>
      </c>
      <c r="C652" s="142">
        <v>50344</v>
      </c>
      <c r="D652" s="142">
        <v>0</v>
      </c>
      <c r="E652" s="142">
        <v>0</v>
      </c>
      <c r="F652" s="142">
        <v>0</v>
      </c>
      <c r="G652" s="143">
        <v>0</v>
      </c>
    </row>
    <row r="653" spans="1:7" s="15" customFormat="1" ht="9" customHeight="1" x14ac:dyDescent="0.25">
      <c r="A653" s="92" t="s">
        <v>49</v>
      </c>
      <c r="B653" s="134">
        <v>0</v>
      </c>
      <c r="C653" s="134">
        <v>0</v>
      </c>
      <c r="D653" s="134">
        <v>0</v>
      </c>
      <c r="E653" s="134">
        <v>0</v>
      </c>
      <c r="F653" s="134">
        <v>0</v>
      </c>
      <c r="G653" s="132">
        <v>0</v>
      </c>
    </row>
    <row r="654" spans="1:7" s="15" customFormat="1" ht="9" customHeight="1" x14ac:dyDescent="0.25">
      <c r="A654" s="92" t="s">
        <v>50</v>
      </c>
      <c r="B654" s="134">
        <v>0</v>
      </c>
      <c r="C654" s="134">
        <v>0</v>
      </c>
      <c r="D654" s="134">
        <v>0</v>
      </c>
      <c r="E654" s="134">
        <v>0</v>
      </c>
      <c r="F654" s="134">
        <v>0</v>
      </c>
      <c r="G654" s="132">
        <v>3167409</v>
      </c>
    </row>
    <row r="655" spans="1:7" s="15" customFormat="1" ht="9" customHeight="1" x14ac:dyDescent="0.25">
      <c r="A655" s="92" t="s">
        <v>51</v>
      </c>
      <c r="B655" s="134">
        <v>535855</v>
      </c>
      <c r="C655" s="134">
        <v>178028</v>
      </c>
      <c r="D655" s="134">
        <v>3721</v>
      </c>
      <c r="E655" s="134">
        <v>168203</v>
      </c>
      <c r="F655" s="134">
        <v>0</v>
      </c>
      <c r="G655" s="132">
        <v>37489404</v>
      </c>
    </row>
    <row r="656" spans="1:7" s="15" customFormat="1" ht="9" customHeight="1" x14ac:dyDescent="0.25">
      <c r="A656" s="137" t="s">
        <v>52</v>
      </c>
      <c r="B656" s="142">
        <v>0</v>
      </c>
      <c r="C656" s="142">
        <v>0</v>
      </c>
      <c r="D656" s="142">
        <v>0</v>
      </c>
      <c r="E656" s="142">
        <v>0</v>
      </c>
      <c r="F656" s="142">
        <v>0</v>
      </c>
      <c r="G656" s="143">
        <v>0</v>
      </c>
    </row>
    <row r="657" spans="1:7" s="15" customFormat="1" ht="9" customHeight="1" x14ac:dyDescent="0.25">
      <c r="A657" s="92" t="s">
        <v>53</v>
      </c>
      <c r="B657" s="134">
        <v>0</v>
      </c>
      <c r="C657" s="134">
        <v>90103</v>
      </c>
      <c r="D657" s="134">
        <v>0</v>
      </c>
      <c r="E657" s="134">
        <v>0</v>
      </c>
      <c r="F657" s="134">
        <v>0</v>
      </c>
      <c r="G657" s="132">
        <v>64071326</v>
      </c>
    </row>
    <row r="658" spans="1:7" s="15" customFormat="1" ht="9" customHeight="1" x14ac:dyDescent="0.25">
      <c r="A658" s="92" t="s">
        <v>54</v>
      </c>
      <c r="B658" s="134">
        <v>33502</v>
      </c>
      <c r="C658" s="134">
        <v>128009</v>
      </c>
      <c r="D658" s="134">
        <v>0</v>
      </c>
      <c r="E658" s="134">
        <v>0</v>
      </c>
      <c r="F658" s="134">
        <v>11983</v>
      </c>
      <c r="G658" s="132">
        <v>99599555</v>
      </c>
    </row>
    <row r="659" spans="1:7" s="15" customFormat="1" ht="9" customHeight="1" x14ac:dyDescent="0.25">
      <c r="A659" s="92" t="s">
        <v>55</v>
      </c>
      <c r="B659" s="134">
        <v>0</v>
      </c>
      <c r="C659" s="134">
        <v>0</v>
      </c>
      <c r="D659" s="132">
        <v>0</v>
      </c>
      <c r="E659" s="132">
        <v>0</v>
      </c>
      <c r="F659" s="132">
        <v>0</v>
      </c>
      <c r="G659" s="132">
        <v>0</v>
      </c>
    </row>
    <row r="660" spans="1:7" s="15" customFormat="1" ht="9" customHeight="1" x14ac:dyDescent="0.25">
      <c r="A660" s="137" t="s">
        <v>56</v>
      </c>
      <c r="B660" s="142">
        <v>289019</v>
      </c>
      <c r="C660" s="142">
        <v>0</v>
      </c>
      <c r="D660" s="142">
        <v>0</v>
      </c>
      <c r="E660" s="142">
        <v>0</v>
      </c>
      <c r="F660" s="142">
        <v>0</v>
      </c>
      <c r="G660" s="143">
        <v>31757565</v>
      </c>
    </row>
    <row r="661" spans="1:7" s="15" customFormat="1" ht="9" customHeight="1" x14ac:dyDescent="0.25">
      <c r="A661" s="92" t="s">
        <v>57</v>
      </c>
      <c r="B661" s="134">
        <v>360626</v>
      </c>
      <c r="C661" s="134">
        <v>84792</v>
      </c>
      <c r="D661" s="134">
        <v>0</v>
      </c>
      <c r="E661" s="134">
        <v>0</v>
      </c>
      <c r="F661" s="134">
        <v>1226</v>
      </c>
      <c r="G661" s="132">
        <v>71306431</v>
      </c>
    </row>
    <row r="662" spans="1:7" s="15" customFormat="1" ht="9" customHeight="1" x14ac:dyDescent="0.25">
      <c r="A662" s="92" t="s">
        <v>58</v>
      </c>
      <c r="B662" s="134">
        <v>84302</v>
      </c>
      <c r="C662" s="134">
        <v>2711111</v>
      </c>
      <c r="D662" s="134">
        <v>0</v>
      </c>
      <c r="E662" s="134">
        <v>0</v>
      </c>
      <c r="F662" s="134">
        <v>0</v>
      </c>
      <c r="G662" s="132">
        <v>0</v>
      </c>
    </row>
    <row r="663" spans="1:7" s="15" customFormat="1" ht="9" customHeight="1" x14ac:dyDescent="0.25">
      <c r="A663" s="92" t="s">
        <v>59</v>
      </c>
      <c r="B663" s="134">
        <v>38820</v>
      </c>
      <c r="C663" s="134">
        <v>0</v>
      </c>
      <c r="D663" s="132">
        <v>0</v>
      </c>
      <c r="E663" s="132">
        <v>0</v>
      </c>
      <c r="F663" s="132">
        <v>1057</v>
      </c>
      <c r="G663" s="132">
        <v>0</v>
      </c>
    </row>
    <row r="664" spans="1:7" s="15" customFormat="1" ht="9" customHeight="1" x14ac:dyDescent="0.25">
      <c r="A664" s="137" t="s">
        <v>60</v>
      </c>
      <c r="B664" s="142">
        <v>147872</v>
      </c>
      <c r="C664" s="142">
        <v>0</v>
      </c>
      <c r="D664" s="142">
        <v>0</v>
      </c>
      <c r="E664" s="142">
        <v>0</v>
      </c>
      <c r="F664" s="142">
        <v>0</v>
      </c>
      <c r="G664" s="143">
        <v>0</v>
      </c>
    </row>
    <row r="665" spans="1:7" s="15" customFormat="1" ht="9" customHeight="1" x14ac:dyDescent="0.25">
      <c r="A665" s="92" t="s">
        <v>61</v>
      </c>
      <c r="B665" s="134">
        <v>0</v>
      </c>
      <c r="C665" s="134">
        <v>0</v>
      </c>
      <c r="D665" s="134">
        <v>0</v>
      </c>
      <c r="E665" s="134">
        <v>0</v>
      </c>
      <c r="F665" s="134">
        <v>0</v>
      </c>
      <c r="G665" s="132">
        <v>0</v>
      </c>
    </row>
    <row r="666" spans="1:7" s="15" customFormat="1" ht="9" customHeight="1" x14ac:dyDescent="0.25">
      <c r="A666" s="92" t="s">
        <v>62</v>
      </c>
      <c r="B666" s="134">
        <v>296867</v>
      </c>
      <c r="C666" s="134">
        <v>39141</v>
      </c>
      <c r="D666" s="132">
        <v>0</v>
      </c>
      <c r="E666" s="132">
        <v>0</v>
      </c>
      <c r="F666" s="132">
        <v>0</v>
      </c>
      <c r="G666" s="132">
        <v>21295820</v>
      </c>
    </row>
    <row r="667" spans="1:7" s="15" customFormat="1" ht="9" customHeight="1" x14ac:dyDescent="0.25">
      <c r="A667" s="92" t="s">
        <v>63</v>
      </c>
      <c r="B667" s="134">
        <v>22497</v>
      </c>
      <c r="C667" s="134">
        <v>888660</v>
      </c>
      <c r="D667" s="134">
        <v>0</v>
      </c>
      <c r="E667" s="134">
        <v>0</v>
      </c>
      <c r="F667" s="134">
        <v>0</v>
      </c>
      <c r="G667" s="132">
        <v>69190711</v>
      </c>
    </row>
    <row r="668" spans="1:7" s="117" customFormat="1" ht="9" customHeight="1" x14ac:dyDescent="0.25">
      <c r="A668" s="138" t="s">
        <v>64</v>
      </c>
      <c r="B668" s="142">
        <v>340</v>
      </c>
      <c r="C668" s="142">
        <v>0</v>
      </c>
      <c r="D668" s="142">
        <v>82995</v>
      </c>
      <c r="E668" s="142">
        <v>0</v>
      </c>
      <c r="F668" s="142">
        <v>0</v>
      </c>
      <c r="G668" s="143">
        <v>0</v>
      </c>
    </row>
    <row r="669" spans="1:7" s="15" customFormat="1" ht="9" customHeight="1" x14ac:dyDescent="0.25">
      <c r="A669" s="92"/>
      <c r="B669" s="130"/>
      <c r="C669" s="130"/>
      <c r="D669" s="130"/>
      <c r="E669" s="130"/>
      <c r="F669" s="130"/>
      <c r="G669" s="130"/>
    </row>
    <row r="670" spans="1:7" s="117" customFormat="1" ht="9" customHeight="1" x14ac:dyDescent="0.25">
      <c r="A670" s="139">
        <v>2014</v>
      </c>
      <c r="B670" s="136"/>
      <c r="C670" s="136"/>
      <c r="D670" s="136"/>
      <c r="E670" s="136"/>
      <c r="F670" s="136"/>
      <c r="G670" s="136"/>
    </row>
    <row r="671" spans="1:7" s="15" customFormat="1" ht="9" customHeight="1" x14ac:dyDescent="0.25">
      <c r="A671" s="135" t="s">
        <v>33</v>
      </c>
      <c r="B671" s="136">
        <f t="shared" ref="B671:G671" si="2">SUM(B673:B704)</f>
        <v>2551674</v>
      </c>
      <c r="C671" s="136">
        <f t="shared" si="2"/>
        <v>6556600</v>
      </c>
      <c r="D671" s="136">
        <f t="shared" si="2"/>
        <v>129442</v>
      </c>
      <c r="E671" s="136">
        <f t="shared" si="2"/>
        <v>203169</v>
      </c>
      <c r="F671" s="136">
        <f t="shared" si="2"/>
        <v>39142</v>
      </c>
      <c r="G671" s="136">
        <f t="shared" si="2"/>
        <v>801111693</v>
      </c>
    </row>
    <row r="672" spans="1:7" s="15" customFormat="1" ht="3.95" customHeight="1" x14ac:dyDescent="0.25">
      <c r="A672" s="135"/>
      <c r="B672" s="136"/>
      <c r="C672" s="136"/>
      <c r="D672" s="136"/>
      <c r="E672" s="136"/>
      <c r="F672" s="136"/>
      <c r="G672" s="136"/>
    </row>
    <row r="673" spans="1:7" s="15" customFormat="1" ht="9" customHeight="1" x14ac:dyDescent="0.25">
      <c r="A673" s="92" t="s">
        <v>34</v>
      </c>
      <c r="B673" s="141">
        <v>21037</v>
      </c>
      <c r="C673" s="141">
        <v>0</v>
      </c>
      <c r="D673" s="134">
        <v>11432</v>
      </c>
      <c r="E673" s="134">
        <v>0</v>
      </c>
      <c r="F673" s="134">
        <v>0</v>
      </c>
      <c r="G673" s="132">
        <v>35784237</v>
      </c>
    </row>
    <row r="674" spans="1:7" s="15" customFormat="1" ht="9" customHeight="1" x14ac:dyDescent="0.25">
      <c r="A674" s="92" t="s">
        <v>35</v>
      </c>
      <c r="B674" s="141">
        <v>242806</v>
      </c>
      <c r="C674" s="141">
        <v>4710</v>
      </c>
      <c r="D674" s="134">
        <v>0</v>
      </c>
      <c r="E674" s="134">
        <v>0</v>
      </c>
      <c r="F674" s="134">
        <v>0</v>
      </c>
      <c r="G674" s="132">
        <v>0</v>
      </c>
    </row>
    <row r="675" spans="1:7" s="15" customFormat="1" ht="9" customHeight="1" x14ac:dyDescent="0.25">
      <c r="A675" s="92" t="s">
        <v>36</v>
      </c>
      <c r="B675" s="141">
        <v>0</v>
      </c>
      <c r="C675" s="141">
        <v>0</v>
      </c>
      <c r="D675" s="134">
        <v>0</v>
      </c>
      <c r="E675" s="134">
        <v>0</v>
      </c>
      <c r="F675" s="134">
        <v>0</v>
      </c>
      <c r="G675" s="132">
        <v>0</v>
      </c>
    </row>
    <row r="676" spans="1:7" s="15" customFormat="1" ht="9" customHeight="1" x14ac:dyDescent="0.25">
      <c r="A676" s="137" t="s">
        <v>37</v>
      </c>
      <c r="B676" s="142">
        <v>3724</v>
      </c>
      <c r="C676" s="142">
        <v>0</v>
      </c>
      <c r="D676" s="143">
        <v>0</v>
      </c>
      <c r="E676" s="143">
        <v>0</v>
      </c>
      <c r="F676" s="143">
        <v>0</v>
      </c>
      <c r="G676" s="143">
        <v>0</v>
      </c>
    </row>
    <row r="677" spans="1:7" s="15" customFormat="1" ht="9" customHeight="1" x14ac:dyDescent="0.25">
      <c r="A677" s="92" t="s">
        <v>38</v>
      </c>
      <c r="B677" s="134">
        <v>113512</v>
      </c>
      <c r="C677" s="134">
        <v>47403</v>
      </c>
      <c r="D677" s="134">
        <v>0</v>
      </c>
      <c r="E677" s="134">
        <v>0</v>
      </c>
      <c r="F677" s="134">
        <v>0</v>
      </c>
      <c r="G677" s="132">
        <v>0</v>
      </c>
    </row>
    <row r="678" spans="1:7" s="15" customFormat="1" ht="9" customHeight="1" x14ac:dyDescent="0.25">
      <c r="A678" s="92" t="s">
        <v>39</v>
      </c>
      <c r="B678" s="134">
        <v>0</v>
      </c>
      <c r="C678" s="134">
        <v>0</v>
      </c>
      <c r="D678" s="134">
        <v>0</v>
      </c>
      <c r="E678" s="134">
        <v>0</v>
      </c>
      <c r="F678" s="134">
        <v>0</v>
      </c>
      <c r="G678" s="132">
        <v>0</v>
      </c>
    </row>
    <row r="679" spans="1:7" s="15" customFormat="1" ht="9" customHeight="1" x14ac:dyDescent="0.25">
      <c r="A679" s="92" t="s">
        <v>40</v>
      </c>
      <c r="B679" s="134">
        <v>19363</v>
      </c>
      <c r="C679" s="134">
        <v>82236</v>
      </c>
      <c r="D679" s="132">
        <v>0</v>
      </c>
      <c r="E679" s="132">
        <v>0</v>
      </c>
      <c r="F679" s="132">
        <v>0</v>
      </c>
      <c r="G679" s="132">
        <v>60285365</v>
      </c>
    </row>
    <row r="680" spans="1:7" s="15" customFormat="1" ht="9" customHeight="1" x14ac:dyDescent="0.25">
      <c r="A680" s="137" t="s">
        <v>41</v>
      </c>
      <c r="B680" s="142">
        <v>24453</v>
      </c>
      <c r="C680" s="142">
        <v>15568</v>
      </c>
      <c r="D680" s="142">
        <v>34853</v>
      </c>
      <c r="E680" s="142">
        <v>0</v>
      </c>
      <c r="F680" s="142">
        <v>0</v>
      </c>
      <c r="G680" s="143">
        <v>427342</v>
      </c>
    </row>
    <row r="681" spans="1:7" s="15" customFormat="1" ht="9" customHeight="1" x14ac:dyDescent="0.25">
      <c r="A681" s="92" t="s">
        <v>88</v>
      </c>
      <c r="B681" s="134">
        <v>0</v>
      </c>
      <c r="C681" s="134">
        <v>0</v>
      </c>
      <c r="D681" s="134">
        <v>0</v>
      </c>
      <c r="E681" s="134">
        <v>0</v>
      </c>
      <c r="F681" s="134">
        <v>0</v>
      </c>
      <c r="G681" s="132">
        <v>0</v>
      </c>
    </row>
    <row r="682" spans="1:7" s="15" customFormat="1" ht="9" customHeight="1" x14ac:dyDescent="0.25">
      <c r="A682" s="92" t="s">
        <v>42</v>
      </c>
      <c r="B682" s="134">
        <v>74714</v>
      </c>
      <c r="C682" s="134">
        <v>2341</v>
      </c>
      <c r="D682" s="134">
        <v>0</v>
      </c>
      <c r="E682" s="134">
        <v>0</v>
      </c>
      <c r="F682" s="134">
        <v>0</v>
      </c>
      <c r="G682" s="132">
        <v>70777076</v>
      </c>
    </row>
    <row r="683" spans="1:7" s="15" customFormat="1" ht="9" customHeight="1" x14ac:dyDescent="0.25">
      <c r="A683" s="92" t="s">
        <v>43</v>
      </c>
      <c r="B683" s="134">
        <v>37399</v>
      </c>
      <c r="C683" s="134">
        <v>1240885</v>
      </c>
      <c r="D683" s="134">
        <v>0</v>
      </c>
      <c r="E683" s="134">
        <v>2591</v>
      </c>
      <c r="F683" s="134">
        <v>2613</v>
      </c>
      <c r="G683" s="132">
        <v>38244174</v>
      </c>
    </row>
    <row r="684" spans="1:7" s="15" customFormat="1" ht="9" customHeight="1" x14ac:dyDescent="0.25">
      <c r="A684" s="137" t="s">
        <v>44</v>
      </c>
      <c r="B684" s="142">
        <v>289</v>
      </c>
      <c r="C684" s="142">
        <v>20</v>
      </c>
      <c r="D684" s="142">
        <v>0</v>
      </c>
      <c r="E684" s="142">
        <v>0</v>
      </c>
      <c r="F684" s="142">
        <v>0</v>
      </c>
      <c r="G684" s="143">
        <v>0</v>
      </c>
    </row>
    <row r="685" spans="1:7" s="15" customFormat="1" ht="9" customHeight="1" x14ac:dyDescent="0.25">
      <c r="A685" s="92" t="s">
        <v>45</v>
      </c>
      <c r="B685" s="134">
        <v>0</v>
      </c>
      <c r="C685" s="134">
        <v>0</v>
      </c>
      <c r="D685" s="134">
        <v>0</v>
      </c>
      <c r="E685" s="134">
        <v>0</v>
      </c>
      <c r="F685" s="134">
        <v>9719</v>
      </c>
      <c r="G685" s="132">
        <v>44224397</v>
      </c>
    </row>
    <row r="686" spans="1:7" s="15" customFormat="1" ht="9" customHeight="1" x14ac:dyDescent="0.25">
      <c r="A686" s="92" t="s">
        <v>46</v>
      </c>
      <c r="B686" s="134">
        <v>15748</v>
      </c>
      <c r="C686" s="134">
        <v>393916</v>
      </c>
      <c r="D686" s="134">
        <v>0</v>
      </c>
      <c r="E686" s="134">
        <v>0</v>
      </c>
      <c r="F686" s="134">
        <v>0</v>
      </c>
      <c r="G686" s="132">
        <v>134472483</v>
      </c>
    </row>
    <row r="687" spans="1:7" s="15" customFormat="1" ht="9" customHeight="1" x14ac:dyDescent="0.25">
      <c r="A687" s="92" t="s">
        <v>47</v>
      </c>
      <c r="B687" s="134">
        <v>24858</v>
      </c>
      <c r="C687" s="134">
        <v>960779</v>
      </c>
      <c r="D687" s="134">
        <v>0</v>
      </c>
      <c r="E687" s="134">
        <v>0</v>
      </c>
      <c r="F687" s="134">
        <v>16288</v>
      </c>
      <c r="G687" s="132">
        <v>0</v>
      </c>
    </row>
    <row r="688" spans="1:7" s="15" customFormat="1" ht="9" customHeight="1" x14ac:dyDescent="0.25">
      <c r="A688" s="137" t="s">
        <v>48</v>
      </c>
      <c r="B688" s="142">
        <v>364753</v>
      </c>
      <c r="C688" s="142">
        <v>41337</v>
      </c>
      <c r="D688" s="142">
        <v>0</v>
      </c>
      <c r="E688" s="142">
        <v>0</v>
      </c>
      <c r="F688" s="142">
        <v>0</v>
      </c>
      <c r="G688" s="143">
        <v>0</v>
      </c>
    </row>
    <row r="689" spans="1:7" s="15" customFormat="1" ht="9" customHeight="1" x14ac:dyDescent="0.25">
      <c r="A689" s="92" t="s">
        <v>49</v>
      </c>
      <c r="B689" s="134">
        <v>0</v>
      </c>
      <c r="C689" s="134">
        <v>0</v>
      </c>
      <c r="D689" s="134">
        <v>0</v>
      </c>
      <c r="E689" s="134">
        <v>0</v>
      </c>
      <c r="F689" s="134">
        <v>0</v>
      </c>
      <c r="G689" s="132">
        <v>0</v>
      </c>
    </row>
    <row r="690" spans="1:7" s="15" customFormat="1" ht="9" customHeight="1" x14ac:dyDescent="0.25">
      <c r="A690" s="92" t="s">
        <v>50</v>
      </c>
      <c r="B690" s="134">
        <v>0</v>
      </c>
      <c r="C690" s="134">
        <v>0</v>
      </c>
      <c r="D690" s="134">
        <v>0</v>
      </c>
      <c r="E690" s="134">
        <v>0</v>
      </c>
      <c r="F690" s="134">
        <v>0</v>
      </c>
      <c r="G690" s="132">
        <v>3402446</v>
      </c>
    </row>
    <row r="691" spans="1:7" s="15" customFormat="1" ht="9" customHeight="1" x14ac:dyDescent="0.25">
      <c r="A691" s="92" t="s">
        <v>51</v>
      </c>
      <c r="B691" s="134">
        <v>548713</v>
      </c>
      <c r="C691" s="134">
        <v>176138</v>
      </c>
      <c r="D691" s="134">
        <v>6649</v>
      </c>
      <c r="E691" s="134">
        <v>200578</v>
      </c>
      <c r="F691" s="134">
        <v>0</v>
      </c>
      <c r="G691" s="132">
        <v>39025222</v>
      </c>
    </row>
    <row r="692" spans="1:7" s="15" customFormat="1" ht="9" customHeight="1" x14ac:dyDescent="0.25">
      <c r="A692" s="137" t="s">
        <v>52</v>
      </c>
      <c r="B692" s="142">
        <v>0</v>
      </c>
      <c r="C692" s="142">
        <v>0</v>
      </c>
      <c r="D692" s="142">
        <v>0</v>
      </c>
      <c r="E692" s="142">
        <v>0</v>
      </c>
      <c r="F692" s="142">
        <v>0</v>
      </c>
      <c r="G692" s="143">
        <v>0</v>
      </c>
    </row>
    <row r="693" spans="1:7" s="15" customFormat="1" ht="9" customHeight="1" x14ac:dyDescent="0.25">
      <c r="A693" s="92" t="s">
        <v>53</v>
      </c>
      <c r="B693" s="134">
        <v>0</v>
      </c>
      <c r="C693" s="134">
        <v>164598</v>
      </c>
      <c r="D693" s="134">
        <v>0</v>
      </c>
      <c r="E693" s="134">
        <v>0</v>
      </c>
      <c r="F693" s="134">
        <v>0</v>
      </c>
      <c r="G693" s="132">
        <v>61683636</v>
      </c>
    </row>
    <row r="694" spans="1:7" s="15" customFormat="1" ht="9" customHeight="1" x14ac:dyDescent="0.25">
      <c r="A694" s="92" t="s">
        <v>54</v>
      </c>
      <c r="B694" s="134">
        <v>33105</v>
      </c>
      <c r="C694" s="134">
        <v>126863</v>
      </c>
      <c r="D694" s="134">
        <v>0</v>
      </c>
      <c r="E694" s="134">
        <v>0</v>
      </c>
      <c r="F694" s="134">
        <v>9426</v>
      </c>
      <c r="G694" s="132">
        <v>108404329</v>
      </c>
    </row>
    <row r="695" spans="1:7" s="15" customFormat="1" ht="9" customHeight="1" x14ac:dyDescent="0.25">
      <c r="A695" s="92" t="s">
        <v>55</v>
      </c>
      <c r="B695" s="134">
        <v>0</v>
      </c>
      <c r="C695" s="134">
        <v>0</v>
      </c>
      <c r="D695" s="132">
        <v>0</v>
      </c>
      <c r="E695" s="132">
        <v>0</v>
      </c>
      <c r="F695" s="132">
        <v>0</v>
      </c>
      <c r="G695" s="132">
        <v>0</v>
      </c>
    </row>
    <row r="696" spans="1:7" s="15" customFormat="1" ht="9" customHeight="1" x14ac:dyDescent="0.25">
      <c r="A696" s="137" t="s">
        <v>56</v>
      </c>
      <c r="B696" s="142">
        <v>302751</v>
      </c>
      <c r="C696" s="142">
        <v>0</v>
      </c>
      <c r="D696" s="142">
        <v>0</v>
      </c>
      <c r="E696" s="142">
        <v>0</v>
      </c>
      <c r="F696" s="142">
        <v>0</v>
      </c>
      <c r="G696" s="143">
        <v>33655072</v>
      </c>
    </row>
    <row r="697" spans="1:7" s="15" customFormat="1" ht="9" customHeight="1" x14ac:dyDescent="0.25">
      <c r="A697" s="92" t="s">
        <v>57</v>
      </c>
      <c r="B697" s="134">
        <v>287842</v>
      </c>
      <c r="C697" s="134">
        <v>77057</v>
      </c>
      <c r="D697" s="134">
        <v>0</v>
      </c>
      <c r="E697" s="134">
        <v>0</v>
      </c>
      <c r="F697" s="134">
        <v>808</v>
      </c>
      <c r="G697" s="132">
        <v>74385007</v>
      </c>
    </row>
    <row r="698" spans="1:7" s="15" customFormat="1" ht="9" customHeight="1" x14ac:dyDescent="0.25">
      <c r="A698" s="92" t="s">
        <v>58</v>
      </c>
      <c r="B698" s="134">
        <v>59376</v>
      </c>
      <c r="C698" s="134">
        <v>2260331</v>
      </c>
      <c r="D698" s="134">
        <v>0</v>
      </c>
      <c r="E698" s="134">
        <v>0</v>
      </c>
      <c r="F698" s="134">
        <v>0</v>
      </c>
      <c r="G698" s="132">
        <v>0</v>
      </c>
    </row>
    <row r="699" spans="1:7" s="15" customFormat="1" ht="9" customHeight="1" x14ac:dyDescent="0.25">
      <c r="A699" s="92" t="s">
        <v>59</v>
      </c>
      <c r="B699" s="134">
        <v>5352</v>
      </c>
      <c r="C699" s="134">
        <v>0</v>
      </c>
      <c r="D699" s="132">
        <v>0</v>
      </c>
      <c r="E699" s="132">
        <v>0</v>
      </c>
      <c r="F699" s="132">
        <v>288</v>
      </c>
      <c r="G699" s="132">
        <v>0</v>
      </c>
    </row>
    <row r="700" spans="1:7" s="15" customFormat="1" ht="9" customHeight="1" x14ac:dyDescent="0.25">
      <c r="A700" s="137" t="s">
        <v>60</v>
      </c>
      <c r="B700" s="142">
        <v>107717</v>
      </c>
      <c r="C700" s="142">
        <v>0</v>
      </c>
      <c r="D700" s="142">
        <v>0</v>
      </c>
      <c r="E700" s="142">
        <v>0</v>
      </c>
      <c r="F700" s="142">
        <v>0</v>
      </c>
      <c r="G700" s="143">
        <v>0</v>
      </c>
    </row>
    <row r="701" spans="1:7" s="15" customFormat="1" ht="9" customHeight="1" x14ac:dyDescent="0.25">
      <c r="A701" s="92" t="s">
        <v>61</v>
      </c>
      <c r="B701" s="134">
        <v>0</v>
      </c>
      <c r="C701" s="134">
        <v>0</v>
      </c>
      <c r="D701" s="134">
        <v>0</v>
      </c>
      <c r="E701" s="134">
        <v>0</v>
      </c>
      <c r="F701" s="134">
        <v>0</v>
      </c>
      <c r="G701" s="132">
        <v>0</v>
      </c>
    </row>
    <row r="702" spans="1:7" s="15" customFormat="1" ht="9" customHeight="1" x14ac:dyDescent="0.25">
      <c r="A702" s="92" t="s">
        <v>62</v>
      </c>
      <c r="B702" s="134">
        <v>247958</v>
      </c>
      <c r="C702" s="134">
        <v>45884</v>
      </c>
      <c r="D702" s="132">
        <v>0</v>
      </c>
      <c r="E702" s="132">
        <v>0</v>
      </c>
      <c r="F702" s="132">
        <v>0</v>
      </c>
      <c r="G702" s="132">
        <v>24016588</v>
      </c>
    </row>
    <row r="703" spans="1:7" s="15" customFormat="1" ht="9" customHeight="1" x14ac:dyDescent="0.25">
      <c r="A703" s="92" t="s">
        <v>63</v>
      </c>
      <c r="B703" s="134">
        <v>16182</v>
      </c>
      <c r="C703" s="134">
        <v>916534</v>
      </c>
      <c r="D703" s="134">
        <v>0</v>
      </c>
      <c r="E703" s="134">
        <v>0</v>
      </c>
      <c r="F703" s="134">
        <v>0</v>
      </c>
      <c r="G703" s="132">
        <v>72324319</v>
      </c>
    </row>
    <row r="704" spans="1:7" s="117" customFormat="1" ht="9" customHeight="1" x14ac:dyDescent="0.25">
      <c r="A704" s="138" t="s">
        <v>64</v>
      </c>
      <c r="B704" s="142">
        <v>22</v>
      </c>
      <c r="C704" s="142">
        <v>0</v>
      </c>
      <c r="D704" s="142">
        <v>76508</v>
      </c>
      <c r="E704" s="142">
        <v>0</v>
      </c>
      <c r="F704" s="142">
        <v>0</v>
      </c>
      <c r="G704" s="143">
        <v>0</v>
      </c>
    </row>
    <row r="705" spans="1:7" s="15" customFormat="1" ht="9" customHeight="1" x14ac:dyDescent="0.25">
      <c r="A705" s="92"/>
      <c r="B705" s="130"/>
      <c r="C705" s="130"/>
      <c r="D705" s="130"/>
      <c r="E705" s="130"/>
      <c r="F705" s="130"/>
      <c r="G705" s="130"/>
    </row>
    <row r="706" spans="1:7" s="117" customFormat="1" ht="9" customHeight="1" x14ac:dyDescent="0.25">
      <c r="A706" s="139">
        <v>2015</v>
      </c>
      <c r="B706" s="136"/>
      <c r="C706" s="136"/>
      <c r="D706" s="136"/>
      <c r="E706" s="136"/>
      <c r="F706" s="136"/>
      <c r="G706" s="136"/>
    </row>
    <row r="707" spans="1:7" s="15" customFormat="1" ht="9" customHeight="1" x14ac:dyDescent="0.25">
      <c r="A707" s="135" t="s">
        <v>33</v>
      </c>
      <c r="B707" s="136">
        <f t="shared" ref="B707:G707" si="3">SUM(B709:B740)</f>
        <v>3052691</v>
      </c>
      <c r="C707" s="136">
        <f t="shared" si="3"/>
        <v>7833097</v>
      </c>
      <c r="D707" s="136">
        <f t="shared" si="3"/>
        <v>114509</v>
      </c>
      <c r="E707" s="136">
        <f t="shared" si="3"/>
        <v>228596</v>
      </c>
      <c r="F707" s="136">
        <f t="shared" si="3"/>
        <v>33819</v>
      </c>
      <c r="G707" s="136">
        <f t="shared" si="3"/>
        <v>843205020</v>
      </c>
    </row>
    <row r="708" spans="1:7" s="15" customFormat="1" ht="3.95" customHeight="1" x14ac:dyDescent="0.25">
      <c r="A708" s="135"/>
      <c r="B708" s="136"/>
      <c r="C708" s="136"/>
      <c r="D708" s="136"/>
      <c r="E708" s="136"/>
      <c r="F708" s="136"/>
      <c r="G708" s="136"/>
    </row>
    <row r="709" spans="1:7" s="15" customFormat="1" ht="9" customHeight="1" x14ac:dyDescent="0.25">
      <c r="A709" s="92" t="s">
        <v>34</v>
      </c>
      <c r="B709" s="141">
        <v>28480</v>
      </c>
      <c r="C709" s="141">
        <v>0</v>
      </c>
      <c r="D709" s="134">
        <v>354</v>
      </c>
      <c r="E709" s="134">
        <v>0</v>
      </c>
      <c r="F709" s="134">
        <v>0</v>
      </c>
      <c r="G709" s="132">
        <v>38258010</v>
      </c>
    </row>
    <row r="710" spans="1:7" s="15" customFormat="1" ht="9" customHeight="1" x14ac:dyDescent="0.25">
      <c r="A710" s="92" t="s">
        <v>35</v>
      </c>
      <c r="B710" s="141">
        <v>297548</v>
      </c>
      <c r="C710" s="141">
        <v>2985</v>
      </c>
      <c r="D710" s="134">
        <v>0</v>
      </c>
      <c r="E710" s="134">
        <v>0</v>
      </c>
      <c r="F710" s="134">
        <v>0</v>
      </c>
      <c r="G710" s="132"/>
    </row>
    <row r="711" spans="1:7" s="15" customFormat="1" ht="9" customHeight="1" x14ac:dyDescent="0.25">
      <c r="A711" s="92" t="s">
        <v>36</v>
      </c>
      <c r="B711" s="141">
        <v>0</v>
      </c>
      <c r="C711" s="141">
        <v>0</v>
      </c>
      <c r="D711" s="134">
        <v>0</v>
      </c>
      <c r="E711" s="134">
        <v>0</v>
      </c>
      <c r="F711" s="134">
        <v>0</v>
      </c>
      <c r="G711" s="132">
        <v>0</v>
      </c>
    </row>
    <row r="712" spans="1:7" s="15" customFormat="1" ht="9" customHeight="1" x14ac:dyDescent="0.25">
      <c r="A712" s="137" t="s">
        <v>37</v>
      </c>
      <c r="B712" s="142">
        <v>4213</v>
      </c>
      <c r="C712" s="142">
        <v>0</v>
      </c>
      <c r="D712" s="143">
        <v>0</v>
      </c>
      <c r="E712" s="143">
        <v>0</v>
      </c>
      <c r="F712" s="143">
        <v>0</v>
      </c>
      <c r="G712" s="143">
        <v>0</v>
      </c>
    </row>
    <row r="713" spans="1:7" s="15" customFormat="1" ht="9" customHeight="1" x14ac:dyDescent="0.25">
      <c r="A713" s="92" t="s">
        <v>38</v>
      </c>
      <c r="B713" s="134">
        <v>127674</v>
      </c>
      <c r="C713" s="134">
        <v>52298</v>
      </c>
      <c r="D713" s="134">
        <v>4669</v>
      </c>
      <c r="E713" s="134">
        <v>4</v>
      </c>
      <c r="F713" s="134">
        <v>5</v>
      </c>
      <c r="G713" s="132">
        <v>0</v>
      </c>
    </row>
    <row r="714" spans="1:7" s="15" customFormat="1" ht="9" customHeight="1" x14ac:dyDescent="0.25">
      <c r="A714" s="92" t="s">
        <v>39</v>
      </c>
      <c r="B714" s="134">
        <v>0</v>
      </c>
      <c r="C714" s="134">
        <v>0</v>
      </c>
      <c r="D714" s="134">
        <v>0</v>
      </c>
      <c r="E714" s="134">
        <v>0</v>
      </c>
      <c r="F714" s="134">
        <v>0</v>
      </c>
      <c r="G714" s="132">
        <v>0</v>
      </c>
    </row>
    <row r="715" spans="1:7" s="15" customFormat="1" ht="9" customHeight="1" x14ac:dyDescent="0.25">
      <c r="A715" s="92" t="s">
        <v>40</v>
      </c>
      <c r="B715" s="134">
        <v>15322</v>
      </c>
      <c r="C715" s="134">
        <v>93782</v>
      </c>
      <c r="D715" s="132">
        <v>0</v>
      </c>
      <c r="E715" s="132">
        <v>0</v>
      </c>
      <c r="F715" s="132">
        <v>0</v>
      </c>
      <c r="G715" s="132">
        <v>58709116</v>
      </c>
    </row>
    <row r="716" spans="1:7" s="15" customFormat="1" ht="9" customHeight="1" x14ac:dyDescent="0.25">
      <c r="A716" s="137" t="s">
        <v>41</v>
      </c>
      <c r="B716" s="142">
        <v>31707</v>
      </c>
      <c r="C716" s="142">
        <v>16949</v>
      </c>
      <c r="D716" s="142">
        <v>47068</v>
      </c>
      <c r="E716" s="142">
        <v>0</v>
      </c>
      <c r="F716" s="142">
        <v>0</v>
      </c>
      <c r="G716" s="143">
        <v>361488</v>
      </c>
    </row>
    <row r="717" spans="1:7" s="15" customFormat="1" ht="9" customHeight="1" x14ac:dyDescent="0.25">
      <c r="A717" s="92" t="s">
        <v>88</v>
      </c>
      <c r="B717" s="134">
        <v>0</v>
      </c>
      <c r="C717" s="134">
        <v>0</v>
      </c>
      <c r="D717" s="134">
        <v>0</v>
      </c>
      <c r="E717" s="134">
        <v>0</v>
      </c>
      <c r="F717" s="134">
        <v>0</v>
      </c>
      <c r="G717" s="132">
        <v>0</v>
      </c>
    </row>
    <row r="718" spans="1:7" s="15" customFormat="1" ht="9" customHeight="1" x14ac:dyDescent="0.25">
      <c r="A718" s="92" t="s">
        <v>42</v>
      </c>
      <c r="B718" s="134">
        <v>89415</v>
      </c>
      <c r="C718" s="134">
        <v>3201</v>
      </c>
      <c r="D718" s="134">
        <v>0</v>
      </c>
      <c r="E718" s="134">
        <v>0</v>
      </c>
      <c r="F718" s="134">
        <v>0</v>
      </c>
      <c r="G718" s="132">
        <v>73740088</v>
      </c>
    </row>
    <row r="719" spans="1:7" s="15" customFormat="1" ht="9" customHeight="1" x14ac:dyDescent="0.25">
      <c r="A719" s="92" t="s">
        <v>43</v>
      </c>
      <c r="B719" s="134">
        <v>60023</v>
      </c>
      <c r="C719" s="134">
        <v>1405436</v>
      </c>
      <c r="D719" s="134">
        <v>0</v>
      </c>
      <c r="E719" s="134">
        <v>2677</v>
      </c>
      <c r="F719" s="134">
        <v>5523</v>
      </c>
      <c r="G719" s="132">
        <v>40474533</v>
      </c>
    </row>
    <row r="720" spans="1:7" s="15" customFormat="1" ht="9" customHeight="1" x14ac:dyDescent="0.25">
      <c r="A720" s="137" t="s">
        <v>44</v>
      </c>
      <c r="B720" s="142">
        <v>104</v>
      </c>
      <c r="C720" s="142">
        <v>50</v>
      </c>
      <c r="D720" s="142">
        <v>0</v>
      </c>
      <c r="E720" s="142">
        <v>0</v>
      </c>
      <c r="F720" s="142">
        <v>0</v>
      </c>
      <c r="G720" s="143">
        <v>0</v>
      </c>
    </row>
    <row r="721" spans="1:7" s="15" customFormat="1" ht="9" customHeight="1" x14ac:dyDescent="0.25">
      <c r="A721" s="92" t="s">
        <v>45</v>
      </c>
      <c r="B721" s="134">
        <v>0</v>
      </c>
      <c r="C721" s="134">
        <v>0</v>
      </c>
      <c r="D721" s="134">
        <v>0</v>
      </c>
      <c r="E721" s="134">
        <v>0</v>
      </c>
      <c r="F721" s="134">
        <v>8615</v>
      </c>
      <c r="G721" s="132">
        <v>53744497</v>
      </c>
    </row>
    <row r="722" spans="1:7" s="15" customFormat="1" ht="9" customHeight="1" x14ac:dyDescent="0.25">
      <c r="A722" s="92" t="s">
        <v>46</v>
      </c>
      <c r="B722" s="134">
        <v>10682</v>
      </c>
      <c r="C722" s="134">
        <v>541353</v>
      </c>
      <c r="D722" s="134">
        <v>0</v>
      </c>
      <c r="E722" s="134">
        <v>0</v>
      </c>
      <c r="F722" s="134">
        <v>0</v>
      </c>
      <c r="G722" s="132">
        <v>157075082</v>
      </c>
    </row>
    <row r="723" spans="1:7" s="15" customFormat="1" ht="9" customHeight="1" x14ac:dyDescent="0.25">
      <c r="A723" s="92" t="s">
        <v>47</v>
      </c>
      <c r="B723" s="134">
        <v>44246</v>
      </c>
      <c r="C723" s="134">
        <v>1174455</v>
      </c>
      <c r="D723" s="134">
        <v>0</v>
      </c>
      <c r="E723" s="134">
        <v>0</v>
      </c>
      <c r="F723" s="134">
        <v>10839</v>
      </c>
      <c r="G723" s="132">
        <v>0</v>
      </c>
    </row>
    <row r="724" spans="1:7" s="15" customFormat="1" ht="9" customHeight="1" x14ac:dyDescent="0.25">
      <c r="A724" s="137" t="s">
        <v>48</v>
      </c>
      <c r="B724" s="142">
        <v>439078</v>
      </c>
      <c r="C724" s="142">
        <v>60197</v>
      </c>
      <c r="D724" s="142">
        <v>0</v>
      </c>
      <c r="E724" s="142">
        <v>0</v>
      </c>
      <c r="F724" s="142">
        <v>0</v>
      </c>
      <c r="G724" s="143">
        <v>0</v>
      </c>
    </row>
    <row r="725" spans="1:7" s="15" customFormat="1" ht="9" customHeight="1" x14ac:dyDescent="0.25">
      <c r="A725" s="92" t="s">
        <v>49</v>
      </c>
      <c r="B725" s="134">
        <v>0</v>
      </c>
      <c r="C725" s="134">
        <v>0</v>
      </c>
      <c r="D725" s="134">
        <v>0</v>
      </c>
      <c r="E725" s="134">
        <v>0</v>
      </c>
      <c r="F725" s="134">
        <v>0</v>
      </c>
      <c r="G725" s="132">
        <v>0</v>
      </c>
    </row>
    <row r="726" spans="1:7" s="15" customFormat="1" ht="9" customHeight="1" x14ac:dyDescent="0.25">
      <c r="A726" s="92" t="s">
        <v>50</v>
      </c>
      <c r="B726" s="134">
        <v>0</v>
      </c>
      <c r="C726" s="134">
        <v>0</v>
      </c>
      <c r="D726" s="134">
        <v>0</v>
      </c>
      <c r="E726" s="134">
        <v>0</v>
      </c>
      <c r="F726" s="134">
        <v>0</v>
      </c>
      <c r="G726" s="132">
        <v>3751500</v>
      </c>
    </row>
    <row r="727" spans="1:7" s="15" customFormat="1" ht="9" customHeight="1" x14ac:dyDescent="0.25">
      <c r="A727" s="92" t="s">
        <v>51</v>
      </c>
      <c r="B727" s="134">
        <v>618695</v>
      </c>
      <c r="C727" s="134">
        <v>152744</v>
      </c>
      <c r="D727" s="134">
        <v>0</v>
      </c>
      <c r="E727" s="134">
        <v>225915</v>
      </c>
      <c r="F727" s="134">
        <v>0</v>
      </c>
      <c r="G727" s="132">
        <v>38835870</v>
      </c>
    </row>
    <row r="728" spans="1:7" s="15" customFormat="1" ht="9" customHeight="1" x14ac:dyDescent="0.25">
      <c r="A728" s="137" t="s">
        <v>52</v>
      </c>
      <c r="B728" s="142">
        <v>0</v>
      </c>
      <c r="C728" s="142">
        <v>0</v>
      </c>
      <c r="D728" s="142">
        <v>0</v>
      </c>
      <c r="E728" s="142">
        <v>0</v>
      </c>
      <c r="F728" s="142">
        <v>0</v>
      </c>
      <c r="G728" s="143">
        <v>0</v>
      </c>
    </row>
    <row r="729" spans="1:7" s="15" customFormat="1" ht="9" customHeight="1" x14ac:dyDescent="0.25">
      <c r="A729" s="92" t="s">
        <v>53</v>
      </c>
      <c r="B729" s="134">
        <v>2871</v>
      </c>
      <c r="C729" s="134">
        <v>244739</v>
      </c>
      <c r="D729" s="134">
        <v>0</v>
      </c>
      <c r="E729" s="134">
        <v>0</v>
      </c>
      <c r="F729" s="134">
        <v>0</v>
      </c>
      <c r="G729" s="132">
        <v>64005811</v>
      </c>
    </row>
    <row r="730" spans="1:7" s="15" customFormat="1" ht="9" customHeight="1" x14ac:dyDescent="0.25">
      <c r="A730" s="92" t="s">
        <v>54</v>
      </c>
      <c r="B730" s="134">
        <v>50610</v>
      </c>
      <c r="C730" s="134">
        <v>124870</v>
      </c>
      <c r="D730" s="134">
        <v>0</v>
      </c>
      <c r="E730" s="134">
        <v>0</v>
      </c>
      <c r="F730" s="134">
        <v>8185</v>
      </c>
      <c r="G730" s="132">
        <v>100219202</v>
      </c>
    </row>
    <row r="731" spans="1:7" s="15" customFormat="1" ht="9" customHeight="1" x14ac:dyDescent="0.25">
      <c r="A731" s="92" t="s">
        <v>55</v>
      </c>
      <c r="B731" s="134">
        <v>0</v>
      </c>
      <c r="C731" s="134">
        <v>0</v>
      </c>
      <c r="D731" s="132">
        <v>0</v>
      </c>
      <c r="E731" s="132">
        <v>0</v>
      </c>
      <c r="F731" s="132">
        <v>0</v>
      </c>
      <c r="G731" s="132">
        <v>0</v>
      </c>
    </row>
    <row r="732" spans="1:7" s="15" customFormat="1" ht="9" customHeight="1" x14ac:dyDescent="0.25">
      <c r="A732" s="137" t="s">
        <v>56</v>
      </c>
      <c r="B732" s="142">
        <v>387390</v>
      </c>
      <c r="C732" s="142">
        <v>0</v>
      </c>
      <c r="D732" s="142">
        <v>0</v>
      </c>
      <c r="E732" s="142">
        <v>0</v>
      </c>
      <c r="F732" s="142">
        <v>0</v>
      </c>
      <c r="G732" s="143">
        <v>32482101</v>
      </c>
    </row>
    <row r="733" spans="1:7" s="15" customFormat="1" ht="9" customHeight="1" x14ac:dyDescent="0.25">
      <c r="A733" s="92" t="s">
        <v>57</v>
      </c>
      <c r="B733" s="134">
        <v>375646</v>
      </c>
      <c r="C733" s="134">
        <v>78652</v>
      </c>
      <c r="D733" s="134">
        <v>0</v>
      </c>
      <c r="E733" s="134">
        <v>0</v>
      </c>
      <c r="F733" s="134">
        <v>603</v>
      </c>
      <c r="G733" s="132">
        <v>76248879</v>
      </c>
    </row>
    <row r="734" spans="1:7" s="15" customFormat="1" ht="9" customHeight="1" x14ac:dyDescent="0.25">
      <c r="A734" s="92" t="s">
        <v>58</v>
      </c>
      <c r="B734" s="134">
        <v>58186</v>
      </c>
      <c r="C734" s="134">
        <v>2598923</v>
      </c>
      <c r="D734" s="134">
        <v>0</v>
      </c>
      <c r="E734" s="134">
        <v>0</v>
      </c>
      <c r="F734" s="134">
        <v>0</v>
      </c>
      <c r="G734" s="132">
        <v>0</v>
      </c>
    </row>
    <row r="735" spans="1:7" s="15" customFormat="1" ht="9" customHeight="1" x14ac:dyDescent="0.25">
      <c r="A735" s="92" t="s">
        <v>59</v>
      </c>
      <c r="B735" s="134">
        <v>2535</v>
      </c>
      <c r="C735" s="134">
        <v>0</v>
      </c>
      <c r="D735" s="132">
        <v>0</v>
      </c>
      <c r="E735" s="132">
        <v>0</v>
      </c>
      <c r="F735" s="132">
        <v>49</v>
      </c>
      <c r="G735" s="132">
        <v>0</v>
      </c>
    </row>
    <row r="736" spans="1:7" s="15" customFormat="1" ht="9" customHeight="1" x14ac:dyDescent="0.25">
      <c r="A736" s="137" t="s">
        <v>60</v>
      </c>
      <c r="B736" s="142">
        <v>109166</v>
      </c>
      <c r="C736" s="142">
        <v>0</v>
      </c>
      <c r="D736" s="142">
        <v>0</v>
      </c>
      <c r="E736" s="142">
        <v>0</v>
      </c>
      <c r="F736" s="142">
        <v>0</v>
      </c>
      <c r="G736" s="143">
        <v>0</v>
      </c>
    </row>
    <row r="737" spans="1:7" s="15" customFormat="1" ht="9" customHeight="1" x14ac:dyDescent="0.25">
      <c r="A737" s="92" t="s">
        <v>61</v>
      </c>
      <c r="B737" s="134">
        <v>0</v>
      </c>
      <c r="C737" s="134">
        <v>0</v>
      </c>
      <c r="D737" s="134">
        <v>0</v>
      </c>
      <c r="E737" s="134">
        <v>0</v>
      </c>
      <c r="F737" s="134">
        <v>0</v>
      </c>
      <c r="G737" s="132">
        <v>0</v>
      </c>
    </row>
    <row r="738" spans="1:7" s="15" customFormat="1" ht="9" customHeight="1" x14ac:dyDescent="0.25">
      <c r="A738" s="92" t="s">
        <v>62</v>
      </c>
      <c r="B738" s="134">
        <v>282884</v>
      </c>
      <c r="C738" s="134">
        <v>51087</v>
      </c>
      <c r="D738" s="132">
        <v>0</v>
      </c>
      <c r="E738" s="132">
        <v>0</v>
      </c>
      <c r="F738" s="132">
        <v>0</v>
      </c>
      <c r="G738" s="132">
        <v>28065264</v>
      </c>
    </row>
    <row r="739" spans="1:7" s="15" customFormat="1" ht="9" customHeight="1" x14ac:dyDescent="0.25">
      <c r="A739" s="92" t="s">
        <v>63</v>
      </c>
      <c r="B739" s="134">
        <v>16212</v>
      </c>
      <c r="C739" s="134">
        <v>1231376</v>
      </c>
      <c r="D739" s="134">
        <v>0</v>
      </c>
      <c r="E739" s="134">
        <v>0</v>
      </c>
      <c r="F739" s="134">
        <v>0</v>
      </c>
      <c r="G739" s="132">
        <v>77233579</v>
      </c>
    </row>
    <row r="740" spans="1:7" s="117" customFormat="1" ht="9" customHeight="1" x14ac:dyDescent="0.25">
      <c r="A740" s="138" t="s">
        <v>64</v>
      </c>
      <c r="B740" s="142">
        <v>4</v>
      </c>
      <c r="C740" s="142">
        <v>0</v>
      </c>
      <c r="D740" s="142">
        <v>62418</v>
      </c>
      <c r="E740" s="142">
        <v>0</v>
      </c>
      <c r="F740" s="142">
        <v>0</v>
      </c>
      <c r="G740" s="143">
        <v>0</v>
      </c>
    </row>
    <row r="741" spans="1:7" s="15" customFormat="1" ht="9" customHeight="1" x14ac:dyDescent="0.25">
      <c r="A741" s="92"/>
      <c r="B741" s="130"/>
      <c r="C741" s="130"/>
      <c r="D741" s="130"/>
      <c r="E741" s="130"/>
      <c r="F741" s="130"/>
      <c r="G741" s="130"/>
    </row>
    <row r="742" spans="1:7" s="117" customFormat="1" ht="9" customHeight="1" x14ac:dyDescent="0.25">
      <c r="A742" s="139">
        <v>2016</v>
      </c>
      <c r="B742" s="136"/>
      <c r="C742" s="136"/>
      <c r="D742" s="136"/>
      <c r="E742" s="136"/>
      <c r="F742" s="136"/>
      <c r="G742" s="136"/>
    </row>
    <row r="743" spans="1:7" s="15" customFormat="1" ht="9" customHeight="1" x14ac:dyDescent="0.25">
      <c r="A743" s="135" t="s">
        <v>33</v>
      </c>
      <c r="B743" s="136">
        <f t="shared" ref="B743:G743" si="4">SUM(B745:B776)</f>
        <v>3281690</v>
      </c>
      <c r="C743" s="136">
        <f t="shared" si="4"/>
        <v>8550454</v>
      </c>
      <c r="D743" s="136">
        <f t="shared" si="4"/>
        <v>128086</v>
      </c>
      <c r="E743" s="136">
        <f t="shared" si="4"/>
        <v>192702</v>
      </c>
      <c r="F743" s="136">
        <f t="shared" si="4"/>
        <v>41893</v>
      </c>
      <c r="G743" s="136">
        <f t="shared" si="4"/>
        <v>892087653</v>
      </c>
    </row>
    <row r="744" spans="1:7" s="15" customFormat="1" ht="3.95" customHeight="1" x14ac:dyDescent="0.25">
      <c r="A744" s="135"/>
      <c r="B744" s="136"/>
      <c r="C744" s="136"/>
      <c r="D744" s="136"/>
      <c r="E744" s="136"/>
      <c r="F744" s="136"/>
      <c r="G744" s="136"/>
    </row>
    <row r="745" spans="1:7" s="15" customFormat="1" ht="9" customHeight="1" x14ac:dyDescent="0.25">
      <c r="A745" s="92" t="s">
        <v>34</v>
      </c>
      <c r="B745" s="141">
        <v>30174</v>
      </c>
      <c r="C745" s="141">
        <v>0</v>
      </c>
      <c r="D745" s="134">
        <v>0</v>
      </c>
      <c r="E745" s="134">
        <v>0</v>
      </c>
      <c r="F745" s="134">
        <v>0</v>
      </c>
      <c r="G745" s="132">
        <v>35084800</v>
      </c>
    </row>
    <row r="746" spans="1:7" s="15" customFormat="1" ht="9" customHeight="1" x14ac:dyDescent="0.25">
      <c r="A746" s="92" t="s">
        <v>35</v>
      </c>
      <c r="B746" s="141">
        <v>332672</v>
      </c>
      <c r="C746" s="141">
        <v>0</v>
      </c>
      <c r="D746" s="134">
        <v>0</v>
      </c>
      <c r="E746" s="134">
        <v>0</v>
      </c>
      <c r="F746" s="134">
        <v>0</v>
      </c>
      <c r="G746" s="132">
        <v>0</v>
      </c>
    </row>
    <row r="747" spans="1:7" s="15" customFormat="1" ht="9" customHeight="1" x14ac:dyDescent="0.25">
      <c r="A747" s="92" t="s">
        <v>36</v>
      </c>
      <c r="B747" s="141">
        <v>0</v>
      </c>
      <c r="C747" s="141">
        <v>0</v>
      </c>
      <c r="D747" s="134">
        <v>0</v>
      </c>
      <c r="E747" s="134">
        <v>0</v>
      </c>
      <c r="F747" s="134">
        <v>0</v>
      </c>
      <c r="G747" s="132">
        <v>0</v>
      </c>
    </row>
    <row r="748" spans="1:7" s="15" customFormat="1" ht="9" customHeight="1" x14ac:dyDescent="0.25">
      <c r="A748" s="137" t="s">
        <v>37</v>
      </c>
      <c r="B748" s="142">
        <v>4728</v>
      </c>
      <c r="C748" s="142">
        <v>0</v>
      </c>
      <c r="D748" s="143">
        <v>0</v>
      </c>
      <c r="E748" s="143">
        <v>0</v>
      </c>
      <c r="F748" s="143">
        <v>0</v>
      </c>
      <c r="G748" s="143">
        <v>0</v>
      </c>
    </row>
    <row r="749" spans="1:7" s="15" customFormat="1" ht="9" customHeight="1" x14ac:dyDescent="0.25">
      <c r="A749" s="92" t="s">
        <v>38</v>
      </c>
      <c r="B749" s="134">
        <v>147835</v>
      </c>
      <c r="C749" s="134">
        <v>58581</v>
      </c>
      <c r="D749" s="134">
        <v>1805</v>
      </c>
      <c r="E749" s="134">
        <v>2</v>
      </c>
      <c r="F749" s="134">
        <v>10</v>
      </c>
      <c r="G749" s="132">
        <v>0</v>
      </c>
    </row>
    <row r="750" spans="1:7" s="15" customFormat="1" ht="9" customHeight="1" x14ac:dyDescent="0.25">
      <c r="A750" s="92" t="s">
        <v>39</v>
      </c>
      <c r="B750" s="134">
        <v>0</v>
      </c>
      <c r="C750" s="134">
        <v>0</v>
      </c>
      <c r="D750" s="134">
        <v>0</v>
      </c>
      <c r="E750" s="134">
        <v>0</v>
      </c>
      <c r="F750" s="134">
        <v>0</v>
      </c>
      <c r="G750" s="132">
        <v>0</v>
      </c>
    </row>
    <row r="751" spans="1:7" s="15" customFormat="1" ht="9" customHeight="1" x14ac:dyDescent="0.25">
      <c r="A751" s="92" t="s">
        <v>40</v>
      </c>
      <c r="B751" s="134">
        <v>10900</v>
      </c>
      <c r="C751" s="134">
        <v>132489</v>
      </c>
      <c r="D751" s="132">
        <v>0</v>
      </c>
      <c r="E751" s="132">
        <v>0</v>
      </c>
      <c r="F751" s="132">
        <v>0</v>
      </c>
      <c r="G751" s="132">
        <v>68732247</v>
      </c>
    </row>
    <row r="752" spans="1:7" s="15" customFormat="1" ht="9" customHeight="1" x14ac:dyDescent="0.25">
      <c r="A752" s="137" t="s">
        <v>41</v>
      </c>
      <c r="B752" s="142">
        <v>37978</v>
      </c>
      <c r="C752" s="142">
        <v>18179</v>
      </c>
      <c r="D752" s="142">
        <v>36459</v>
      </c>
      <c r="E752" s="142">
        <v>0</v>
      </c>
      <c r="F752" s="142">
        <v>0</v>
      </c>
      <c r="G752" s="143">
        <v>305048</v>
      </c>
    </row>
    <row r="753" spans="1:7" s="15" customFormat="1" ht="9" customHeight="1" x14ac:dyDescent="0.25">
      <c r="A753" s="92" t="s">
        <v>88</v>
      </c>
      <c r="B753" s="134">
        <v>0</v>
      </c>
      <c r="C753" s="134">
        <v>0</v>
      </c>
      <c r="D753" s="134">
        <v>0</v>
      </c>
      <c r="E753" s="134">
        <v>0</v>
      </c>
      <c r="F753" s="134">
        <v>0</v>
      </c>
      <c r="G753" s="132">
        <v>0</v>
      </c>
    </row>
    <row r="754" spans="1:7" s="15" customFormat="1" ht="9" customHeight="1" x14ac:dyDescent="0.25">
      <c r="A754" s="92" t="s">
        <v>42</v>
      </c>
      <c r="B754" s="134">
        <v>341456</v>
      </c>
      <c r="C754" s="134">
        <v>1694</v>
      </c>
      <c r="D754" s="134">
        <v>0</v>
      </c>
      <c r="E754" s="134">
        <v>0</v>
      </c>
      <c r="F754" s="134">
        <v>0</v>
      </c>
      <c r="G754" s="132">
        <v>76412663</v>
      </c>
    </row>
    <row r="755" spans="1:7" s="15" customFormat="1" ht="9" customHeight="1" x14ac:dyDescent="0.25">
      <c r="A755" s="92" t="s">
        <v>43</v>
      </c>
      <c r="B755" s="134">
        <v>55649</v>
      </c>
      <c r="C755" s="134">
        <v>1654715</v>
      </c>
      <c r="D755" s="134">
        <v>0</v>
      </c>
      <c r="E755" s="134">
        <v>2618</v>
      </c>
      <c r="F755" s="134">
        <v>17186</v>
      </c>
      <c r="G755" s="132">
        <v>43212730</v>
      </c>
    </row>
    <row r="756" spans="1:7" s="15" customFormat="1" ht="9" customHeight="1" x14ac:dyDescent="0.25">
      <c r="A756" s="137" t="s">
        <v>44</v>
      </c>
      <c r="B756" s="142">
        <v>190</v>
      </c>
      <c r="C756" s="142">
        <v>109</v>
      </c>
      <c r="D756" s="142">
        <v>0</v>
      </c>
      <c r="E756" s="142">
        <v>0</v>
      </c>
      <c r="F756" s="142">
        <v>0</v>
      </c>
      <c r="G756" s="143">
        <v>0</v>
      </c>
    </row>
    <row r="757" spans="1:7" s="15" customFormat="1" ht="9" customHeight="1" x14ac:dyDescent="0.25">
      <c r="A757" s="92" t="s">
        <v>45</v>
      </c>
      <c r="B757" s="134">
        <v>0</v>
      </c>
      <c r="C757" s="134">
        <v>0</v>
      </c>
      <c r="D757" s="134">
        <v>0</v>
      </c>
      <c r="E757" s="134">
        <v>0</v>
      </c>
      <c r="F757" s="134">
        <v>1960</v>
      </c>
      <c r="G757" s="132">
        <v>55767428</v>
      </c>
    </row>
    <row r="758" spans="1:7" s="15" customFormat="1" ht="9" customHeight="1" x14ac:dyDescent="0.25">
      <c r="A758" s="92" t="s">
        <v>46</v>
      </c>
      <c r="B758" s="134">
        <v>5432</v>
      </c>
      <c r="C758" s="134">
        <v>654304</v>
      </c>
      <c r="D758" s="134">
        <v>0</v>
      </c>
      <c r="E758" s="134">
        <v>0</v>
      </c>
      <c r="F758" s="134">
        <v>0</v>
      </c>
      <c r="G758" s="132">
        <v>162315827</v>
      </c>
    </row>
    <row r="759" spans="1:7" s="15" customFormat="1" ht="9" customHeight="1" x14ac:dyDescent="0.25">
      <c r="A759" s="92" t="s">
        <v>47</v>
      </c>
      <c r="B759" s="134">
        <v>35258</v>
      </c>
      <c r="C759" s="134">
        <v>1310238</v>
      </c>
      <c r="D759" s="134">
        <v>0</v>
      </c>
      <c r="E759" s="134">
        <v>0</v>
      </c>
      <c r="F759" s="134">
        <v>12019</v>
      </c>
      <c r="G759" s="132">
        <v>0</v>
      </c>
    </row>
    <row r="760" spans="1:7" s="15" customFormat="1" ht="9" customHeight="1" x14ac:dyDescent="0.25">
      <c r="A760" s="137" t="s">
        <v>48</v>
      </c>
      <c r="B760" s="142">
        <v>455151</v>
      </c>
      <c r="C760" s="142">
        <v>72213</v>
      </c>
      <c r="D760" s="142">
        <v>0</v>
      </c>
      <c r="E760" s="142">
        <v>0</v>
      </c>
      <c r="F760" s="142">
        <v>0</v>
      </c>
      <c r="G760" s="143">
        <v>0</v>
      </c>
    </row>
    <row r="761" spans="1:7" s="15" customFormat="1" ht="9" customHeight="1" x14ac:dyDescent="0.25">
      <c r="A761" s="92" t="s">
        <v>49</v>
      </c>
      <c r="B761" s="134">
        <v>0</v>
      </c>
      <c r="C761" s="134">
        <v>0</v>
      </c>
      <c r="D761" s="134">
        <v>0</v>
      </c>
      <c r="E761" s="134">
        <v>0</v>
      </c>
      <c r="F761" s="134">
        <v>0</v>
      </c>
      <c r="G761" s="132">
        <v>0</v>
      </c>
    </row>
    <row r="762" spans="1:7" s="15" customFormat="1" ht="9" customHeight="1" x14ac:dyDescent="0.25">
      <c r="A762" s="92" t="s">
        <v>50</v>
      </c>
      <c r="B762" s="134">
        <v>0</v>
      </c>
      <c r="C762" s="134">
        <v>0</v>
      </c>
      <c r="D762" s="134">
        <v>0</v>
      </c>
      <c r="E762" s="134">
        <v>0</v>
      </c>
      <c r="F762" s="134">
        <v>0</v>
      </c>
      <c r="G762" s="132">
        <v>3666239</v>
      </c>
    </row>
    <row r="763" spans="1:7" s="15" customFormat="1" ht="9" customHeight="1" x14ac:dyDescent="0.25">
      <c r="A763" s="92" t="s">
        <v>51</v>
      </c>
      <c r="B763" s="134">
        <v>433145</v>
      </c>
      <c r="C763" s="134">
        <v>159589</v>
      </c>
      <c r="D763" s="134">
        <v>0</v>
      </c>
      <c r="E763" s="134">
        <v>189526</v>
      </c>
      <c r="F763" s="134">
        <v>0</v>
      </c>
      <c r="G763" s="132">
        <v>36507283</v>
      </c>
    </row>
    <row r="764" spans="1:7" s="15" customFormat="1" ht="9" customHeight="1" x14ac:dyDescent="0.25">
      <c r="A764" s="137" t="s">
        <v>52</v>
      </c>
      <c r="B764" s="142">
        <v>0</v>
      </c>
      <c r="C764" s="142">
        <v>0</v>
      </c>
      <c r="D764" s="142">
        <v>0</v>
      </c>
      <c r="E764" s="142">
        <v>0</v>
      </c>
      <c r="F764" s="142">
        <v>0</v>
      </c>
      <c r="G764" s="143">
        <v>0</v>
      </c>
    </row>
    <row r="765" spans="1:7" s="15" customFormat="1" ht="9" customHeight="1" x14ac:dyDescent="0.25">
      <c r="A765" s="92" t="s">
        <v>53</v>
      </c>
      <c r="B765" s="134">
        <v>1043</v>
      </c>
      <c r="C765" s="134">
        <v>271533</v>
      </c>
      <c r="D765" s="134">
        <v>0</v>
      </c>
      <c r="E765" s="134">
        <v>0</v>
      </c>
      <c r="F765" s="134">
        <v>0</v>
      </c>
      <c r="G765" s="132">
        <v>65750610</v>
      </c>
    </row>
    <row r="766" spans="1:7" s="15" customFormat="1" ht="9" customHeight="1" x14ac:dyDescent="0.25">
      <c r="A766" s="92" t="s">
        <v>54</v>
      </c>
      <c r="B766" s="134">
        <v>37510</v>
      </c>
      <c r="C766" s="134">
        <v>151497</v>
      </c>
      <c r="D766" s="134">
        <v>0</v>
      </c>
      <c r="E766" s="134">
        <v>0</v>
      </c>
      <c r="F766" s="134">
        <v>8635</v>
      </c>
      <c r="G766" s="132">
        <v>111140326</v>
      </c>
    </row>
    <row r="767" spans="1:7" s="15" customFormat="1" ht="9" customHeight="1" x14ac:dyDescent="0.25">
      <c r="A767" s="92" t="s">
        <v>55</v>
      </c>
      <c r="B767" s="134">
        <v>0</v>
      </c>
      <c r="C767" s="134">
        <v>0</v>
      </c>
      <c r="D767" s="132">
        <v>0</v>
      </c>
      <c r="E767" s="132">
        <v>0</v>
      </c>
      <c r="F767" s="132">
        <v>0</v>
      </c>
      <c r="G767" s="132">
        <v>0</v>
      </c>
    </row>
    <row r="768" spans="1:7" s="15" customFormat="1" ht="9" customHeight="1" x14ac:dyDescent="0.25">
      <c r="A768" s="137" t="s">
        <v>56</v>
      </c>
      <c r="B768" s="142">
        <v>454906</v>
      </c>
      <c r="C768" s="142">
        <v>0</v>
      </c>
      <c r="D768" s="142">
        <v>0</v>
      </c>
      <c r="E768" s="142">
        <v>0</v>
      </c>
      <c r="F768" s="142">
        <v>0</v>
      </c>
      <c r="G768" s="143">
        <v>34820254</v>
      </c>
    </row>
    <row r="769" spans="1:7" s="15" customFormat="1" ht="9" customHeight="1" x14ac:dyDescent="0.25">
      <c r="A769" s="92" t="s">
        <v>57</v>
      </c>
      <c r="B769" s="134">
        <v>406828</v>
      </c>
      <c r="C769" s="134">
        <v>78955</v>
      </c>
      <c r="D769" s="134">
        <v>0</v>
      </c>
      <c r="E769" s="134">
        <v>0</v>
      </c>
      <c r="F769" s="134">
        <v>493</v>
      </c>
      <c r="G769" s="132">
        <v>74680546</v>
      </c>
    </row>
    <row r="770" spans="1:7" s="15" customFormat="1" ht="9" customHeight="1" x14ac:dyDescent="0.25">
      <c r="A770" s="92" t="s">
        <v>58</v>
      </c>
      <c r="B770" s="134">
        <v>62092</v>
      </c>
      <c r="C770" s="134">
        <v>2558045</v>
      </c>
      <c r="D770" s="134">
        <v>0</v>
      </c>
      <c r="E770" s="134">
        <v>0</v>
      </c>
      <c r="F770" s="134">
        <v>0</v>
      </c>
      <c r="G770" s="132">
        <v>4067576</v>
      </c>
    </row>
    <row r="771" spans="1:7" s="15" customFormat="1" ht="9" customHeight="1" x14ac:dyDescent="0.25">
      <c r="A771" s="92" t="s">
        <v>59</v>
      </c>
      <c r="B771" s="134">
        <v>2809</v>
      </c>
      <c r="C771" s="134">
        <v>0</v>
      </c>
      <c r="D771" s="132">
        <v>0</v>
      </c>
      <c r="E771" s="132">
        <v>0</v>
      </c>
      <c r="F771" s="132">
        <v>29</v>
      </c>
      <c r="G771" s="132">
        <v>0</v>
      </c>
    </row>
    <row r="772" spans="1:7" s="15" customFormat="1" ht="9" customHeight="1" x14ac:dyDescent="0.25">
      <c r="A772" s="137" t="s">
        <v>60</v>
      </c>
      <c r="B772" s="142">
        <v>88021</v>
      </c>
      <c r="C772" s="142">
        <v>0</v>
      </c>
      <c r="D772" s="142">
        <v>0</v>
      </c>
      <c r="E772" s="142">
        <v>0</v>
      </c>
      <c r="F772" s="142">
        <v>0</v>
      </c>
      <c r="G772" s="143">
        <v>0</v>
      </c>
    </row>
    <row r="773" spans="1:7" s="15" customFormat="1" ht="9" customHeight="1" x14ac:dyDescent="0.25">
      <c r="A773" s="92" t="s">
        <v>61</v>
      </c>
      <c r="B773" s="134">
        <v>0</v>
      </c>
      <c r="C773" s="134">
        <v>0</v>
      </c>
      <c r="D773" s="134">
        <v>0</v>
      </c>
      <c r="E773" s="134">
        <v>0</v>
      </c>
      <c r="F773" s="134">
        <v>0</v>
      </c>
      <c r="G773" s="132">
        <v>0</v>
      </c>
    </row>
    <row r="774" spans="1:7" s="15" customFormat="1" ht="9" customHeight="1" x14ac:dyDescent="0.25">
      <c r="A774" s="92" t="s">
        <v>62</v>
      </c>
      <c r="B774" s="134">
        <v>310280</v>
      </c>
      <c r="C774" s="134">
        <v>48914</v>
      </c>
      <c r="D774" s="132">
        <v>0</v>
      </c>
      <c r="E774" s="132">
        <v>0</v>
      </c>
      <c r="F774" s="132">
        <v>0</v>
      </c>
      <c r="G774" s="132">
        <v>35089147</v>
      </c>
    </row>
    <row r="775" spans="1:7" s="15" customFormat="1" ht="9" customHeight="1" x14ac:dyDescent="0.25">
      <c r="A775" s="92" t="s">
        <v>63</v>
      </c>
      <c r="B775" s="134">
        <v>23176</v>
      </c>
      <c r="C775" s="134">
        <v>1372143</v>
      </c>
      <c r="D775" s="134">
        <v>0</v>
      </c>
      <c r="E775" s="134">
        <v>0</v>
      </c>
      <c r="F775" s="134">
        <v>0</v>
      </c>
      <c r="G775" s="132">
        <v>84534929</v>
      </c>
    </row>
    <row r="776" spans="1:7" s="117" customFormat="1" ht="9" customHeight="1" x14ac:dyDescent="0.25">
      <c r="A776" s="138" t="s">
        <v>64</v>
      </c>
      <c r="B776" s="142">
        <v>4457</v>
      </c>
      <c r="C776" s="142">
        <v>7256</v>
      </c>
      <c r="D776" s="142">
        <v>89822</v>
      </c>
      <c r="E776" s="142">
        <v>556</v>
      </c>
      <c r="F776" s="142">
        <v>1561</v>
      </c>
      <c r="G776" s="143">
        <v>0</v>
      </c>
    </row>
    <row r="777" spans="1:7" s="15" customFormat="1" ht="9" customHeight="1" x14ac:dyDescent="0.25">
      <c r="A777" s="92"/>
      <c r="B777" s="130"/>
      <c r="C777" s="130"/>
      <c r="D777" s="130"/>
      <c r="E777" s="130"/>
      <c r="F777" s="130"/>
      <c r="G777" s="130"/>
    </row>
    <row r="778" spans="1:7" s="117" customFormat="1" ht="9" customHeight="1" x14ac:dyDescent="0.25">
      <c r="A778" s="139" t="s">
        <v>90</v>
      </c>
      <c r="B778" s="136"/>
      <c r="C778" s="136"/>
      <c r="D778" s="136"/>
      <c r="E778" s="136"/>
      <c r="F778" s="136"/>
      <c r="G778" s="136"/>
    </row>
    <row r="779" spans="1:7" s="15" customFormat="1" ht="9" customHeight="1" x14ac:dyDescent="0.25">
      <c r="A779" s="135" t="s">
        <v>33</v>
      </c>
      <c r="B779" s="136">
        <f t="shared" ref="B779:G779" si="5">SUM(B781:B812)</f>
        <v>3447017</v>
      </c>
      <c r="C779" s="136">
        <f t="shared" si="5"/>
        <v>9237271</v>
      </c>
      <c r="D779" s="136">
        <f t="shared" si="5"/>
        <v>109948</v>
      </c>
      <c r="E779" s="136">
        <f t="shared" si="5"/>
        <v>195200</v>
      </c>
      <c r="F779" s="136">
        <f t="shared" si="5"/>
        <v>55290</v>
      </c>
      <c r="G779" s="136">
        <f t="shared" si="5"/>
        <v>942022478</v>
      </c>
    </row>
    <row r="780" spans="1:7" s="15" customFormat="1" ht="3.95" customHeight="1" x14ac:dyDescent="0.25">
      <c r="A780" s="135"/>
      <c r="B780" s="136"/>
      <c r="C780" s="136"/>
      <c r="D780" s="136"/>
      <c r="E780" s="136"/>
      <c r="F780" s="136"/>
      <c r="G780" s="136"/>
    </row>
    <row r="781" spans="1:7" s="15" customFormat="1" ht="9" customHeight="1" x14ac:dyDescent="0.25">
      <c r="A781" s="92" t="s">
        <v>34</v>
      </c>
      <c r="B781" s="141">
        <v>34791</v>
      </c>
      <c r="C781" s="141">
        <v>0</v>
      </c>
      <c r="D781" s="134">
        <v>0</v>
      </c>
      <c r="E781" s="134">
        <v>0</v>
      </c>
      <c r="F781" s="134">
        <v>0</v>
      </c>
      <c r="G781" s="132">
        <v>68616628</v>
      </c>
    </row>
    <row r="782" spans="1:7" s="15" customFormat="1" ht="9" customHeight="1" x14ac:dyDescent="0.25">
      <c r="A782" s="92" t="s">
        <v>35</v>
      </c>
      <c r="B782" s="141">
        <v>342100</v>
      </c>
      <c r="C782" s="141">
        <v>0</v>
      </c>
      <c r="D782" s="134">
        <v>0</v>
      </c>
      <c r="E782" s="134">
        <v>0</v>
      </c>
      <c r="F782" s="134">
        <v>0</v>
      </c>
      <c r="G782" s="132">
        <v>0</v>
      </c>
    </row>
    <row r="783" spans="1:7" s="15" customFormat="1" ht="9" customHeight="1" x14ac:dyDescent="0.25">
      <c r="A783" s="92" t="s">
        <v>36</v>
      </c>
      <c r="B783" s="141">
        <v>0</v>
      </c>
      <c r="C783" s="141">
        <v>0</v>
      </c>
      <c r="D783" s="134">
        <v>0</v>
      </c>
      <c r="E783" s="134">
        <v>0</v>
      </c>
      <c r="F783" s="134">
        <v>0</v>
      </c>
      <c r="G783" s="132">
        <v>0</v>
      </c>
    </row>
    <row r="784" spans="1:7" s="15" customFormat="1" ht="9" customHeight="1" x14ac:dyDescent="0.25">
      <c r="A784" s="137" t="s">
        <v>37</v>
      </c>
      <c r="B784" s="142">
        <v>4467</v>
      </c>
      <c r="C784" s="142">
        <v>0</v>
      </c>
      <c r="D784" s="143">
        <v>0</v>
      </c>
      <c r="E784" s="143">
        <v>0</v>
      </c>
      <c r="F784" s="143">
        <v>0</v>
      </c>
      <c r="G784" s="143">
        <v>0</v>
      </c>
    </row>
    <row r="785" spans="1:7" s="15" customFormat="1" ht="9" customHeight="1" x14ac:dyDescent="0.25">
      <c r="A785" s="92" t="s">
        <v>38</v>
      </c>
      <c r="B785" s="134">
        <v>142180</v>
      </c>
      <c r="C785" s="134">
        <v>61371</v>
      </c>
      <c r="D785" s="134">
        <v>10813</v>
      </c>
      <c r="E785" s="134">
        <v>0</v>
      </c>
      <c r="F785" s="134">
        <v>4</v>
      </c>
      <c r="G785" s="132">
        <v>0</v>
      </c>
    </row>
    <row r="786" spans="1:7" s="15" customFormat="1" ht="9" customHeight="1" x14ac:dyDescent="0.25">
      <c r="A786" s="92" t="s">
        <v>39</v>
      </c>
      <c r="B786" s="134">
        <v>0</v>
      </c>
      <c r="C786" s="134">
        <v>0</v>
      </c>
      <c r="D786" s="134">
        <v>0</v>
      </c>
      <c r="E786" s="134">
        <v>0</v>
      </c>
      <c r="F786" s="134">
        <v>0</v>
      </c>
      <c r="G786" s="132">
        <v>0</v>
      </c>
    </row>
    <row r="787" spans="1:7" s="15" customFormat="1" ht="9" customHeight="1" x14ac:dyDescent="0.25">
      <c r="A787" s="92" t="s">
        <v>40</v>
      </c>
      <c r="B787" s="134">
        <v>7637</v>
      </c>
      <c r="C787" s="134">
        <v>125912</v>
      </c>
      <c r="D787" s="132">
        <v>0</v>
      </c>
      <c r="E787" s="132">
        <v>0</v>
      </c>
      <c r="F787" s="132">
        <v>0</v>
      </c>
      <c r="G787" s="132">
        <v>64920681</v>
      </c>
    </row>
    <row r="788" spans="1:7" s="15" customFormat="1" ht="9" customHeight="1" x14ac:dyDescent="0.25">
      <c r="A788" s="137" t="s">
        <v>41</v>
      </c>
      <c r="B788" s="142">
        <v>43559</v>
      </c>
      <c r="C788" s="142">
        <v>17457</v>
      </c>
      <c r="D788" s="142">
        <v>30969</v>
      </c>
      <c r="E788" s="142">
        <v>0</v>
      </c>
      <c r="F788" s="142">
        <v>0</v>
      </c>
      <c r="G788" s="143">
        <v>0</v>
      </c>
    </row>
    <row r="789" spans="1:7" s="15" customFormat="1" ht="9" customHeight="1" x14ac:dyDescent="0.25">
      <c r="A789" s="92" t="s">
        <v>88</v>
      </c>
      <c r="B789" s="134">
        <v>0</v>
      </c>
      <c r="C789" s="134">
        <v>0</v>
      </c>
      <c r="D789" s="134">
        <v>0</v>
      </c>
      <c r="E789" s="134">
        <v>0</v>
      </c>
      <c r="F789" s="134">
        <v>0</v>
      </c>
      <c r="G789" s="132">
        <v>0</v>
      </c>
    </row>
    <row r="790" spans="1:7" s="15" customFormat="1" ht="9" customHeight="1" x14ac:dyDescent="0.25">
      <c r="A790" s="92" t="s">
        <v>42</v>
      </c>
      <c r="B790" s="134">
        <v>424218</v>
      </c>
      <c r="C790" s="134">
        <v>1823</v>
      </c>
      <c r="D790" s="134">
        <v>0</v>
      </c>
      <c r="E790" s="134">
        <v>0</v>
      </c>
      <c r="F790" s="134">
        <v>0</v>
      </c>
      <c r="G790" s="132">
        <v>83741300</v>
      </c>
    </row>
    <row r="791" spans="1:7" s="15" customFormat="1" ht="9" customHeight="1" x14ac:dyDescent="0.25">
      <c r="A791" s="92" t="s">
        <v>43</v>
      </c>
      <c r="B791" s="134">
        <v>44843</v>
      </c>
      <c r="C791" s="134">
        <v>1719743</v>
      </c>
      <c r="D791" s="134">
        <v>0</v>
      </c>
      <c r="E791" s="134">
        <v>975</v>
      </c>
      <c r="F791" s="134">
        <v>31438</v>
      </c>
      <c r="G791" s="132">
        <v>36520674</v>
      </c>
    </row>
    <row r="792" spans="1:7" s="15" customFormat="1" ht="9" customHeight="1" x14ac:dyDescent="0.25">
      <c r="A792" s="137" t="s">
        <v>44</v>
      </c>
      <c r="B792" s="142">
        <v>108</v>
      </c>
      <c r="C792" s="142">
        <v>124</v>
      </c>
      <c r="D792" s="142">
        <v>0</v>
      </c>
      <c r="E792" s="142">
        <v>0</v>
      </c>
      <c r="F792" s="142">
        <v>0</v>
      </c>
      <c r="G792" s="143">
        <v>0</v>
      </c>
    </row>
    <row r="793" spans="1:7" s="15" customFormat="1" ht="9" customHeight="1" x14ac:dyDescent="0.25">
      <c r="A793" s="92" t="s">
        <v>45</v>
      </c>
      <c r="B793" s="134">
        <v>0</v>
      </c>
      <c r="C793" s="134">
        <v>0</v>
      </c>
      <c r="D793" s="134">
        <v>0</v>
      </c>
      <c r="E793" s="134">
        <v>0</v>
      </c>
      <c r="F793" s="134">
        <v>0</v>
      </c>
      <c r="G793" s="132">
        <v>64532992</v>
      </c>
    </row>
    <row r="794" spans="1:7" s="15" customFormat="1" ht="9" customHeight="1" x14ac:dyDescent="0.25">
      <c r="A794" s="92" t="s">
        <v>46</v>
      </c>
      <c r="B794" s="134">
        <v>31104</v>
      </c>
      <c r="C794" s="134">
        <v>814005</v>
      </c>
      <c r="D794" s="134">
        <v>0</v>
      </c>
      <c r="E794" s="134">
        <v>0</v>
      </c>
      <c r="F794" s="134">
        <v>0</v>
      </c>
      <c r="G794" s="132">
        <v>160684505</v>
      </c>
    </row>
    <row r="795" spans="1:7" s="15" customFormat="1" ht="9" customHeight="1" x14ac:dyDescent="0.25">
      <c r="A795" s="92" t="s">
        <v>47</v>
      </c>
      <c r="B795" s="134">
        <v>27370</v>
      </c>
      <c r="C795" s="134">
        <v>1410100</v>
      </c>
      <c r="D795" s="134">
        <v>0</v>
      </c>
      <c r="E795" s="134">
        <v>0</v>
      </c>
      <c r="F795" s="134">
        <v>13836</v>
      </c>
      <c r="G795" s="132">
        <v>0</v>
      </c>
    </row>
    <row r="796" spans="1:7" s="15" customFormat="1" ht="9" customHeight="1" x14ac:dyDescent="0.25">
      <c r="A796" s="137" t="s">
        <v>48</v>
      </c>
      <c r="B796" s="142">
        <v>446829</v>
      </c>
      <c r="C796" s="142">
        <v>73864</v>
      </c>
      <c r="D796" s="142">
        <v>0</v>
      </c>
      <c r="E796" s="142">
        <v>0</v>
      </c>
      <c r="F796" s="142">
        <v>0</v>
      </c>
      <c r="G796" s="143">
        <v>0</v>
      </c>
    </row>
    <row r="797" spans="1:7" s="15" customFormat="1" ht="9" customHeight="1" x14ac:dyDescent="0.25">
      <c r="A797" s="92" t="s">
        <v>49</v>
      </c>
      <c r="B797" s="134">
        <v>0</v>
      </c>
      <c r="C797" s="134">
        <v>0</v>
      </c>
      <c r="D797" s="134">
        <v>0</v>
      </c>
      <c r="E797" s="134">
        <v>0</v>
      </c>
      <c r="F797" s="134">
        <v>0</v>
      </c>
      <c r="G797" s="132">
        <v>0</v>
      </c>
    </row>
    <row r="798" spans="1:7" s="15" customFormat="1" ht="9" customHeight="1" x14ac:dyDescent="0.25">
      <c r="A798" s="92" t="s">
        <v>50</v>
      </c>
      <c r="B798" s="134">
        <v>0</v>
      </c>
      <c r="C798" s="134">
        <v>0</v>
      </c>
      <c r="D798" s="134">
        <v>0</v>
      </c>
      <c r="E798" s="134">
        <v>0</v>
      </c>
      <c r="F798" s="134">
        <v>0</v>
      </c>
      <c r="G798" s="132">
        <v>2889402</v>
      </c>
    </row>
    <row r="799" spans="1:7" s="15" customFormat="1" ht="9" customHeight="1" x14ac:dyDescent="0.25">
      <c r="A799" s="92" t="s">
        <v>51</v>
      </c>
      <c r="B799" s="134">
        <v>431702</v>
      </c>
      <c r="C799" s="134">
        <v>187450</v>
      </c>
      <c r="D799" s="134">
        <v>0</v>
      </c>
      <c r="E799" s="134">
        <v>194045</v>
      </c>
      <c r="F799" s="134">
        <v>0</v>
      </c>
      <c r="G799" s="132">
        <v>38882708</v>
      </c>
    </row>
    <row r="800" spans="1:7" s="15" customFormat="1" ht="9" customHeight="1" x14ac:dyDescent="0.25">
      <c r="A800" s="137" t="s">
        <v>52</v>
      </c>
      <c r="B800" s="142">
        <v>0</v>
      </c>
      <c r="C800" s="142">
        <v>0</v>
      </c>
      <c r="D800" s="142">
        <v>0</v>
      </c>
      <c r="E800" s="142">
        <v>0</v>
      </c>
      <c r="F800" s="142">
        <v>0</v>
      </c>
      <c r="G800" s="143">
        <v>0</v>
      </c>
    </row>
    <row r="801" spans="1:7" s="15" customFormat="1" ht="9" customHeight="1" x14ac:dyDescent="0.25">
      <c r="A801" s="92" t="s">
        <v>53</v>
      </c>
      <c r="B801" s="134">
        <v>71</v>
      </c>
      <c r="C801" s="134">
        <v>191302</v>
      </c>
      <c r="D801" s="134">
        <v>0</v>
      </c>
      <c r="E801" s="134">
        <v>0</v>
      </c>
      <c r="F801" s="134">
        <v>0</v>
      </c>
      <c r="G801" s="132">
        <v>70049482</v>
      </c>
    </row>
    <row r="802" spans="1:7" s="15" customFormat="1" ht="9" customHeight="1" x14ac:dyDescent="0.25">
      <c r="A802" s="92" t="s">
        <v>54</v>
      </c>
      <c r="B802" s="134">
        <v>43038</v>
      </c>
      <c r="C802" s="134">
        <v>180158</v>
      </c>
      <c r="D802" s="134">
        <v>0</v>
      </c>
      <c r="E802" s="134">
        <v>0</v>
      </c>
      <c r="F802" s="134">
        <v>7615</v>
      </c>
      <c r="G802" s="132">
        <v>103458900</v>
      </c>
    </row>
    <row r="803" spans="1:7" s="15" customFormat="1" ht="9" customHeight="1" x14ac:dyDescent="0.25">
      <c r="A803" s="92" t="s">
        <v>55</v>
      </c>
      <c r="B803" s="134">
        <v>0</v>
      </c>
      <c r="C803" s="134">
        <v>0</v>
      </c>
      <c r="D803" s="132">
        <v>0</v>
      </c>
      <c r="E803" s="132">
        <v>0</v>
      </c>
      <c r="F803" s="132">
        <v>0</v>
      </c>
      <c r="G803" s="132">
        <v>0</v>
      </c>
    </row>
    <row r="804" spans="1:7" s="15" customFormat="1" ht="9" customHeight="1" x14ac:dyDescent="0.25">
      <c r="A804" s="137" t="s">
        <v>56</v>
      </c>
      <c r="B804" s="142">
        <v>496071</v>
      </c>
      <c r="C804" s="142">
        <v>0</v>
      </c>
      <c r="D804" s="142">
        <v>0</v>
      </c>
      <c r="E804" s="142">
        <v>0</v>
      </c>
      <c r="F804" s="142">
        <v>0</v>
      </c>
      <c r="G804" s="143">
        <v>36471836</v>
      </c>
    </row>
    <row r="805" spans="1:7" s="15" customFormat="1" ht="9" customHeight="1" x14ac:dyDescent="0.25">
      <c r="A805" s="92" t="s">
        <v>57</v>
      </c>
      <c r="B805" s="134">
        <v>404143</v>
      </c>
      <c r="C805" s="134">
        <v>112367</v>
      </c>
      <c r="D805" s="134">
        <v>0</v>
      </c>
      <c r="E805" s="134">
        <v>0</v>
      </c>
      <c r="F805" s="134">
        <v>551</v>
      </c>
      <c r="G805" s="132">
        <v>80301531</v>
      </c>
    </row>
    <row r="806" spans="1:7" s="15" customFormat="1" ht="9" customHeight="1" x14ac:dyDescent="0.25">
      <c r="A806" s="92" t="s">
        <v>58</v>
      </c>
      <c r="B806" s="134">
        <v>71000</v>
      </c>
      <c r="C806" s="134">
        <v>2731259</v>
      </c>
      <c r="D806" s="134">
        <v>0</v>
      </c>
      <c r="E806" s="134">
        <v>0</v>
      </c>
      <c r="F806" s="134">
        <v>0</v>
      </c>
      <c r="G806" s="132">
        <v>4331011</v>
      </c>
    </row>
    <row r="807" spans="1:7" s="15" customFormat="1" ht="9" customHeight="1" x14ac:dyDescent="0.25">
      <c r="A807" s="92" t="s">
        <v>59</v>
      </c>
      <c r="B807" s="134">
        <v>966</v>
      </c>
      <c r="C807" s="134">
        <v>0</v>
      </c>
      <c r="D807" s="132">
        <v>0</v>
      </c>
      <c r="E807" s="132">
        <v>0</v>
      </c>
      <c r="F807" s="132">
        <v>0</v>
      </c>
      <c r="G807" s="132">
        <v>0</v>
      </c>
    </row>
    <row r="808" spans="1:7" s="15" customFormat="1" ht="9" customHeight="1" x14ac:dyDescent="0.25">
      <c r="A808" s="137" t="s">
        <v>60</v>
      </c>
      <c r="B808" s="142">
        <v>92260</v>
      </c>
      <c r="C808" s="142">
        <v>0</v>
      </c>
      <c r="D808" s="142">
        <v>0</v>
      </c>
      <c r="E808" s="142">
        <v>0</v>
      </c>
      <c r="F808" s="142">
        <v>0</v>
      </c>
      <c r="G808" s="143">
        <v>0</v>
      </c>
    </row>
    <row r="809" spans="1:7" s="15" customFormat="1" ht="9" customHeight="1" x14ac:dyDescent="0.25">
      <c r="A809" s="92" t="s">
        <v>61</v>
      </c>
      <c r="B809" s="134">
        <v>0</v>
      </c>
      <c r="C809" s="134">
        <v>0</v>
      </c>
      <c r="D809" s="134">
        <v>0</v>
      </c>
      <c r="E809" s="134">
        <v>0</v>
      </c>
      <c r="F809" s="134">
        <v>0</v>
      </c>
      <c r="G809" s="132">
        <v>0</v>
      </c>
    </row>
    <row r="810" spans="1:7" s="15" customFormat="1" ht="9" customHeight="1" x14ac:dyDescent="0.25">
      <c r="A810" s="92" t="s">
        <v>62</v>
      </c>
      <c r="B810" s="134">
        <v>328590</v>
      </c>
      <c r="C810" s="134">
        <v>52969</v>
      </c>
      <c r="D810" s="132">
        <v>0</v>
      </c>
      <c r="E810" s="132">
        <v>0</v>
      </c>
      <c r="F810" s="132">
        <v>0</v>
      </c>
      <c r="G810" s="132">
        <v>35154576</v>
      </c>
    </row>
    <row r="811" spans="1:7" s="15" customFormat="1" ht="9" customHeight="1" x14ac:dyDescent="0.25">
      <c r="A811" s="92" t="s">
        <v>63</v>
      </c>
      <c r="B811" s="134">
        <v>24309</v>
      </c>
      <c r="C811" s="134">
        <v>1550829</v>
      </c>
      <c r="D811" s="134">
        <v>0</v>
      </c>
      <c r="E811" s="134">
        <v>0</v>
      </c>
      <c r="F811" s="134">
        <v>0</v>
      </c>
      <c r="G811" s="132">
        <v>91466252</v>
      </c>
    </row>
    <row r="812" spans="1:7" s="117" customFormat="1" ht="9" customHeight="1" x14ac:dyDescent="0.25">
      <c r="A812" s="138" t="s">
        <v>64</v>
      </c>
      <c r="B812" s="142">
        <v>5661</v>
      </c>
      <c r="C812" s="142">
        <v>6538</v>
      </c>
      <c r="D812" s="142">
        <v>68166</v>
      </c>
      <c r="E812" s="142">
        <v>180</v>
      </c>
      <c r="F812" s="142">
        <v>1846</v>
      </c>
      <c r="G812" s="143">
        <v>0</v>
      </c>
    </row>
    <row r="813" spans="1:7" s="15" customFormat="1" ht="9" customHeight="1" x14ac:dyDescent="0.25">
      <c r="A813" s="92"/>
      <c r="B813" s="130"/>
      <c r="C813" s="130"/>
      <c r="D813" s="130"/>
      <c r="E813" s="130"/>
      <c r="F813" s="130"/>
      <c r="G813" s="130"/>
    </row>
    <row r="814" spans="1:7" s="117" customFormat="1" ht="9" customHeight="1" x14ac:dyDescent="0.25">
      <c r="A814" s="139">
        <v>2018</v>
      </c>
      <c r="B814" s="136"/>
      <c r="C814" s="136"/>
      <c r="D814" s="136"/>
      <c r="E814" s="136"/>
      <c r="F814" s="136"/>
      <c r="G814" s="136"/>
    </row>
    <row r="815" spans="1:7" s="15" customFormat="1" ht="9" customHeight="1" x14ac:dyDescent="0.25">
      <c r="A815" s="135" t="s">
        <v>33</v>
      </c>
      <c r="B815" s="136">
        <f t="shared" ref="B815:G815" si="6">SUM(B817:B848)</f>
        <v>3578484</v>
      </c>
      <c r="C815" s="136">
        <f t="shared" si="6"/>
        <v>9789533</v>
      </c>
      <c r="D815" s="136">
        <f t="shared" si="6"/>
        <v>100216</v>
      </c>
      <c r="E815" s="136">
        <f t="shared" si="6"/>
        <v>233000</v>
      </c>
      <c r="F815" s="136">
        <f t="shared" si="6"/>
        <v>72192</v>
      </c>
      <c r="G815" s="136">
        <f t="shared" si="6"/>
        <v>977254901</v>
      </c>
    </row>
    <row r="816" spans="1:7" s="15" customFormat="1" ht="3.95" customHeight="1" x14ac:dyDescent="0.25">
      <c r="A816" s="135"/>
      <c r="B816" s="136"/>
      <c r="C816" s="136"/>
      <c r="D816" s="136"/>
      <c r="E816" s="136"/>
      <c r="F816" s="136"/>
      <c r="G816" s="136"/>
    </row>
    <row r="817" spans="1:7" s="15" customFormat="1" ht="9" customHeight="1" x14ac:dyDescent="0.25">
      <c r="A817" s="92" t="s">
        <v>34</v>
      </c>
      <c r="B817" s="141">
        <v>35027</v>
      </c>
      <c r="C817" s="141">
        <v>0</v>
      </c>
      <c r="D817" s="134">
        <v>0</v>
      </c>
      <c r="E817" s="134">
        <v>0</v>
      </c>
      <c r="F817" s="134">
        <v>0</v>
      </c>
      <c r="G817" s="132">
        <v>72904769</v>
      </c>
    </row>
    <row r="818" spans="1:7" s="15" customFormat="1" ht="9" customHeight="1" x14ac:dyDescent="0.25">
      <c r="A818" s="92" t="s">
        <v>35</v>
      </c>
      <c r="B818" s="141">
        <v>372842</v>
      </c>
      <c r="C818" s="141">
        <v>0</v>
      </c>
      <c r="D818" s="134">
        <v>0</v>
      </c>
      <c r="E818" s="134">
        <v>0</v>
      </c>
      <c r="F818" s="134">
        <v>0</v>
      </c>
      <c r="G818" s="132">
        <v>0</v>
      </c>
    </row>
    <row r="819" spans="1:7" s="15" customFormat="1" ht="9" customHeight="1" x14ac:dyDescent="0.25">
      <c r="A819" s="92" t="s">
        <v>36</v>
      </c>
      <c r="B819" s="141">
        <v>0</v>
      </c>
      <c r="C819" s="141">
        <v>3503</v>
      </c>
      <c r="D819" s="134">
        <v>0</v>
      </c>
      <c r="E819" s="134">
        <v>0</v>
      </c>
      <c r="F819" s="134">
        <v>0</v>
      </c>
      <c r="G819" s="132">
        <v>0</v>
      </c>
    </row>
    <row r="820" spans="1:7" s="15" customFormat="1" ht="9" customHeight="1" x14ac:dyDescent="0.25">
      <c r="A820" s="137" t="s">
        <v>37</v>
      </c>
      <c r="B820" s="142">
        <v>106</v>
      </c>
      <c r="C820" s="142">
        <v>0</v>
      </c>
      <c r="D820" s="143">
        <v>0</v>
      </c>
      <c r="E820" s="143">
        <v>0</v>
      </c>
      <c r="F820" s="143">
        <v>0</v>
      </c>
      <c r="G820" s="143">
        <v>0</v>
      </c>
    </row>
    <row r="821" spans="1:7" s="15" customFormat="1" ht="9" customHeight="1" x14ac:dyDescent="0.25">
      <c r="A821" s="92" t="s">
        <v>38</v>
      </c>
      <c r="B821" s="134">
        <v>174846</v>
      </c>
      <c r="C821" s="134">
        <v>36587</v>
      </c>
      <c r="D821" s="134">
        <v>14929</v>
      </c>
      <c r="E821" s="134">
        <v>0</v>
      </c>
      <c r="F821" s="134">
        <v>7</v>
      </c>
      <c r="G821" s="132">
        <v>0</v>
      </c>
    </row>
    <row r="822" spans="1:7" s="15" customFormat="1" ht="9" customHeight="1" x14ac:dyDescent="0.25">
      <c r="A822" s="92" t="s">
        <v>39</v>
      </c>
      <c r="B822" s="134">
        <v>0</v>
      </c>
      <c r="C822" s="134">
        <v>0</v>
      </c>
      <c r="D822" s="134">
        <v>0</v>
      </c>
      <c r="E822" s="134">
        <v>0</v>
      </c>
      <c r="F822" s="134">
        <v>0</v>
      </c>
      <c r="G822" s="132">
        <v>0</v>
      </c>
    </row>
    <row r="823" spans="1:7" s="15" customFormat="1" ht="9" customHeight="1" x14ac:dyDescent="0.25">
      <c r="A823" s="92" t="s">
        <v>40</v>
      </c>
      <c r="B823" s="134">
        <v>733</v>
      </c>
      <c r="C823" s="134">
        <v>85383</v>
      </c>
      <c r="D823" s="132">
        <v>0</v>
      </c>
      <c r="E823" s="132">
        <v>0</v>
      </c>
      <c r="F823" s="132">
        <v>0</v>
      </c>
      <c r="G823" s="132">
        <v>61521273</v>
      </c>
    </row>
    <row r="824" spans="1:7" s="15" customFormat="1" ht="9" customHeight="1" x14ac:dyDescent="0.25">
      <c r="A824" s="137" t="s">
        <v>41</v>
      </c>
      <c r="B824" s="142">
        <v>45402</v>
      </c>
      <c r="C824" s="142">
        <v>16856</v>
      </c>
      <c r="D824" s="142">
        <v>25388</v>
      </c>
      <c r="E824" s="142">
        <v>0</v>
      </c>
      <c r="F824" s="142">
        <v>0</v>
      </c>
      <c r="G824" s="143">
        <v>0</v>
      </c>
    </row>
    <row r="825" spans="1:7" s="15" customFormat="1" ht="9" customHeight="1" x14ac:dyDescent="0.25">
      <c r="A825" s="92" t="s">
        <v>88</v>
      </c>
      <c r="B825" s="134">
        <v>0</v>
      </c>
      <c r="C825" s="134">
        <v>0</v>
      </c>
      <c r="D825" s="134">
        <v>0</v>
      </c>
      <c r="E825" s="134">
        <v>0</v>
      </c>
      <c r="F825" s="134">
        <v>0</v>
      </c>
      <c r="G825" s="132">
        <v>0</v>
      </c>
    </row>
    <row r="826" spans="1:7" s="15" customFormat="1" ht="9" customHeight="1" x14ac:dyDescent="0.25">
      <c r="A826" s="92" t="s">
        <v>42</v>
      </c>
      <c r="B826" s="134">
        <v>452180</v>
      </c>
      <c r="C826" s="134">
        <v>5722</v>
      </c>
      <c r="D826" s="134">
        <v>0</v>
      </c>
      <c r="E826" s="134">
        <v>0</v>
      </c>
      <c r="F826" s="134">
        <v>0</v>
      </c>
      <c r="G826" s="132">
        <v>91080483</v>
      </c>
    </row>
    <row r="827" spans="1:7" s="15" customFormat="1" ht="9" customHeight="1" x14ac:dyDescent="0.25">
      <c r="A827" s="92" t="s">
        <v>43</v>
      </c>
      <c r="B827" s="134">
        <v>58600</v>
      </c>
      <c r="C827" s="134">
        <v>1585325</v>
      </c>
      <c r="D827" s="134">
        <v>0</v>
      </c>
      <c r="E827" s="134">
        <v>29</v>
      </c>
      <c r="F827" s="134">
        <v>42591</v>
      </c>
      <c r="G827" s="132">
        <v>35036425</v>
      </c>
    </row>
    <row r="828" spans="1:7" s="15" customFormat="1" ht="9" customHeight="1" x14ac:dyDescent="0.25">
      <c r="A828" s="137" t="s">
        <v>44</v>
      </c>
      <c r="B828" s="142">
        <v>39</v>
      </c>
      <c r="C828" s="142">
        <v>42</v>
      </c>
      <c r="D828" s="142">
        <v>0</v>
      </c>
      <c r="E828" s="142">
        <v>0</v>
      </c>
      <c r="F828" s="142">
        <v>0</v>
      </c>
      <c r="G828" s="143">
        <v>0</v>
      </c>
    </row>
    <row r="829" spans="1:7" s="15" customFormat="1" ht="9" customHeight="1" x14ac:dyDescent="0.25">
      <c r="A829" s="92" t="s">
        <v>45</v>
      </c>
      <c r="B829" s="134">
        <v>0</v>
      </c>
      <c r="C829" s="134">
        <v>0</v>
      </c>
      <c r="D829" s="134">
        <v>0</v>
      </c>
      <c r="E829" s="134">
        <v>0</v>
      </c>
      <c r="F829" s="134">
        <v>0</v>
      </c>
      <c r="G829" s="132">
        <v>65362701</v>
      </c>
    </row>
    <row r="830" spans="1:7" s="15" customFormat="1" ht="9" customHeight="1" x14ac:dyDescent="0.25">
      <c r="A830" s="92" t="s">
        <v>46</v>
      </c>
      <c r="B830" s="134">
        <v>5692</v>
      </c>
      <c r="C830" s="134">
        <v>1167961</v>
      </c>
      <c r="D830" s="134">
        <v>0</v>
      </c>
      <c r="E830" s="134">
        <v>0</v>
      </c>
      <c r="F830" s="134">
        <v>0</v>
      </c>
      <c r="G830" s="132">
        <v>163908286</v>
      </c>
    </row>
    <row r="831" spans="1:7" s="15" customFormat="1" ht="9" customHeight="1" x14ac:dyDescent="0.25">
      <c r="A831" s="92" t="s">
        <v>47</v>
      </c>
      <c r="B831" s="134">
        <v>28766</v>
      </c>
      <c r="C831" s="134">
        <v>1433745</v>
      </c>
      <c r="D831" s="134">
        <v>0</v>
      </c>
      <c r="E831" s="134">
        <v>0</v>
      </c>
      <c r="F831" s="134">
        <v>18744</v>
      </c>
      <c r="G831" s="132">
        <v>0</v>
      </c>
    </row>
    <row r="832" spans="1:7" s="15" customFormat="1" ht="9" customHeight="1" x14ac:dyDescent="0.25">
      <c r="A832" s="137" t="s">
        <v>48</v>
      </c>
      <c r="B832" s="142">
        <v>420503</v>
      </c>
      <c r="C832" s="142">
        <v>82278</v>
      </c>
      <c r="D832" s="142">
        <v>0</v>
      </c>
      <c r="E832" s="142">
        <v>0</v>
      </c>
      <c r="F832" s="142">
        <v>0</v>
      </c>
      <c r="G832" s="143">
        <v>0</v>
      </c>
    </row>
    <row r="833" spans="1:7" s="15" customFormat="1" ht="9" customHeight="1" x14ac:dyDescent="0.25">
      <c r="A833" s="92" t="s">
        <v>49</v>
      </c>
      <c r="B833" s="134">
        <v>0</v>
      </c>
      <c r="C833" s="134">
        <v>0</v>
      </c>
      <c r="D833" s="134">
        <v>0</v>
      </c>
      <c r="E833" s="134">
        <v>0</v>
      </c>
      <c r="F833" s="134">
        <v>0</v>
      </c>
      <c r="G833" s="132">
        <v>0</v>
      </c>
    </row>
    <row r="834" spans="1:7" s="15" customFormat="1" ht="9" customHeight="1" x14ac:dyDescent="0.25">
      <c r="A834" s="92" t="s">
        <v>50</v>
      </c>
      <c r="B834" s="134">
        <v>0</v>
      </c>
      <c r="C834" s="134">
        <v>0</v>
      </c>
      <c r="D834" s="134">
        <v>0</v>
      </c>
      <c r="E834" s="134">
        <v>0</v>
      </c>
      <c r="F834" s="134">
        <v>0</v>
      </c>
      <c r="G834" s="132">
        <v>2844212</v>
      </c>
    </row>
    <row r="835" spans="1:7" s="15" customFormat="1" ht="9" customHeight="1" x14ac:dyDescent="0.25">
      <c r="A835" s="92" t="s">
        <v>51</v>
      </c>
      <c r="B835" s="134">
        <v>398265</v>
      </c>
      <c r="C835" s="134">
        <v>149996</v>
      </c>
      <c r="D835" s="134">
        <v>0</v>
      </c>
      <c r="E835" s="134">
        <v>229520</v>
      </c>
      <c r="F835" s="134">
        <v>0</v>
      </c>
      <c r="G835" s="132">
        <v>38241197</v>
      </c>
    </row>
    <row r="836" spans="1:7" s="15" customFormat="1" ht="9" customHeight="1" x14ac:dyDescent="0.25">
      <c r="A836" s="137" t="s">
        <v>52</v>
      </c>
      <c r="B836" s="142">
        <v>0</v>
      </c>
      <c r="C836" s="142">
        <v>0</v>
      </c>
      <c r="D836" s="142">
        <v>0</v>
      </c>
      <c r="E836" s="142">
        <v>0</v>
      </c>
      <c r="F836" s="142">
        <v>0</v>
      </c>
      <c r="G836" s="143">
        <v>0</v>
      </c>
    </row>
    <row r="837" spans="1:7" s="15" customFormat="1" ht="9" customHeight="1" x14ac:dyDescent="0.25">
      <c r="A837" s="92" t="s">
        <v>53</v>
      </c>
      <c r="B837" s="134">
        <v>324</v>
      </c>
      <c r="C837" s="134">
        <v>159940</v>
      </c>
      <c r="D837" s="134">
        <v>0</v>
      </c>
      <c r="E837" s="134">
        <v>0</v>
      </c>
      <c r="F837" s="134">
        <v>0</v>
      </c>
      <c r="G837" s="132">
        <v>74047789</v>
      </c>
    </row>
    <row r="838" spans="1:7" s="15" customFormat="1" ht="9" customHeight="1" x14ac:dyDescent="0.25">
      <c r="A838" s="92" t="s">
        <v>54</v>
      </c>
      <c r="B838" s="134">
        <v>54930</v>
      </c>
      <c r="C838" s="134">
        <v>183864</v>
      </c>
      <c r="D838" s="134">
        <v>0</v>
      </c>
      <c r="E838" s="134">
        <v>0</v>
      </c>
      <c r="F838" s="134">
        <v>8525</v>
      </c>
      <c r="G838" s="132">
        <v>104971839</v>
      </c>
    </row>
    <row r="839" spans="1:7" s="15" customFormat="1" ht="9" customHeight="1" x14ac:dyDescent="0.25">
      <c r="A839" s="92" t="s">
        <v>55</v>
      </c>
      <c r="B839" s="134">
        <v>0</v>
      </c>
      <c r="C839" s="134">
        <v>0</v>
      </c>
      <c r="D839" s="132">
        <v>0</v>
      </c>
      <c r="E839" s="132">
        <v>0</v>
      </c>
      <c r="F839" s="132">
        <v>0</v>
      </c>
      <c r="G839" s="132">
        <v>0</v>
      </c>
    </row>
    <row r="840" spans="1:7" s="15" customFormat="1" ht="9" customHeight="1" x14ac:dyDescent="0.25">
      <c r="A840" s="137" t="s">
        <v>56</v>
      </c>
      <c r="B840" s="142">
        <v>590700</v>
      </c>
      <c r="C840" s="142">
        <v>0</v>
      </c>
      <c r="D840" s="142">
        <v>0</v>
      </c>
      <c r="E840" s="142">
        <v>0</v>
      </c>
      <c r="F840" s="142">
        <v>0</v>
      </c>
      <c r="G840" s="143">
        <v>36893138</v>
      </c>
    </row>
    <row r="841" spans="1:7" s="15" customFormat="1" ht="9" customHeight="1" x14ac:dyDescent="0.25">
      <c r="A841" s="92" t="s">
        <v>57</v>
      </c>
      <c r="B841" s="134">
        <v>412793</v>
      </c>
      <c r="C841" s="134">
        <v>114202</v>
      </c>
      <c r="D841" s="134">
        <v>0</v>
      </c>
      <c r="E841" s="134">
        <v>0</v>
      </c>
      <c r="F841" s="134">
        <v>96</v>
      </c>
      <c r="G841" s="132">
        <v>84001950</v>
      </c>
    </row>
    <row r="842" spans="1:7" s="15" customFormat="1" ht="9" customHeight="1" x14ac:dyDescent="0.25">
      <c r="A842" s="92" t="s">
        <v>58</v>
      </c>
      <c r="B842" s="134">
        <v>76587</v>
      </c>
      <c r="C842" s="134">
        <v>2985121</v>
      </c>
      <c r="D842" s="134">
        <v>0</v>
      </c>
      <c r="E842" s="134">
        <v>3267</v>
      </c>
      <c r="F842" s="134">
        <v>120</v>
      </c>
      <c r="G842" s="132">
        <v>4520064</v>
      </c>
    </row>
    <row r="843" spans="1:7" s="15" customFormat="1" ht="9" customHeight="1" x14ac:dyDescent="0.25">
      <c r="A843" s="92" t="s">
        <v>59</v>
      </c>
      <c r="B843" s="134">
        <v>0</v>
      </c>
      <c r="C843" s="134">
        <v>0</v>
      </c>
      <c r="D843" s="132">
        <v>0</v>
      </c>
      <c r="E843" s="132">
        <v>0</v>
      </c>
      <c r="F843" s="132">
        <v>0</v>
      </c>
      <c r="G843" s="132">
        <v>0</v>
      </c>
    </row>
    <row r="844" spans="1:7" s="15" customFormat="1" ht="9" customHeight="1" x14ac:dyDescent="0.25">
      <c r="A844" s="137" t="s">
        <v>60</v>
      </c>
      <c r="B844" s="142">
        <v>78025</v>
      </c>
      <c r="C844" s="142">
        <v>0</v>
      </c>
      <c r="D844" s="142">
        <v>0</v>
      </c>
      <c r="E844" s="142">
        <v>0</v>
      </c>
      <c r="F844" s="142">
        <v>0</v>
      </c>
      <c r="G844" s="143">
        <v>0</v>
      </c>
    </row>
    <row r="845" spans="1:7" s="15" customFormat="1" ht="9" customHeight="1" x14ac:dyDescent="0.25">
      <c r="A845" s="92" t="s">
        <v>61</v>
      </c>
      <c r="B845" s="134">
        <v>0</v>
      </c>
      <c r="C845" s="134">
        <v>0</v>
      </c>
      <c r="D845" s="134">
        <v>0</v>
      </c>
      <c r="E845" s="134">
        <v>0</v>
      </c>
      <c r="F845" s="134">
        <v>0</v>
      </c>
      <c r="G845" s="132">
        <v>0</v>
      </c>
    </row>
    <row r="846" spans="1:7" s="15" customFormat="1" ht="9" customHeight="1" x14ac:dyDescent="0.25">
      <c r="A846" s="92" t="s">
        <v>62</v>
      </c>
      <c r="B846" s="134">
        <v>342777</v>
      </c>
      <c r="C846" s="134">
        <v>49068</v>
      </c>
      <c r="D846" s="132">
        <v>0</v>
      </c>
      <c r="E846" s="132">
        <v>0</v>
      </c>
      <c r="F846" s="132">
        <v>0</v>
      </c>
      <c r="G846" s="132">
        <v>36283368</v>
      </c>
    </row>
    <row r="847" spans="1:7" s="15" customFormat="1" ht="9" customHeight="1" x14ac:dyDescent="0.25">
      <c r="A847" s="92" t="s">
        <v>63</v>
      </c>
      <c r="B847" s="134">
        <v>22819</v>
      </c>
      <c r="C847" s="134">
        <v>1722978</v>
      </c>
      <c r="D847" s="134">
        <v>0</v>
      </c>
      <c r="E847" s="134">
        <v>0</v>
      </c>
      <c r="F847" s="134">
        <v>0</v>
      </c>
      <c r="G847" s="132">
        <v>105637407</v>
      </c>
    </row>
    <row r="848" spans="1:7" s="117" customFormat="1" ht="9" customHeight="1" x14ac:dyDescent="0.25">
      <c r="A848" s="138" t="s">
        <v>64</v>
      </c>
      <c r="B848" s="142">
        <v>6528</v>
      </c>
      <c r="C848" s="142">
        <v>6962</v>
      </c>
      <c r="D848" s="142">
        <v>59899</v>
      </c>
      <c r="E848" s="142">
        <v>184</v>
      </c>
      <c r="F848" s="142">
        <v>2109</v>
      </c>
      <c r="G848" s="143">
        <v>0</v>
      </c>
    </row>
    <row r="849" spans="1:8" ht="3" customHeight="1" x14ac:dyDescent="0.25">
      <c r="A849" s="108"/>
      <c r="B849" s="108"/>
      <c r="C849" s="108"/>
      <c r="D849" s="108"/>
      <c r="E849" s="108"/>
      <c r="F849" s="108"/>
      <c r="G849" s="108"/>
    </row>
    <row r="850" spans="1:8" ht="3" customHeight="1" x14ac:dyDescent="0.25"/>
    <row r="851" spans="1:8" s="13" customFormat="1" ht="9" customHeight="1" x14ac:dyDescent="0.25">
      <c r="A851" s="144" t="s">
        <v>113</v>
      </c>
    </row>
    <row r="852" spans="1:8" s="13" customFormat="1" ht="9" hidden="1" customHeight="1" x14ac:dyDescent="0.25">
      <c r="A852" s="144"/>
      <c r="H852" s="13" t="s">
        <v>11</v>
      </c>
    </row>
    <row r="853" spans="1:8" s="13" customFormat="1" ht="7.5" hidden="1" customHeight="1" x14ac:dyDescent="0.25"/>
  </sheetData>
  <sheetProtection sheet="1" objects="1" scenarios="1"/>
  <hyperlinks>
    <hyperlink ref="G1" location="Índice!A1" tooltip="Ir a Índice" display="Índice!A1"/>
  </hyperlinks>
  <printOptions horizontalCentered="1" verticalCentered="1" gridLinesSet="0"/>
  <pageMargins left="0.19685039370078741" right="0.19685039370078741" top="0.39370078740157483" bottom="0.19685039370078741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1" manualBreakCount="11">
    <brk id="82" max="6" man="1"/>
    <brk id="156" max="6" man="1"/>
    <brk id="229" max="6" man="1"/>
    <brk id="303" max="6" man="1"/>
    <brk id="377" max="6" man="1"/>
    <brk id="451" max="6" man="1"/>
    <brk id="525" max="6" man="1"/>
    <brk id="597" max="6" man="1"/>
    <brk id="669" max="6" man="1"/>
    <brk id="741" max="6" man="1"/>
    <brk id="813" max="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7"/>
  <sheetViews>
    <sheetView showGridLines="0" showRowColHeaders="0" zoomScale="130" zoomScaleNormal="130"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0" defaultRowHeight="11.25" customHeight="1" zeroHeight="1" x14ac:dyDescent="0.25"/>
  <cols>
    <col min="1" max="1" width="17.85546875" style="72" customWidth="1"/>
    <col min="2" max="2" width="8.42578125" style="72" customWidth="1"/>
    <col min="3" max="5" width="11.42578125" style="72" customWidth="1"/>
    <col min="6" max="6" width="12" style="72" customWidth="1"/>
    <col min="7" max="7" width="11.42578125" style="72" customWidth="1"/>
    <col min="8" max="8" width="8.42578125" style="72" customWidth="1"/>
    <col min="9" max="9" width="0.85546875" style="72" customWidth="1"/>
    <col min="10" max="16384" width="10.5703125" style="72" hidden="1"/>
  </cols>
  <sheetData>
    <row r="1" spans="1:10" s="67" customFormat="1" ht="12" customHeight="1" x14ac:dyDescent="0.2">
      <c r="A1" s="64" t="s">
        <v>75</v>
      </c>
      <c r="B1" s="65"/>
      <c r="C1" s="65"/>
      <c r="D1" s="65"/>
      <c r="E1" s="65"/>
      <c r="F1" s="65"/>
      <c r="G1" s="356" t="s">
        <v>76</v>
      </c>
      <c r="H1" s="356"/>
      <c r="I1" s="66"/>
    </row>
    <row r="2" spans="1:10" s="67" customFormat="1" ht="12" customHeight="1" x14ac:dyDescent="0.2">
      <c r="A2" s="64" t="s">
        <v>77</v>
      </c>
      <c r="B2" s="65"/>
      <c r="C2" s="65"/>
      <c r="D2" s="65"/>
      <c r="E2" s="65"/>
      <c r="F2" s="65"/>
      <c r="G2" s="65"/>
      <c r="H2" s="68"/>
      <c r="I2" s="66"/>
    </row>
    <row r="3" spans="1:10" s="67" customFormat="1" ht="12" customHeight="1" x14ac:dyDescent="0.25">
      <c r="A3" s="66" t="s">
        <v>78</v>
      </c>
      <c r="B3" s="65"/>
      <c r="C3" s="65"/>
      <c r="D3" s="65"/>
      <c r="E3" s="65"/>
      <c r="F3" s="65"/>
      <c r="G3" s="65"/>
      <c r="H3" s="65"/>
      <c r="I3" s="66"/>
    </row>
    <row r="4" spans="1:10" s="67" customFormat="1" ht="12" customHeight="1" x14ac:dyDescent="0.25">
      <c r="A4" s="69" t="s">
        <v>79</v>
      </c>
      <c r="B4" s="65"/>
      <c r="C4" s="65"/>
      <c r="D4" s="65"/>
      <c r="E4" s="65"/>
      <c r="F4" s="65"/>
      <c r="G4" s="65"/>
      <c r="H4" s="65"/>
      <c r="I4" s="70"/>
    </row>
    <row r="5" spans="1:10" ht="3" customHeight="1" x14ac:dyDescent="0.25">
      <c r="A5" s="71"/>
      <c r="B5" s="71"/>
      <c r="C5" s="71"/>
      <c r="D5" s="71"/>
      <c r="E5" s="71"/>
      <c r="F5" s="71"/>
      <c r="G5" s="71"/>
      <c r="H5" s="71"/>
      <c r="I5" s="70"/>
      <c r="J5" s="70"/>
    </row>
    <row r="6" spans="1:10" ht="3" customHeight="1" x14ac:dyDescent="0.25">
      <c r="A6" s="70"/>
      <c r="B6" s="70"/>
      <c r="C6" s="70"/>
      <c r="D6" s="70"/>
      <c r="E6" s="70"/>
      <c r="F6" s="70"/>
      <c r="G6" s="70"/>
      <c r="H6" s="70"/>
    </row>
    <row r="7" spans="1:10" s="74" customFormat="1" ht="9.6" customHeight="1" x14ac:dyDescent="0.15">
      <c r="A7" s="357" t="s">
        <v>80</v>
      </c>
      <c r="B7" s="194" t="s">
        <v>5</v>
      </c>
      <c r="C7" s="194" t="s">
        <v>81</v>
      </c>
      <c r="D7" s="194" t="s">
        <v>82</v>
      </c>
      <c r="E7" s="359" t="s">
        <v>83</v>
      </c>
      <c r="F7" s="359" t="s">
        <v>84</v>
      </c>
      <c r="G7" s="73" t="s">
        <v>85</v>
      </c>
      <c r="H7" s="194" t="s">
        <v>86</v>
      </c>
    </row>
    <row r="8" spans="1:10" s="74" customFormat="1" ht="8.65" customHeight="1" x14ac:dyDescent="0.25">
      <c r="A8" s="358"/>
      <c r="B8" s="194"/>
      <c r="C8" s="194"/>
      <c r="D8" s="194"/>
      <c r="E8" s="360"/>
      <c r="F8" s="360"/>
      <c r="G8" s="194"/>
      <c r="H8" s="194"/>
    </row>
    <row r="9" spans="1:10" s="74" customFormat="1" ht="8.65" customHeight="1" x14ac:dyDescent="0.25">
      <c r="A9" s="358"/>
      <c r="B9" s="194"/>
      <c r="C9" s="194"/>
      <c r="D9" s="194"/>
      <c r="E9" s="194"/>
      <c r="F9" s="360"/>
      <c r="G9" s="194"/>
      <c r="H9" s="194"/>
    </row>
    <row r="10" spans="1:10" ht="3" customHeight="1" x14ac:dyDescent="0.25">
      <c r="A10" s="71"/>
      <c r="B10" s="71"/>
      <c r="C10" s="71"/>
      <c r="D10" s="71"/>
      <c r="E10" s="71"/>
      <c r="F10" s="71"/>
      <c r="G10" s="71"/>
      <c r="H10" s="71"/>
    </row>
    <row r="11" spans="1:10" ht="3" customHeight="1" x14ac:dyDescent="0.25">
      <c r="A11" s="70"/>
      <c r="B11" s="70"/>
      <c r="C11" s="70"/>
      <c r="D11" s="70"/>
      <c r="E11" s="70"/>
      <c r="F11" s="70"/>
      <c r="G11" s="70"/>
      <c r="H11" s="70"/>
    </row>
    <row r="12" spans="1:10" s="77" customFormat="1" ht="9" customHeight="1" x14ac:dyDescent="0.25">
      <c r="A12" s="75">
        <v>1995</v>
      </c>
      <c r="B12" s="76"/>
      <c r="C12" s="76"/>
      <c r="D12" s="76"/>
      <c r="E12" s="76"/>
      <c r="F12" s="76"/>
      <c r="G12" s="76"/>
      <c r="H12" s="76"/>
    </row>
    <row r="13" spans="1:10" s="80" customFormat="1" ht="9" customHeight="1" x14ac:dyDescent="0.25">
      <c r="A13" s="78" t="s">
        <v>33</v>
      </c>
      <c r="B13" s="79">
        <f t="shared" ref="B13:H13" si="0">SUM(B15:B46)</f>
        <v>6302417</v>
      </c>
      <c r="C13" s="79">
        <f t="shared" si="0"/>
        <v>4656833</v>
      </c>
      <c r="D13" s="79">
        <f t="shared" si="0"/>
        <v>1189945</v>
      </c>
      <c r="E13" s="79">
        <f t="shared" si="0"/>
        <v>71651</v>
      </c>
      <c r="F13" s="79">
        <f t="shared" si="0"/>
        <v>116544</v>
      </c>
      <c r="G13" s="79">
        <f t="shared" si="0"/>
        <v>241541</v>
      </c>
      <c r="H13" s="79">
        <f t="shared" si="0"/>
        <v>25903</v>
      </c>
    </row>
    <row r="14" spans="1:10" s="80" customFormat="1" ht="3.95" customHeight="1" x14ac:dyDescent="0.25">
      <c r="A14" s="75"/>
      <c r="B14" s="79"/>
      <c r="C14" s="79"/>
      <c r="D14" s="79"/>
      <c r="E14" s="79"/>
      <c r="F14" s="79"/>
      <c r="G14" s="79"/>
      <c r="H14" s="79"/>
    </row>
    <row r="15" spans="1:10" s="77" customFormat="1" ht="8.85" customHeight="1" x14ac:dyDescent="0.25">
      <c r="A15" s="76" t="s">
        <v>34</v>
      </c>
      <c r="B15" s="81">
        <f t="shared" ref="B15:B46" si="1">SUM(C15:H15)</f>
        <v>3946</v>
      </c>
      <c r="C15" s="82">
        <v>112</v>
      </c>
      <c r="D15" s="82">
        <v>0</v>
      </c>
      <c r="E15" s="82">
        <v>0</v>
      </c>
      <c r="F15" s="82">
        <v>35</v>
      </c>
      <c r="G15" s="81">
        <v>3799</v>
      </c>
      <c r="H15" s="82">
        <v>0</v>
      </c>
    </row>
    <row r="16" spans="1:10" s="77" customFormat="1" ht="8.85" customHeight="1" x14ac:dyDescent="0.25">
      <c r="A16" s="76" t="s">
        <v>35</v>
      </c>
      <c r="B16" s="81">
        <f t="shared" si="1"/>
        <v>5016</v>
      </c>
      <c r="C16" s="82">
        <v>3262</v>
      </c>
      <c r="D16" s="82">
        <v>0</v>
      </c>
      <c r="E16" s="82">
        <v>0</v>
      </c>
      <c r="F16" s="82">
        <v>72</v>
      </c>
      <c r="G16" s="81">
        <v>1682</v>
      </c>
      <c r="H16" s="82">
        <v>0</v>
      </c>
    </row>
    <row r="17" spans="1:8" s="77" customFormat="1" ht="8.85" customHeight="1" x14ac:dyDescent="0.25">
      <c r="A17" s="76" t="s">
        <v>87</v>
      </c>
      <c r="B17" s="81">
        <f t="shared" si="1"/>
        <v>6385</v>
      </c>
      <c r="C17" s="82">
        <v>4</v>
      </c>
      <c r="D17" s="82">
        <v>0</v>
      </c>
      <c r="E17" s="82">
        <v>0</v>
      </c>
      <c r="F17" s="82">
        <v>111</v>
      </c>
      <c r="G17" s="81">
        <v>6270</v>
      </c>
      <c r="H17" s="82">
        <v>0</v>
      </c>
    </row>
    <row r="18" spans="1:8" s="77" customFormat="1" ht="8.85" customHeight="1" x14ac:dyDescent="0.25">
      <c r="A18" s="83" t="s">
        <v>37</v>
      </c>
      <c r="B18" s="84">
        <f t="shared" si="1"/>
        <v>36989</v>
      </c>
      <c r="C18" s="85">
        <v>22830</v>
      </c>
      <c r="D18" s="85">
        <v>0</v>
      </c>
      <c r="E18" s="85">
        <v>2398</v>
      </c>
      <c r="F18" s="85">
        <v>931</v>
      </c>
      <c r="G18" s="84">
        <v>0</v>
      </c>
      <c r="H18" s="85">
        <v>10830</v>
      </c>
    </row>
    <row r="19" spans="1:8" s="77" customFormat="1" ht="8.85" customHeight="1" x14ac:dyDescent="0.25">
      <c r="A19" s="76" t="s">
        <v>38</v>
      </c>
      <c r="B19" s="81">
        <f t="shared" si="1"/>
        <v>5413</v>
      </c>
      <c r="C19" s="82">
        <v>1780</v>
      </c>
      <c r="D19" s="82">
        <v>0</v>
      </c>
      <c r="E19" s="82">
        <v>0</v>
      </c>
      <c r="F19" s="82">
        <v>327</v>
      </c>
      <c r="G19" s="81">
        <v>3306</v>
      </c>
      <c r="H19" s="82">
        <v>0</v>
      </c>
    </row>
    <row r="20" spans="1:8" s="77" customFormat="1" ht="8.85" customHeight="1" x14ac:dyDescent="0.25">
      <c r="A20" s="76" t="s">
        <v>39</v>
      </c>
      <c r="B20" s="81">
        <f t="shared" si="1"/>
        <v>436</v>
      </c>
      <c r="C20" s="82">
        <v>310</v>
      </c>
      <c r="D20" s="82">
        <v>0</v>
      </c>
      <c r="E20" s="82">
        <v>0</v>
      </c>
      <c r="F20" s="82">
        <v>49</v>
      </c>
      <c r="G20" s="81">
        <v>77</v>
      </c>
      <c r="H20" s="82">
        <v>0</v>
      </c>
    </row>
    <row r="21" spans="1:8" s="77" customFormat="1" ht="8.85" customHeight="1" x14ac:dyDescent="0.25">
      <c r="A21" s="76" t="s">
        <v>40</v>
      </c>
      <c r="B21" s="81">
        <f t="shared" si="1"/>
        <v>35575</v>
      </c>
      <c r="C21" s="82">
        <v>35575</v>
      </c>
      <c r="D21" s="82">
        <v>0</v>
      </c>
      <c r="E21" s="82">
        <v>0</v>
      </c>
      <c r="F21" s="82">
        <v>0</v>
      </c>
      <c r="G21" s="81">
        <v>0</v>
      </c>
      <c r="H21" s="82">
        <v>0</v>
      </c>
    </row>
    <row r="22" spans="1:8" s="77" customFormat="1" ht="8.85" customHeight="1" x14ac:dyDescent="0.25">
      <c r="A22" s="83" t="s">
        <v>41</v>
      </c>
      <c r="B22" s="84">
        <f t="shared" si="1"/>
        <v>1293053</v>
      </c>
      <c r="C22" s="85">
        <v>842069</v>
      </c>
      <c r="D22" s="85">
        <v>431971</v>
      </c>
      <c r="E22" s="85">
        <v>0</v>
      </c>
      <c r="F22" s="85">
        <v>17089</v>
      </c>
      <c r="G22" s="84">
        <v>1924</v>
      </c>
      <c r="H22" s="85">
        <v>0</v>
      </c>
    </row>
    <row r="23" spans="1:8" s="77" customFormat="1" ht="8.85" customHeight="1" x14ac:dyDescent="0.25">
      <c r="A23" s="76" t="s">
        <v>88</v>
      </c>
      <c r="B23" s="81">
        <f t="shared" si="1"/>
        <v>5952</v>
      </c>
      <c r="C23" s="82">
        <v>643</v>
      </c>
      <c r="D23" s="82">
        <v>5089</v>
      </c>
      <c r="E23" s="82">
        <v>0</v>
      </c>
      <c r="F23" s="82">
        <v>0</v>
      </c>
      <c r="G23" s="81">
        <v>220</v>
      </c>
      <c r="H23" s="82">
        <v>0</v>
      </c>
    </row>
    <row r="24" spans="1:8" s="77" customFormat="1" ht="8.85" customHeight="1" x14ac:dyDescent="0.25">
      <c r="A24" s="76" t="s">
        <v>42</v>
      </c>
      <c r="B24" s="81">
        <f t="shared" si="1"/>
        <v>1942737</v>
      </c>
      <c r="C24" s="82">
        <v>1719073</v>
      </c>
      <c r="D24" s="82">
        <v>109962</v>
      </c>
      <c r="E24" s="82">
        <v>21964</v>
      </c>
      <c r="F24" s="82">
        <v>56365</v>
      </c>
      <c r="G24" s="81">
        <v>31093</v>
      </c>
      <c r="H24" s="82">
        <v>4280</v>
      </c>
    </row>
    <row r="25" spans="1:8" s="77" customFormat="1" ht="8.85" customHeight="1" x14ac:dyDescent="0.25">
      <c r="A25" s="76" t="s">
        <v>43</v>
      </c>
      <c r="B25" s="81">
        <f t="shared" si="1"/>
        <v>18123</v>
      </c>
      <c r="C25" s="82">
        <v>3630</v>
      </c>
      <c r="D25" s="82">
        <v>122</v>
      </c>
      <c r="E25" s="82">
        <v>0</v>
      </c>
      <c r="F25" s="82">
        <v>144</v>
      </c>
      <c r="G25" s="81">
        <v>14227</v>
      </c>
      <c r="H25" s="82">
        <v>0</v>
      </c>
    </row>
    <row r="26" spans="1:8" s="77" customFormat="1" ht="8.85" customHeight="1" x14ac:dyDescent="0.25">
      <c r="A26" s="83" t="s">
        <v>44</v>
      </c>
      <c r="B26" s="84">
        <f t="shared" si="1"/>
        <v>167181</v>
      </c>
      <c r="C26" s="85">
        <v>164756</v>
      </c>
      <c r="D26" s="85">
        <v>309</v>
      </c>
      <c r="E26" s="85">
        <v>1259</v>
      </c>
      <c r="F26" s="85">
        <v>84</v>
      </c>
      <c r="G26" s="84">
        <v>773</v>
      </c>
      <c r="H26" s="85">
        <v>0</v>
      </c>
    </row>
    <row r="27" spans="1:8" s="77" customFormat="1" ht="8.85" customHeight="1" x14ac:dyDescent="0.25">
      <c r="A27" s="76" t="s">
        <v>45</v>
      </c>
      <c r="B27" s="81">
        <f t="shared" si="1"/>
        <v>91394</v>
      </c>
      <c r="C27" s="82">
        <v>79020</v>
      </c>
      <c r="D27" s="82">
        <v>6006</v>
      </c>
      <c r="E27" s="82">
        <v>0</v>
      </c>
      <c r="F27" s="82">
        <v>492</v>
      </c>
      <c r="G27" s="81">
        <v>5855</v>
      </c>
      <c r="H27" s="82">
        <v>21</v>
      </c>
    </row>
    <row r="28" spans="1:8" s="77" customFormat="1" ht="8.85" customHeight="1" x14ac:dyDescent="0.25">
      <c r="A28" s="76" t="s">
        <v>46</v>
      </c>
      <c r="B28" s="81">
        <f t="shared" si="1"/>
        <v>368253</v>
      </c>
      <c r="C28" s="82">
        <v>154106</v>
      </c>
      <c r="D28" s="82">
        <v>186331</v>
      </c>
      <c r="E28" s="82">
        <v>0</v>
      </c>
      <c r="F28" s="82">
        <v>881</v>
      </c>
      <c r="G28" s="81">
        <v>26935</v>
      </c>
      <c r="H28" s="82">
        <v>0</v>
      </c>
    </row>
    <row r="29" spans="1:8" s="77" customFormat="1" ht="8.85" customHeight="1" x14ac:dyDescent="0.25">
      <c r="A29" s="76" t="s">
        <v>47</v>
      </c>
      <c r="B29" s="81">
        <f t="shared" si="1"/>
        <v>96202</v>
      </c>
      <c r="C29" s="82">
        <v>36019</v>
      </c>
      <c r="D29" s="82">
        <v>59309</v>
      </c>
      <c r="E29" s="82">
        <v>0</v>
      </c>
      <c r="F29" s="82">
        <v>0</v>
      </c>
      <c r="G29" s="81">
        <v>874</v>
      </c>
      <c r="H29" s="82">
        <v>0</v>
      </c>
    </row>
    <row r="30" spans="1:8" s="77" customFormat="1" ht="8.85" customHeight="1" x14ac:dyDescent="0.25">
      <c r="A30" s="83" t="s">
        <v>48</v>
      </c>
      <c r="B30" s="84">
        <f t="shared" si="1"/>
        <v>1084172</v>
      </c>
      <c r="C30" s="85">
        <v>755206</v>
      </c>
      <c r="D30" s="85">
        <v>326965</v>
      </c>
      <c r="E30" s="85">
        <v>0</v>
      </c>
      <c r="F30" s="85">
        <v>350</v>
      </c>
      <c r="G30" s="84">
        <v>1651</v>
      </c>
      <c r="H30" s="85">
        <v>0</v>
      </c>
    </row>
    <row r="31" spans="1:8" s="77" customFormat="1" ht="8.85" customHeight="1" x14ac:dyDescent="0.25">
      <c r="A31" s="76" t="s">
        <v>49</v>
      </c>
      <c r="B31" s="81">
        <f t="shared" si="1"/>
        <v>1974</v>
      </c>
      <c r="C31" s="82">
        <v>1671</v>
      </c>
      <c r="D31" s="82">
        <v>239</v>
      </c>
      <c r="E31" s="82">
        <v>0</v>
      </c>
      <c r="F31" s="82">
        <v>0</v>
      </c>
      <c r="G31" s="81">
        <v>64</v>
      </c>
      <c r="H31" s="82">
        <v>0</v>
      </c>
    </row>
    <row r="32" spans="1:8" s="77" customFormat="1" ht="8.85" customHeight="1" x14ac:dyDescent="0.25">
      <c r="A32" s="76" t="s">
        <v>50</v>
      </c>
      <c r="B32" s="81">
        <f t="shared" si="1"/>
        <v>36914</v>
      </c>
      <c r="C32" s="82">
        <v>32490</v>
      </c>
      <c r="D32" s="82">
        <v>0</v>
      </c>
      <c r="E32" s="82">
        <v>0</v>
      </c>
      <c r="F32" s="82">
        <v>2758</v>
      </c>
      <c r="G32" s="81">
        <v>1666</v>
      </c>
      <c r="H32" s="82">
        <v>0</v>
      </c>
    </row>
    <row r="33" spans="1:8" s="77" customFormat="1" ht="8.85" customHeight="1" x14ac:dyDescent="0.25">
      <c r="A33" s="76" t="s">
        <v>51</v>
      </c>
      <c r="B33" s="81">
        <f t="shared" si="1"/>
        <v>32002</v>
      </c>
      <c r="C33" s="82">
        <v>22435</v>
      </c>
      <c r="D33" s="82">
        <v>0</v>
      </c>
      <c r="E33" s="82">
        <v>0</v>
      </c>
      <c r="F33" s="82">
        <v>4337</v>
      </c>
      <c r="G33" s="81">
        <v>5121</v>
      </c>
      <c r="H33" s="82">
        <v>109</v>
      </c>
    </row>
    <row r="34" spans="1:8" s="77" customFormat="1" ht="8.85" customHeight="1" x14ac:dyDescent="0.25">
      <c r="A34" s="83" t="s">
        <v>52</v>
      </c>
      <c r="B34" s="84">
        <f t="shared" si="1"/>
        <v>408855</v>
      </c>
      <c r="C34" s="85">
        <v>324554</v>
      </c>
      <c r="D34" s="85">
        <v>39002</v>
      </c>
      <c r="E34" s="85">
        <v>37466</v>
      </c>
      <c r="F34" s="85">
        <v>2531</v>
      </c>
      <c r="G34" s="84">
        <v>3907</v>
      </c>
      <c r="H34" s="85">
        <v>1395</v>
      </c>
    </row>
    <row r="35" spans="1:8" s="77" customFormat="1" ht="8.85" customHeight="1" x14ac:dyDescent="0.25">
      <c r="A35" s="76" t="s">
        <v>53</v>
      </c>
      <c r="B35" s="81">
        <f t="shared" si="1"/>
        <v>297478</v>
      </c>
      <c r="C35" s="82">
        <v>255097</v>
      </c>
      <c r="D35" s="82">
        <v>16993</v>
      </c>
      <c r="E35" s="82">
        <v>16</v>
      </c>
      <c r="F35" s="82">
        <v>301</v>
      </c>
      <c r="G35" s="81">
        <v>25071</v>
      </c>
      <c r="H35" s="82">
        <v>0</v>
      </c>
    </row>
    <row r="36" spans="1:8" s="77" customFormat="1" ht="8.85" customHeight="1" x14ac:dyDescent="0.25">
      <c r="A36" s="76" t="s">
        <v>54</v>
      </c>
      <c r="B36" s="81">
        <f t="shared" si="1"/>
        <v>4374</v>
      </c>
      <c r="C36" s="82">
        <v>3235</v>
      </c>
      <c r="D36" s="82">
        <v>0</v>
      </c>
      <c r="E36" s="82">
        <v>0</v>
      </c>
      <c r="F36" s="82">
        <v>95</v>
      </c>
      <c r="G36" s="81">
        <v>1044</v>
      </c>
      <c r="H36" s="82">
        <v>0</v>
      </c>
    </row>
    <row r="37" spans="1:8" s="77" customFormat="1" ht="8.85" customHeight="1" x14ac:dyDescent="0.25">
      <c r="A37" s="76" t="s">
        <v>55</v>
      </c>
      <c r="B37" s="81">
        <f t="shared" si="1"/>
        <v>35057</v>
      </c>
      <c r="C37" s="82">
        <v>19785</v>
      </c>
      <c r="D37" s="82">
        <v>0</v>
      </c>
      <c r="E37" s="82">
        <v>7004</v>
      </c>
      <c r="F37" s="82">
        <v>193</v>
      </c>
      <c r="G37" s="81">
        <v>0</v>
      </c>
      <c r="H37" s="82">
        <v>8075</v>
      </c>
    </row>
    <row r="38" spans="1:8" s="77" customFormat="1" ht="8.85" customHeight="1" x14ac:dyDescent="0.25">
      <c r="A38" s="83" t="s">
        <v>56</v>
      </c>
      <c r="B38" s="84">
        <f t="shared" si="1"/>
        <v>3270</v>
      </c>
      <c r="C38" s="85">
        <v>1643</v>
      </c>
      <c r="D38" s="85">
        <v>887</v>
      </c>
      <c r="E38" s="85">
        <v>40</v>
      </c>
      <c r="F38" s="85">
        <v>58</v>
      </c>
      <c r="G38" s="84">
        <v>114</v>
      </c>
      <c r="H38" s="85">
        <v>528</v>
      </c>
    </row>
    <row r="39" spans="1:8" s="77" customFormat="1" ht="8.85" customHeight="1" x14ac:dyDescent="0.25">
      <c r="A39" s="76" t="s">
        <v>57</v>
      </c>
      <c r="B39" s="81">
        <f t="shared" si="1"/>
        <v>32840</v>
      </c>
      <c r="C39" s="82">
        <v>28068</v>
      </c>
      <c r="D39" s="82">
        <v>0</v>
      </c>
      <c r="E39" s="82">
        <v>0</v>
      </c>
      <c r="F39" s="82">
        <v>4539</v>
      </c>
      <c r="G39" s="81">
        <v>233</v>
      </c>
      <c r="H39" s="82">
        <v>0</v>
      </c>
    </row>
    <row r="40" spans="1:8" s="77" customFormat="1" ht="8.85" customHeight="1" x14ac:dyDescent="0.25">
      <c r="A40" s="76" t="s">
        <v>58</v>
      </c>
      <c r="B40" s="81">
        <f t="shared" si="1"/>
        <v>85590</v>
      </c>
      <c r="C40" s="82">
        <v>38321</v>
      </c>
      <c r="D40" s="82">
        <v>0</v>
      </c>
      <c r="E40" s="82">
        <v>0</v>
      </c>
      <c r="F40" s="82">
        <v>0</v>
      </c>
      <c r="G40" s="81">
        <v>47269</v>
      </c>
      <c r="H40" s="82">
        <v>0</v>
      </c>
    </row>
    <row r="41" spans="1:8" s="77" customFormat="1" ht="8.85" customHeight="1" x14ac:dyDescent="0.25">
      <c r="A41" s="76" t="s">
        <v>59</v>
      </c>
      <c r="B41" s="81">
        <f t="shared" si="1"/>
        <v>7699</v>
      </c>
      <c r="C41" s="82">
        <v>7699</v>
      </c>
      <c r="D41" s="82">
        <v>0</v>
      </c>
      <c r="E41" s="82">
        <v>0</v>
      </c>
      <c r="F41" s="82">
        <v>0</v>
      </c>
      <c r="G41" s="81">
        <v>0</v>
      </c>
      <c r="H41" s="82">
        <v>0</v>
      </c>
    </row>
    <row r="42" spans="1:8" s="77" customFormat="1" ht="8.85" customHeight="1" x14ac:dyDescent="0.25">
      <c r="A42" s="83" t="s">
        <v>60</v>
      </c>
      <c r="B42" s="84">
        <f t="shared" si="1"/>
        <v>67937</v>
      </c>
      <c r="C42" s="85">
        <v>4228</v>
      </c>
      <c r="D42" s="85">
        <v>0</v>
      </c>
      <c r="E42" s="85">
        <v>0</v>
      </c>
      <c r="F42" s="85">
        <v>14768</v>
      </c>
      <c r="G42" s="84">
        <v>48276</v>
      </c>
      <c r="H42" s="85">
        <v>665</v>
      </c>
    </row>
    <row r="43" spans="1:8" s="77" customFormat="1" ht="8.85" customHeight="1" x14ac:dyDescent="0.25">
      <c r="A43" s="76" t="s">
        <v>61</v>
      </c>
      <c r="B43" s="81">
        <f t="shared" si="1"/>
        <v>24374</v>
      </c>
      <c r="C43" s="82">
        <v>20833</v>
      </c>
      <c r="D43" s="82">
        <v>941</v>
      </c>
      <c r="E43" s="82">
        <v>0</v>
      </c>
      <c r="F43" s="82">
        <v>77</v>
      </c>
      <c r="G43" s="81">
        <v>2523</v>
      </c>
      <c r="H43" s="82">
        <v>0</v>
      </c>
    </row>
    <row r="44" spans="1:8" s="77" customFormat="1" ht="8.85" customHeight="1" x14ac:dyDescent="0.25">
      <c r="A44" s="76" t="s">
        <v>62</v>
      </c>
      <c r="B44" s="81">
        <f t="shared" si="1"/>
        <v>89806</v>
      </c>
      <c r="C44" s="82">
        <v>68940</v>
      </c>
      <c r="D44" s="82">
        <v>4639</v>
      </c>
      <c r="E44" s="82">
        <v>1496</v>
      </c>
      <c r="F44" s="82">
        <v>9217</v>
      </c>
      <c r="G44" s="81">
        <v>5514</v>
      </c>
      <c r="H44" s="82">
        <v>0</v>
      </c>
    </row>
    <row r="45" spans="1:8" s="77" customFormat="1" ht="8.85" customHeight="1" x14ac:dyDescent="0.25">
      <c r="A45" s="76" t="s">
        <v>63</v>
      </c>
      <c r="B45" s="81">
        <f t="shared" si="1"/>
        <v>174</v>
      </c>
      <c r="C45" s="82">
        <v>151</v>
      </c>
      <c r="D45" s="82">
        <v>0</v>
      </c>
      <c r="E45" s="82">
        <v>8</v>
      </c>
      <c r="F45" s="82">
        <v>15</v>
      </c>
      <c r="G45" s="81">
        <v>0</v>
      </c>
      <c r="H45" s="82">
        <v>0</v>
      </c>
    </row>
    <row r="46" spans="1:8" s="77" customFormat="1" ht="8.85" customHeight="1" x14ac:dyDescent="0.25">
      <c r="A46" s="83" t="s">
        <v>64</v>
      </c>
      <c r="B46" s="84">
        <f t="shared" si="1"/>
        <v>13246</v>
      </c>
      <c r="C46" s="85">
        <v>9288</v>
      </c>
      <c r="D46" s="85">
        <v>1180</v>
      </c>
      <c r="E46" s="85">
        <v>0</v>
      </c>
      <c r="F46" s="85">
        <v>725</v>
      </c>
      <c r="G46" s="84">
        <v>2053</v>
      </c>
      <c r="H46" s="85">
        <v>0</v>
      </c>
    </row>
    <row r="47" spans="1:8" s="77" customFormat="1" ht="8.85" customHeight="1" x14ac:dyDescent="0.25">
      <c r="A47" s="86"/>
      <c r="B47" s="87"/>
      <c r="C47" s="88"/>
      <c r="D47" s="88"/>
      <c r="E47" s="88"/>
      <c r="F47" s="88"/>
      <c r="G47" s="87"/>
      <c r="H47" s="88"/>
    </row>
    <row r="48" spans="1:8" s="77" customFormat="1" ht="8.25" customHeight="1" x14ac:dyDescent="0.25">
      <c r="A48" s="75">
        <v>1996</v>
      </c>
      <c r="B48" s="76"/>
      <c r="C48" s="76"/>
      <c r="D48" s="76"/>
      <c r="E48" s="76"/>
      <c r="F48" s="76"/>
      <c r="G48" s="76"/>
      <c r="H48" s="76"/>
    </row>
    <row r="49" spans="1:8" s="80" customFormat="1" ht="8.25" customHeight="1" x14ac:dyDescent="0.25">
      <c r="A49" s="78" t="s">
        <v>33</v>
      </c>
      <c r="B49" s="79">
        <f t="shared" ref="B49:H49" si="2">SUM(B51:B82)</f>
        <v>6843786</v>
      </c>
      <c r="C49" s="79">
        <f t="shared" si="2"/>
        <v>5013036</v>
      </c>
      <c r="D49" s="79">
        <f t="shared" si="2"/>
        <v>1258771</v>
      </c>
      <c r="E49" s="79">
        <f t="shared" si="2"/>
        <v>84276</v>
      </c>
      <c r="F49" s="79">
        <f t="shared" si="2"/>
        <v>152905</v>
      </c>
      <c r="G49" s="79">
        <f t="shared" si="2"/>
        <v>299620</v>
      </c>
      <c r="H49" s="79">
        <f t="shared" si="2"/>
        <v>35178</v>
      </c>
    </row>
    <row r="50" spans="1:8" s="80" customFormat="1" ht="3.95" customHeight="1" x14ac:dyDescent="0.25">
      <c r="A50" s="75"/>
      <c r="B50" s="79"/>
      <c r="C50" s="79"/>
      <c r="D50" s="79"/>
      <c r="E50" s="79"/>
      <c r="F50" s="79"/>
      <c r="G50" s="79"/>
      <c r="H50" s="79"/>
    </row>
    <row r="51" spans="1:8" s="77" customFormat="1" ht="9" customHeight="1" x14ac:dyDescent="0.25">
      <c r="A51" s="76" t="s">
        <v>34</v>
      </c>
      <c r="B51" s="81">
        <f t="shared" ref="B51:B82" si="3">SUM(C51:H51)</f>
        <v>5172</v>
      </c>
      <c r="C51" s="82">
        <v>0</v>
      </c>
      <c r="D51" s="82">
        <v>0</v>
      </c>
      <c r="E51" s="82">
        <v>0</v>
      </c>
      <c r="F51" s="82">
        <v>72</v>
      </c>
      <c r="G51" s="81">
        <v>5100</v>
      </c>
      <c r="H51" s="82">
        <v>0</v>
      </c>
    </row>
    <row r="52" spans="1:8" s="77" customFormat="1" ht="9" customHeight="1" x14ac:dyDescent="0.25">
      <c r="A52" s="76" t="s">
        <v>35</v>
      </c>
      <c r="B52" s="81">
        <f t="shared" si="3"/>
        <v>4507</v>
      </c>
      <c r="C52" s="82">
        <v>1593</v>
      </c>
      <c r="D52" s="82">
        <v>0</v>
      </c>
      <c r="E52" s="82">
        <v>0</v>
      </c>
      <c r="F52" s="82">
        <v>0</v>
      </c>
      <c r="G52" s="81">
        <v>2914</v>
      </c>
      <c r="H52" s="82">
        <v>0</v>
      </c>
    </row>
    <row r="53" spans="1:8" s="77" customFormat="1" ht="9" customHeight="1" x14ac:dyDescent="0.25">
      <c r="A53" s="76" t="s">
        <v>87</v>
      </c>
      <c r="B53" s="81">
        <f t="shared" si="3"/>
        <v>5078</v>
      </c>
      <c r="C53" s="82">
        <v>0</v>
      </c>
      <c r="D53" s="82">
        <v>0</v>
      </c>
      <c r="E53" s="82">
        <v>0</v>
      </c>
      <c r="F53" s="82">
        <v>208</v>
      </c>
      <c r="G53" s="81">
        <v>4870</v>
      </c>
      <c r="H53" s="82">
        <v>0</v>
      </c>
    </row>
    <row r="54" spans="1:8" s="77" customFormat="1" ht="9" customHeight="1" x14ac:dyDescent="0.25">
      <c r="A54" s="83" t="s">
        <v>37</v>
      </c>
      <c r="B54" s="84">
        <f t="shared" si="3"/>
        <v>34111</v>
      </c>
      <c r="C54" s="85">
        <v>15799</v>
      </c>
      <c r="D54" s="85">
        <v>0</v>
      </c>
      <c r="E54" s="85">
        <v>4546</v>
      </c>
      <c r="F54" s="85">
        <v>1847</v>
      </c>
      <c r="G54" s="84">
        <v>0</v>
      </c>
      <c r="H54" s="85">
        <v>11919</v>
      </c>
    </row>
    <row r="55" spans="1:8" s="77" customFormat="1" ht="9" customHeight="1" x14ac:dyDescent="0.25">
      <c r="A55" s="76" t="s">
        <v>38</v>
      </c>
      <c r="B55" s="81">
        <f t="shared" si="3"/>
        <v>6687</v>
      </c>
      <c r="C55" s="82">
        <v>4982</v>
      </c>
      <c r="D55" s="82">
        <v>0</v>
      </c>
      <c r="E55" s="82">
        <v>0</v>
      </c>
      <c r="F55" s="82">
        <v>573</v>
      </c>
      <c r="G55" s="81">
        <v>1132</v>
      </c>
      <c r="H55" s="82">
        <v>0</v>
      </c>
    </row>
    <row r="56" spans="1:8" s="77" customFormat="1" ht="9" customHeight="1" x14ac:dyDescent="0.25">
      <c r="A56" s="76" t="s">
        <v>39</v>
      </c>
      <c r="B56" s="81">
        <f t="shared" si="3"/>
        <v>1168</v>
      </c>
      <c r="C56" s="82">
        <v>855</v>
      </c>
      <c r="D56" s="82">
        <v>0</v>
      </c>
      <c r="E56" s="82">
        <v>0</v>
      </c>
      <c r="F56" s="82">
        <v>136</v>
      </c>
      <c r="G56" s="81">
        <v>177</v>
      </c>
      <c r="H56" s="82">
        <v>0</v>
      </c>
    </row>
    <row r="57" spans="1:8" s="77" customFormat="1" ht="9" customHeight="1" x14ac:dyDescent="0.25">
      <c r="A57" s="76" t="s">
        <v>40</v>
      </c>
      <c r="B57" s="81">
        <f t="shared" si="3"/>
        <v>41776</v>
      </c>
      <c r="C57" s="82">
        <v>41776</v>
      </c>
      <c r="D57" s="82">
        <v>0</v>
      </c>
      <c r="E57" s="82">
        <v>0</v>
      </c>
      <c r="F57" s="82">
        <v>0</v>
      </c>
      <c r="G57" s="81">
        <v>0</v>
      </c>
      <c r="H57" s="82">
        <v>0</v>
      </c>
    </row>
    <row r="58" spans="1:8" s="77" customFormat="1" ht="9" customHeight="1" x14ac:dyDescent="0.25">
      <c r="A58" s="83" t="s">
        <v>41</v>
      </c>
      <c r="B58" s="84">
        <f t="shared" si="3"/>
        <v>1317371</v>
      </c>
      <c r="C58" s="85">
        <v>848753</v>
      </c>
      <c r="D58" s="85">
        <v>442051</v>
      </c>
      <c r="E58" s="85">
        <v>0</v>
      </c>
      <c r="F58" s="85">
        <v>25309</v>
      </c>
      <c r="G58" s="84">
        <v>1258</v>
      </c>
      <c r="H58" s="85">
        <v>0</v>
      </c>
    </row>
    <row r="59" spans="1:8" s="77" customFormat="1" ht="9" customHeight="1" x14ac:dyDescent="0.25">
      <c r="A59" s="76" t="s">
        <v>88</v>
      </c>
      <c r="B59" s="81">
        <f t="shared" si="3"/>
        <v>6691</v>
      </c>
      <c r="C59" s="82">
        <v>727</v>
      </c>
      <c r="D59" s="82">
        <v>5545</v>
      </c>
      <c r="E59" s="82">
        <v>0</v>
      </c>
      <c r="F59" s="82">
        <v>0</v>
      </c>
      <c r="G59" s="81">
        <v>419</v>
      </c>
      <c r="H59" s="82">
        <v>0</v>
      </c>
    </row>
    <row r="60" spans="1:8" s="77" customFormat="1" ht="9" customHeight="1" x14ac:dyDescent="0.25">
      <c r="A60" s="76" t="s">
        <v>42</v>
      </c>
      <c r="B60" s="81">
        <f t="shared" si="3"/>
        <v>2204200</v>
      </c>
      <c r="C60" s="82">
        <v>1896099</v>
      </c>
      <c r="D60" s="82">
        <v>133361</v>
      </c>
      <c r="E60" s="82">
        <v>22618</v>
      </c>
      <c r="F60" s="82">
        <v>74668</v>
      </c>
      <c r="G60" s="81">
        <v>73775</v>
      </c>
      <c r="H60" s="82">
        <v>3679</v>
      </c>
    </row>
    <row r="61" spans="1:8" s="77" customFormat="1" ht="9" customHeight="1" x14ac:dyDescent="0.25">
      <c r="A61" s="76" t="s">
        <v>43</v>
      </c>
      <c r="B61" s="81">
        <f t="shared" si="3"/>
        <v>25503</v>
      </c>
      <c r="C61" s="82">
        <v>768</v>
      </c>
      <c r="D61" s="82">
        <v>853</v>
      </c>
      <c r="E61" s="82">
        <v>0</v>
      </c>
      <c r="F61" s="82">
        <v>1274</v>
      </c>
      <c r="G61" s="81">
        <v>22608</v>
      </c>
      <c r="H61" s="82">
        <v>0</v>
      </c>
    </row>
    <row r="62" spans="1:8" s="77" customFormat="1" ht="9" customHeight="1" x14ac:dyDescent="0.25">
      <c r="A62" s="83" t="s">
        <v>44</v>
      </c>
      <c r="B62" s="84">
        <f t="shared" si="3"/>
        <v>219069</v>
      </c>
      <c r="C62" s="85">
        <v>217222</v>
      </c>
      <c r="D62" s="85">
        <v>53</v>
      </c>
      <c r="E62" s="85">
        <v>0</v>
      </c>
      <c r="F62" s="85">
        <v>301</v>
      </c>
      <c r="G62" s="84">
        <v>1493</v>
      </c>
      <c r="H62" s="85">
        <v>0</v>
      </c>
    </row>
    <row r="63" spans="1:8" s="77" customFormat="1" ht="9" customHeight="1" x14ac:dyDescent="0.25">
      <c r="A63" s="76" t="s">
        <v>45</v>
      </c>
      <c r="B63" s="81">
        <f t="shared" si="3"/>
        <v>107438</v>
      </c>
      <c r="C63" s="82">
        <v>97927</v>
      </c>
      <c r="D63" s="82">
        <v>3508</v>
      </c>
      <c r="E63" s="82">
        <v>0</v>
      </c>
      <c r="F63" s="82">
        <v>351</v>
      </c>
      <c r="G63" s="81">
        <v>5640</v>
      </c>
      <c r="H63" s="82">
        <v>12</v>
      </c>
    </row>
    <row r="64" spans="1:8" s="77" customFormat="1" ht="9" customHeight="1" x14ac:dyDescent="0.25">
      <c r="A64" s="76" t="s">
        <v>46</v>
      </c>
      <c r="B64" s="81">
        <f t="shared" si="3"/>
        <v>506621</v>
      </c>
      <c r="C64" s="82">
        <v>299716</v>
      </c>
      <c r="D64" s="82">
        <v>173298</v>
      </c>
      <c r="E64" s="82">
        <v>196</v>
      </c>
      <c r="F64" s="82">
        <v>2087</v>
      </c>
      <c r="G64" s="81">
        <v>31324</v>
      </c>
      <c r="H64" s="82">
        <v>0</v>
      </c>
    </row>
    <row r="65" spans="1:8" s="77" customFormat="1" ht="9" customHeight="1" x14ac:dyDescent="0.25">
      <c r="A65" s="76" t="s">
        <v>47</v>
      </c>
      <c r="B65" s="81">
        <f t="shared" si="3"/>
        <v>121626</v>
      </c>
      <c r="C65" s="82">
        <v>72042</v>
      </c>
      <c r="D65" s="82">
        <v>47332</v>
      </c>
      <c r="E65" s="82">
        <v>0</v>
      </c>
      <c r="F65" s="82">
        <v>1031</v>
      </c>
      <c r="G65" s="81">
        <v>1221</v>
      </c>
      <c r="H65" s="82">
        <v>0</v>
      </c>
    </row>
    <row r="66" spans="1:8" s="77" customFormat="1" ht="9" customHeight="1" x14ac:dyDescent="0.25">
      <c r="A66" s="83" t="s">
        <v>48</v>
      </c>
      <c r="B66" s="84">
        <f t="shared" si="3"/>
        <v>982706</v>
      </c>
      <c r="C66" s="85">
        <v>631680</v>
      </c>
      <c r="D66" s="85">
        <v>348448</v>
      </c>
      <c r="E66" s="85">
        <v>1100</v>
      </c>
      <c r="F66" s="85">
        <v>130</v>
      </c>
      <c r="G66" s="84">
        <v>1348</v>
      </c>
      <c r="H66" s="85">
        <v>0</v>
      </c>
    </row>
    <row r="67" spans="1:8" s="77" customFormat="1" ht="9" customHeight="1" x14ac:dyDescent="0.25">
      <c r="A67" s="76" t="s">
        <v>49</v>
      </c>
      <c r="B67" s="81">
        <f t="shared" si="3"/>
        <v>2503</v>
      </c>
      <c r="C67" s="82">
        <v>2358</v>
      </c>
      <c r="D67" s="82">
        <v>145</v>
      </c>
      <c r="E67" s="82">
        <v>0</v>
      </c>
      <c r="F67" s="82">
        <v>0</v>
      </c>
      <c r="G67" s="81">
        <v>0</v>
      </c>
      <c r="H67" s="82">
        <v>0</v>
      </c>
    </row>
    <row r="68" spans="1:8" s="77" customFormat="1" ht="9" customHeight="1" x14ac:dyDescent="0.25">
      <c r="A68" s="76" t="s">
        <v>50</v>
      </c>
      <c r="B68" s="81">
        <f t="shared" si="3"/>
        <v>27715</v>
      </c>
      <c r="C68" s="82">
        <v>26307</v>
      </c>
      <c r="D68" s="82">
        <v>0</v>
      </c>
      <c r="E68" s="82">
        <v>0</v>
      </c>
      <c r="F68" s="82">
        <v>1252</v>
      </c>
      <c r="G68" s="81">
        <v>156</v>
      </c>
      <c r="H68" s="82">
        <v>0</v>
      </c>
    </row>
    <row r="69" spans="1:8" s="77" customFormat="1" ht="9" customHeight="1" x14ac:dyDescent="0.25">
      <c r="A69" s="76" t="s">
        <v>51</v>
      </c>
      <c r="B69" s="81">
        <f t="shared" si="3"/>
        <v>29360</v>
      </c>
      <c r="C69" s="82">
        <v>24874</v>
      </c>
      <c r="D69" s="82">
        <v>0</v>
      </c>
      <c r="E69" s="82">
        <v>0</v>
      </c>
      <c r="F69" s="82">
        <v>804</v>
      </c>
      <c r="G69" s="81">
        <v>3545</v>
      </c>
      <c r="H69" s="82">
        <v>137</v>
      </c>
    </row>
    <row r="70" spans="1:8" s="77" customFormat="1" ht="9" customHeight="1" x14ac:dyDescent="0.25">
      <c r="A70" s="83" t="s">
        <v>52</v>
      </c>
      <c r="B70" s="84">
        <f t="shared" si="3"/>
        <v>463511</v>
      </c>
      <c r="C70" s="85">
        <v>331318</v>
      </c>
      <c r="D70" s="85">
        <v>77778</v>
      </c>
      <c r="E70" s="85">
        <v>39723</v>
      </c>
      <c r="F70" s="85">
        <v>918</v>
      </c>
      <c r="G70" s="84">
        <v>11625</v>
      </c>
      <c r="H70" s="85">
        <v>2149</v>
      </c>
    </row>
    <row r="71" spans="1:8" s="77" customFormat="1" ht="9" customHeight="1" x14ac:dyDescent="0.25">
      <c r="A71" s="76" t="s">
        <v>53</v>
      </c>
      <c r="B71" s="81">
        <f t="shared" si="3"/>
        <v>268316</v>
      </c>
      <c r="C71" s="82">
        <v>238448</v>
      </c>
      <c r="D71" s="82">
        <v>9373</v>
      </c>
      <c r="E71" s="82">
        <v>0</v>
      </c>
      <c r="F71" s="82">
        <v>727</v>
      </c>
      <c r="G71" s="81">
        <v>19619</v>
      </c>
      <c r="H71" s="82">
        <v>149</v>
      </c>
    </row>
    <row r="72" spans="1:8" s="77" customFormat="1" ht="9" customHeight="1" x14ac:dyDescent="0.25">
      <c r="A72" s="76" t="s">
        <v>54</v>
      </c>
      <c r="B72" s="81">
        <f t="shared" si="3"/>
        <v>9627</v>
      </c>
      <c r="C72" s="82">
        <v>8724</v>
      </c>
      <c r="D72" s="82">
        <v>0</v>
      </c>
      <c r="E72" s="82">
        <v>0</v>
      </c>
      <c r="F72" s="82">
        <v>451</v>
      </c>
      <c r="G72" s="81">
        <v>452</v>
      </c>
      <c r="H72" s="82">
        <v>0</v>
      </c>
    </row>
    <row r="73" spans="1:8" s="77" customFormat="1" ht="9" customHeight="1" x14ac:dyDescent="0.25">
      <c r="A73" s="76" t="s">
        <v>55</v>
      </c>
      <c r="B73" s="81">
        <f t="shared" si="3"/>
        <v>48855</v>
      </c>
      <c r="C73" s="82">
        <v>24000</v>
      </c>
      <c r="D73" s="82">
        <v>0</v>
      </c>
      <c r="E73" s="82">
        <v>13908</v>
      </c>
      <c r="F73" s="82">
        <v>407</v>
      </c>
      <c r="G73" s="81">
        <v>0</v>
      </c>
      <c r="H73" s="82">
        <v>10540</v>
      </c>
    </row>
    <row r="74" spans="1:8" s="77" customFormat="1" ht="9" customHeight="1" x14ac:dyDescent="0.25">
      <c r="A74" s="83" t="s">
        <v>56</v>
      </c>
      <c r="B74" s="84">
        <f t="shared" si="3"/>
        <v>9186</v>
      </c>
      <c r="C74" s="85">
        <v>2125</v>
      </c>
      <c r="D74" s="85">
        <v>0</v>
      </c>
      <c r="E74" s="85">
        <v>150</v>
      </c>
      <c r="F74" s="85">
        <v>220</v>
      </c>
      <c r="G74" s="84">
        <v>154</v>
      </c>
      <c r="H74" s="85">
        <v>6537</v>
      </c>
    </row>
    <row r="75" spans="1:8" s="77" customFormat="1" ht="9" customHeight="1" x14ac:dyDescent="0.25">
      <c r="A75" s="76" t="s">
        <v>57</v>
      </c>
      <c r="B75" s="81">
        <f t="shared" si="3"/>
        <v>37393</v>
      </c>
      <c r="C75" s="82">
        <v>31628</v>
      </c>
      <c r="D75" s="82">
        <v>0</v>
      </c>
      <c r="E75" s="82">
        <v>0</v>
      </c>
      <c r="F75" s="82">
        <v>5166</v>
      </c>
      <c r="G75" s="81">
        <v>599</v>
      </c>
      <c r="H75" s="82">
        <v>0</v>
      </c>
    </row>
    <row r="76" spans="1:8" s="77" customFormat="1" ht="9" customHeight="1" x14ac:dyDescent="0.25">
      <c r="A76" s="76" t="s">
        <v>58</v>
      </c>
      <c r="B76" s="81">
        <f t="shared" si="3"/>
        <v>113947</v>
      </c>
      <c r="C76" s="82">
        <v>46114</v>
      </c>
      <c r="D76" s="82">
        <v>7973</v>
      </c>
      <c r="E76" s="82">
        <v>0</v>
      </c>
      <c r="F76" s="82">
        <v>0</v>
      </c>
      <c r="G76" s="81">
        <v>59860</v>
      </c>
      <c r="H76" s="82">
        <v>0</v>
      </c>
    </row>
    <row r="77" spans="1:8" s="77" customFormat="1" ht="9" customHeight="1" x14ac:dyDescent="0.25">
      <c r="A77" s="76" t="s">
        <v>59</v>
      </c>
      <c r="B77" s="81">
        <f t="shared" si="3"/>
        <v>3529</v>
      </c>
      <c r="C77" s="82">
        <v>3529</v>
      </c>
      <c r="D77" s="82">
        <v>0</v>
      </c>
      <c r="E77" s="82">
        <v>0</v>
      </c>
      <c r="F77" s="82">
        <v>0</v>
      </c>
      <c r="G77" s="81">
        <v>0</v>
      </c>
      <c r="H77" s="82">
        <v>0</v>
      </c>
    </row>
    <row r="78" spans="1:8" s="77" customFormat="1" ht="9" customHeight="1" x14ac:dyDescent="0.25">
      <c r="A78" s="83" t="s">
        <v>60</v>
      </c>
      <c r="B78" s="84">
        <f t="shared" si="3"/>
        <v>64039</v>
      </c>
      <c r="C78" s="85">
        <v>9010</v>
      </c>
      <c r="D78" s="85">
        <v>440</v>
      </c>
      <c r="E78" s="85">
        <v>0</v>
      </c>
      <c r="F78" s="85">
        <v>14575</v>
      </c>
      <c r="G78" s="84">
        <v>40014</v>
      </c>
      <c r="H78" s="85">
        <v>0</v>
      </c>
    </row>
    <row r="79" spans="1:8" s="77" customFormat="1" ht="9" customHeight="1" x14ac:dyDescent="0.25">
      <c r="A79" s="76" t="s">
        <v>61</v>
      </c>
      <c r="B79" s="81">
        <f t="shared" si="3"/>
        <v>23178</v>
      </c>
      <c r="C79" s="82">
        <v>19791</v>
      </c>
      <c r="D79" s="82">
        <v>638</v>
      </c>
      <c r="E79" s="82">
        <v>0</v>
      </c>
      <c r="F79" s="82">
        <v>46</v>
      </c>
      <c r="G79" s="81">
        <v>2703</v>
      </c>
      <c r="H79" s="82">
        <v>0</v>
      </c>
    </row>
    <row r="80" spans="1:8" s="77" customFormat="1" ht="9" customHeight="1" x14ac:dyDescent="0.25">
      <c r="A80" s="76" t="s">
        <v>62</v>
      </c>
      <c r="B80" s="81">
        <f t="shared" si="3"/>
        <v>125716</v>
      </c>
      <c r="C80" s="82">
        <v>95391</v>
      </c>
      <c r="D80" s="82">
        <v>7975</v>
      </c>
      <c r="E80" s="82">
        <v>2035</v>
      </c>
      <c r="F80" s="82">
        <v>14695</v>
      </c>
      <c r="G80" s="81">
        <v>5564</v>
      </c>
      <c r="H80" s="82">
        <v>56</v>
      </c>
    </row>
    <row r="81" spans="1:8" s="77" customFormat="1" ht="9" customHeight="1" x14ac:dyDescent="0.25">
      <c r="A81" s="76" t="s">
        <v>63</v>
      </c>
      <c r="B81" s="81">
        <f t="shared" si="3"/>
        <v>407</v>
      </c>
      <c r="C81" s="82">
        <v>407</v>
      </c>
      <c r="D81" s="82">
        <v>0</v>
      </c>
      <c r="E81" s="82">
        <v>0</v>
      </c>
      <c r="F81" s="82">
        <v>0</v>
      </c>
      <c r="G81" s="81">
        <v>0</v>
      </c>
      <c r="H81" s="82">
        <v>0</v>
      </c>
    </row>
    <row r="82" spans="1:8" s="77" customFormat="1" ht="9" customHeight="1" x14ac:dyDescent="0.25">
      <c r="A82" s="83" t="s">
        <v>64</v>
      </c>
      <c r="B82" s="84">
        <f t="shared" si="3"/>
        <v>26780</v>
      </c>
      <c r="C82" s="85">
        <v>19073</v>
      </c>
      <c r="D82" s="85">
        <v>0</v>
      </c>
      <c r="E82" s="85">
        <v>0</v>
      </c>
      <c r="F82" s="85">
        <v>5657</v>
      </c>
      <c r="G82" s="84">
        <v>2050</v>
      </c>
      <c r="H82" s="85">
        <v>0</v>
      </c>
    </row>
    <row r="83" spans="1:8" s="77" customFormat="1" ht="8.25" customHeight="1" x14ac:dyDescent="0.25">
      <c r="A83" s="76"/>
      <c r="B83" s="81"/>
      <c r="C83" s="82"/>
      <c r="D83" s="82"/>
      <c r="E83" s="82"/>
      <c r="F83" s="82"/>
      <c r="G83" s="81"/>
      <c r="H83" s="82"/>
    </row>
    <row r="84" spans="1:8" s="77" customFormat="1" ht="8.25" customHeight="1" x14ac:dyDescent="0.25">
      <c r="A84" s="75">
        <v>1997</v>
      </c>
      <c r="B84" s="76"/>
      <c r="C84" s="76"/>
      <c r="D84" s="76"/>
      <c r="E84" s="76"/>
      <c r="F84" s="76"/>
      <c r="G84" s="76"/>
      <c r="H84" s="76"/>
    </row>
    <row r="85" spans="1:8" s="77" customFormat="1" ht="8.25" customHeight="1" x14ac:dyDescent="0.25">
      <c r="A85" s="78" t="s">
        <v>33</v>
      </c>
      <c r="B85" s="79">
        <f t="shared" ref="B85:H85" si="4">SUM(B87:B118)</f>
        <v>7711809</v>
      </c>
      <c r="C85" s="79">
        <f t="shared" si="4"/>
        <v>5608865</v>
      </c>
      <c r="D85" s="79">
        <f t="shared" si="4"/>
        <v>1217781</v>
      </c>
      <c r="E85" s="79">
        <f t="shared" si="4"/>
        <v>274423</v>
      </c>
      <c r="F85" s="79">
        <f t="shared" si="4"/>
        <v>175489</v>
      </c>
      <c r="G85" s="79">
        <f t="shared" si="4"/>
        <v>397634</v>
      </c>
      <c r="H85" s="79">
        <f t="shared" si="4"/>
        <v>37617</v>
      </c>
    </row>
    <row r="86" spans="1:8" s="77" customFormat="1" ht="3.95" customHeight="1" x14ac:dyDescent="0.25">
      <c r="A86" s="75"/>
      <c r="B86" s="79"/>
      <c r="C86" s="79"/>
      <c r="D86" s="79"/>
      <c r="E86" s="79"/>
      <c r="F86" s="79"/>
      <c r="G86" s="79"/>
      <c r="H86" s="79"/>
    </row>
    <row r="87" spans="1:8" s="77" customFormat="1" ht="9" customHeight="1" x14ac:dyDescent="0.25">
      <c r="A87" s="76" t="s">
        <v>34</v>
      </c>
      <c r="B87" s="81">
        <f t="shared" ref="B87:B118" si="5">SUM(C87:H87)</f>
        <v>5214</v>
      </c>
      <c r="C87" s="82">
        <v>0</v>
      </c>
      <c r="D87" s="82">
        <v>0</v>
      </c>
      <c r="E87" s="82">
        <v>0</v>
      </c>
      <c r="F87" s="82">
        <v>543</v>
      </c>
      <c r="G87" s="81">
        <v>4671</v>
      </c>
      <c r="H87" s="82">
        <v>0</v>
      </c>
    </row>
    <row r="88" spans="1:8" s="77" customFormat="1" ht="9" customHeight="1" x14ac:dyDescent="0.25">
      <c r="A88" s="76" t="s">
        <v>35</v>
      </c>
      <c r="B88" s="81">
        <f t="shared" si="5"/>
        <v>1606</v>
      </c>
      <c r="C88" s="82">
        <v>233</v>
      </c>
      <c r="D88" s="82">
        <v>0</v>
      </c>
      <c r="E88" s="82">
        <v>0</v>
      </c>
      <c r="F88" s="82">
        <v>0</v>
      </c>
      <c r="G88" s="81">
        <v>1373</v>
      </c>
      <c r="H88" s="82">
        <v>0</v>
      </c>
    </row>
    <row r="89" spans="1:8" s="77" customFormat="1" ht="9" customHeight="1" x14ac:dyDescent="0.25">
      <c r="A89" s="76" t="s">
        <v>87</v>
      </c>
      <c r="B89" s="81">
        <f t="shared" si="5"/>
        <v>9649</v>
      </c>
      <c r="C89" s="82">
        <v>0</v>
      </c>
      <c r="D89" s="82">
        <v>0</v>
      </c>
      <c r="E89" s="82">
        <v>0</v>
      </c>
      <c r="F89" s="82">
        <v>100</v>
      </c>
      <c r="G89" s="81">
        <v>9549</v>
      </c>
      <c r="H89" s="82">
        <v>0</v>
      </c>
    </row>
    <row r="90" spans="1:8" s="77" customFormat="1" ht="9" customHeight="1" x14ac:dyDescent="0.25">
      <c r="A90" s="83" t="s">
        <v>37</v>
      </c>
      <c r="B90" s="84">
        <f t="shared" si="5"/>
        <v>37438</v>
      </c>
      <c r="C90" s="85">
        <v>25554</v>
      </c>
      <c r="D90" s="85">
        <v>0</v>
      </c>
      <c r="E90" s="85">
        <v>3258</v>
      </c>
      <c r="F90" s="85">
        <v>269</v>
      </c>
      <c r="G90" s="84">
        <v>83</v>
      </c>
      <c r="H90" s="85">
        <v>8274</v>
      </c>
    </row>
    <row r="91" spans="1:8" s="77" customFormat="1" ht="9" customHeight="1" x14ac:dyDescent="0.25">
      <c r="A91" s="76" t="s">
        <v>38</v>
      </c>
      <c r="B91" s="81">
        <f t="shared" si="5"/>
        <v>8739</v>
      </c>
      <c r="C91" s="82">
        <v>4375</v>
      </c>
      <c r="D91" s="82">
        <v>0</v>
      </c>
      <c r="E91" s="82">
        <v>0</v>
      </c>
      <c r="F91" s="82">
        <v>1020</v>
      </c>
      <c r="G91" s="81">
        <v>3344</v>
      </c>
      <c r="H91" s="82">
        <v>0</v>
      </c>
    </row>
    <row r="92" spans="1:8" s="77" customFormat="1" ht="9" customHeight="1" x14ac:dyDescent="0.25">
      <c r="A92" s="76" t="s">
        <v>39</v>
      </c>
      <c r="B92" s="81">
        <f t="shared" si="5"/>
        <v>2785</v>
      </c>
      <c r="C92" s="82">
        <v>2049</v>
      </c>
      <c r="D92" s="82">
        <v>0</v>
      </c>
      <c r="E92" s="82">
        <v>0</v>
      </c>
      <c r="F92" s="82">
        <v>358</v>
      </c>
      <c r="G92" s="81">
        <v>378</v>
      </c>
      <c r="H92" s="82">
        <v>0</v>
      </c>
    </row>
    <row r="93" spans="1:8" s="77" customFormat="1" ht="9" customHeight="1" x14ac:dyDescent="0.25">
      <c r="A93" s="76" t="s">
        <v>40</v>
      </c>
      <c r="B93" s="81">
        <f t="shared" si="5"/>
        <v>100802</v>
      </c>
      <c r="C93" s="82">
        <v>100802</v>
      </c>
      <c r="D93" s="82">
        <v>0</v>
      </c>
      <c r="E93" s="82">
        <v>0</v>
      </c>
      <c r="F93" s="82">
        <v>0</v>
      </c>
      <c r="G93" s="81">
        <v>0</v>
      </c>
      <c r="H93" s="82">
        <v>0</v>
      </c>
    </row>
    <row r="94" spans="1:8" s="77" customFormat="1" ht="9" customHeight="1" x14ac:dyDescent="0.25">
      <c r="A94" s="83" t="s">
        <v>41</v>
      </c>
      <c r="B94" s="84">
        <f t="shared" si="5"/>
        <v>1730490</v>
      </c>
      <c r="C94" s="85">
        <v>1113618</v>
      </c>
      <c r="D94" s="85">
        <v>579604</v>
      </c>
      <c r="E94" s="85">
        <v>0</v>
      </c>
      <c r="F94" s="85">
        <v>37268</v>
      </c>
      <c r="G94" s="84">
        <v>0</v>
      </c>
      <c r="H94" s="85">
        <v>0</v>
      </c>
    </row>
    <row r="95" spans="1:8" s="77" customFormat="1" ht="9" customHeight="1" x14ac:dyDescent="0.25">
      <c r="A95" s="76" t="s">
        <v>88</v>
      </c>
      <c r="B95" s="81">
        <f t="shared" si="5"/>
        <v>9585</v>
      </c>
      <c r="C95" s="82">
        <v>1537</v>
      </c>
      <c r="D95" s="82">
        <v>3450</v>
      </c>
      <c r="E95" s="82">
        <v>0</v>
      </c>
      <c r="F95" s="82">
        <v>0</v>
      </c>
      <c r="G95" s="81">
        <v>4598</v>
      </c>
      <c r="H95" s="82">
        <v>0</v>
      </c>
    </row>
    <row r="96" spans="1:8" s="77" customFormat="1" ht="9" customHeight="1" x14ac:dyDescent="0.25">
      <c r="A96" s="76" t="s">
        <v>42</v>
      </c>
      <c r="B96" s="81">
        <f t="shared" si="5"/>
        <v>1821666</v>
      </c>
      <c r="C96" s="82">
        <v>1562398</v>
      </c>
      <c r="D96" s="82">
        <v>133224</v>
      </c>
      <c r="E96" s="82">
        <v>21362</v>
      </c>
      <c r="F96" s="82">
        <v>46622</v>
      </c>
      <c r="G96" s="81">
        <v>55841</v>
      </c>
      <c r="H96" s="82">
        <v>2219</v>
      </c>
    </row>
    <row r="97" spans="1:8" s="77" customFormat="1" ht="9" customHeight="1" x14ac:dyDescent="0.25">
      <c r="A97" s="76" t="s">
        <v>43</v>
      </c>
      <c r="B97" s="81">
        <f t="shared" si="5"/>
        <v>30831</v>
      </c>
      <c r="C97" s="82">
        <v>277</v>
      </c>
      <c r="D97" s="82">
        <v>0</v>
      </c>
      <c r="E97" s="82">
        <v>0</v>
      </c>
      <c r="F97" s="82">
        <v>963</v>
      </c>
      <c r="G97" s="81">
        <v>29591</v>
      </c>
      <c r="H97" s="82">
        <v>0</v>
      </c>
    </row>
    <row r="98" spans="1:8" s="77" customFormat="1" ht="9" customHeight="1" x14ac:dyDescent="0.25">
      <c r="A98" s="83" t="s">
        <v>44</v>
      </c>
      <c r="B98" s="84">
        <f t="shared" si="5"/>
        <v>272501</v>
      </c>
      <c r="C98" s="85">
        <v>266944</v>
      </c>
      <c r="D98" s="85">
        <v>1206</v>
      </c>
      <c r="E98" s="85">
        <v>0</v>
      </c>
      <c r="F98" s="85">
        <v>443</v>
      </c>
      <c r="G98" s="84">
        <v>3908</v>
      </c>
      <c r="H98" s="85">
        <v>0</v>
      </c>
    </row>
    <row r="99" spans="1:8" s="77" customFormat="1" ht="9" customHeight="1" x14ac:dyDescent="0.25">
      <c r="A99" s="76" t="s">
        <v>45</v>
      </c>
      <c r="B99" s="81">
        <f t="shared" si="5"/>
        <v>98146</v>
      </c>
      <c r="C99" s="82">
        <v>71282</v>
      </c>
      <c r="D99" s="82">
        <v>11174</v>
      </c>
      <c r="E99" s="82">
        <v>0</v>
      </c>
      <c r="F99" s="82">
        <v>139</v>
      </c>
      <c r="G99" s="81">
        <v>15551</v>
      </c>
      <c r="H99" s="82">
        <v>0</v>
      </c>
    </row>
    <row r="100" spans="1:8" s="77" customFormat="1" ht="9" customHeight="1" x14ac:dyDescent="0.25">
      <c r="A100" s="76" t="s">
        <v>46</v>
      </c>
      <c r="B100" s="81">
        <f t="shared" si="5"/>
        <v>583979</v>
      </c>
      <c r="C100" s="82">
        <v>434004</v>
      </c>
      <c r="D100" s="82">
        <v>102742</v>
      </c>
      <c r="E100" s="82">
        <v>0</v>
      </c>
      <c r="F100" s="82">
        <v>18877</v>
      </c>
      <c r="G100" s="81">
        <v>28356</v>
      </c>
      <c r="H100" s="82">
        <v>0</v>
      </c>
    </row>
    <row r="101" spans="1:8" s="77" customFormat="1" ht="9" customHeight="1" x14ac:dyDescent="0.25">
      <c r="A101" s="76" t="s">
        <v>47</v>
      </c>
      <c r="B101" s="81">
        <f t="shared" si="5"/>
        <v>280074</v>
      </c>
      <c r="C101" s="82">
        <v>221361</v>
      </c>
      <c r="D101" s="82">
        <v>47617</v>
      </c>
      <c r="E101" s="82">
        <v>1056</v>
      </c>
      <c r="F101" s="82">
        <v>509</v>
      </c>
      <c r="G101" s="81">
        <v>9531</v>
      </c>
      <c r="H101" s="82">
        <v>0</v>
      </c>
    </row>
    <row r="102" spans="1:8" s="77" customFormat="1" ht="9" customHeight="1" x14ac:dyDescent="0.25">
      <c r="A102" s="83" t="s">
        <v>48</v>
      </c>
      <c r="B102" s="84">
        <f t="shared" si="5"/>
        <v>1282530</v>
      </c>
      <c r="C102" s="85">
        <v>757964</v>
      </c>
      <c r="D102" s="85">
        <v>256234</v>
      </c>
      <c r="E102" s="85">
        <v>204864</v>
      </c>
      <c r="F102" s="85">
        <v>16508</v>
      </c>
      <c r="G102" s="84">
        <v>42725</v>
      </c>
      <c r="H102" s="85">
        <v>4235</v>
      </c>
    </row>
    <row r="103" spans="1:8" s="77" customFormat="1" ht="9" customHeight="1" x14ac:dyDescent="0.25">
      <c r="A103" s="76" t="s">
        <v>49</v>
      </c>
      <c r="B103" s="81">
        <f t="shared" si="5"/>
        <v>998</v>
      </c>
      <c r="C103" s="82">
        <v>176</v>
      </c>
      <c r="D103" s="82">
        <v>760</v>
      </c>
      <c r="E103" s="82">
        <v>0</v>
      </c>
      <c r="F103" s="82">
        <v>0</v>
      </c>
      <c r="G103" s="81">
        <v>62</v>
      </c>
      <c r="H103" s="82">
        <v>0</v>
      </c>
    </row>
    <row r="104" spans="1:8" s="77" customFormat="1" ht="9" customHeight="1" x14ac:dyDescent="0.25">
      <c r="A104" s="76" t="s">
        <v>50</v>
      </c>
      <c r="B104" s="81">
        <f t="shared" si="5"/>
        <v>47228</v>
      </c>
      <c r="C104" s="82">
        <v>43583</v>
      </c>
      <c r="D104" s="82">
        <v>0</v>
      </c>
      <c r="E104" s="82">
        <v>0</v>
      </c>
      <c r="F104" s="82">
        <v>1455</v>
      </c>
      <c r="G104" s="81">
        <v>2190</v>
      </c>
      <c r="H104" s="82">
        <v>0</v>
      </c>
    </row>
    <row r="105" spans="1:8" s="77" customFormat="1" ht="9" customHeight="1" x14ac:dyDescent="0.25">
      <c r="A105" s="76" t="s">
        <v>51</v>
      </c>
      <c r="B105" s="81">
        <f t="shared" si="5"/>
        <v>61806</v>
      </c>
      <c r="C105" s="82">
        <v>48325</v>
      </c>
      <c r="D105" s="82">
        <v>0</v>
      </c>
      <c r="E105" s="82">
        <v>0</v>
      </c>
      <c r="F105" s="82">
        <v>2785</v>
      </c>
      <c r="G105" s="81">
        <v>10009</v>
      </c>
      <c r="H105" s="82">
        <v>687</v>
      </c>
    </row>
    <row r="106" spans="1:8" s="77" customFormat="1" ht="9" customHeight="1" x14ac:dyDescent="0.25">
      <c r="A106" s="83" t="s">
        <v>52</v>
      </c>
      <c r="B106" s="84">
        <f t="shared" si="5"/>
        <v>478426</v>
      </c>
      <c r="C106" s="85">
        <v>380778</v>
      </c>
      <c r="D106" s="85">
        <v>50132</v>
      </c>
      <c r="E106" s="85">
        <v>30959</v>
      </c>
      <c r="F106" s="85">
        <v>1215</v>
      </c>
      <c r="G106" s="84">
        <v>13251</v>
      </c>
      <c r="H106" s="85">
        <v>2091</v>
      </c>
    </row>
    <row r="107" spans="1:8" s="77" customFormat="1" ht="9" customHeight="1" x14ac:dyDescent="0.25">
      <c r="A107" s="76" t="s">
        <v>53</v>
      </c>
      <c r="B107" s="81">
        <f t="shared" si="5"/>
        <v>324041</v>
      </c>
      <c r="C107" s="82">
        <v>285941</v>
      </c>
      <c r="D107" s="82">
        <v>4951</v>
      </c>
      <c r="E107" s="82">
        <v>0</v>
      </c>
      <c r="F107" s="82">
        <v>1451</v>
      </c>
      <c r="G107" s="81">
        <v>31618</v>
      </c>
      <c r="H107" s="82">
        <v>80</v>
      </c>
    </row>
    <row r="108" spans="1:8" s="77" customFormat="1" ht="9" customHeight="1" x14ac:dyDescent="0.25">
      <c r="A108" s="76" t="s">
        <v>54</v>
      </c>
      <c r="B108" s="81">
        <f t="shared" si="5"/>
        <v>8319</v>
      </c>
      <c r="C108" s="82">
        <v>6047</v>
      </c>
      <c r="D108" s="82">
        <v>83</v>
      </c>
      <c r="E108" s="82">
        <v>0</v>
      </c>
      <c r="F108" s="82">
        <v>212</v>
      </c>
      <c r="G108" s="81">
        <v>1977</v>
      </c>
      <c r="H108" s="82">
        <v>0</v>
      </c>
    </row>
    <row r="109" spans="1:8" s="77" customFormat="1" ht="9" customHeight="1" x14ac:dyDescent="0.25">
      <c r="A109" s="76" t="s">
        <v>55</v>
      </c>
      <c r="B109" s="81">
        <f t="shared" si="5"/>
        <v>44039</v>
      </c>
      <c r="C109" s="82">
        <v>26059</v>
      </c>
      <c r="D109" s="82">
        <v>0</v>
      </c>
      <c r="E109" s="82">
        <v>8383</v>
      </c>
      <c r="F109" s="82">
        <v>1117</v>
      </c>
      <c r="G109" s="81">
        <v>0</v>
      </c>
      <c r="H109" s="82">
        <v>8480</v>
      </c>
    </row>
    <row r="110" spans="1:8" s="77" customFormat="1" ht="9" customHeight="1" x14ac:dyDescent="0.25">
      <c r="A110" s="83" t="s">
        <v>56</v>
      </c>
      <c r="B110" s="84">
        <f t="shared" si="5"/>
        <v>18322</v>
      </c>
      <c r="C110" s="85">
        <v>4098</v>
      </c>
      <c r="D110" s="85">
        <v>1049</v>
      </c>
      <c r="E110" s="85">
        <v>0</v>
      </c>
      <c r="F110" s="85">
        <v>151</v>
      </c>
      <c r="G110" s="84">
        <v>1513</v>
      </c>
      <c r="H110" s="85">
        <v>11511</v>
      </c>
    </row>
    <row r="111" spans="1:8" s="77" customFormat="1" ht="9" customHeight="1" x14ac:dyDescent="0.25">
      <c r="A111" s="76" t="s">
        <v>57</v>
      </c>
      <c r="B111" s="81">
        <f t="shared" si="5"/>
        <v>50000</v>
      </c>
      <c r="C111" s="82">
        <v>43600</v>
      </c>
      <c r="D111" s="82">
        <v>0</v>
      </c>
      <c r="E111" s="82">
        <v>0</v>
      </c>
      <c r="F111" s="82">
        <v>6100</v>
      </c>
      <c r="G111" s="81">
        <v>300</v>
      </c>
      <c r="H111" s="82">
        <v>0</v>
      </c>
    </row>
    <row r="112" spans="1:8" s="77" customFormat="1" ht="9" customHeight="1" x14ac:dyDescent="0.25">
      <c r="A112" s="76" t="s">
        <v>58</v>
      </c>
      <c r="B112" s="81">
        <f t="shared" si="5"/>
        <v>114965</v>
      </c>
      <c r="C112" s="82">
        <v>41384</v>
      </c>
      <c r="D112" s="82">
        <v>9883</v>
      </c>
      <c r="E112" s="82">
        <v>84</v>
      </c>
      <c r="F112" s="82">
        <v>244</v>
      </c>
      <c r="G112" s="81">
        <v>63370</v>
      </c>
      <c r="H112" s="82">
        <v>0</v>
      </c>
    </row>
    <row r="113" spans="1:9" s="77" customFormat="1" ht="9" customHeight="1" x14ac:dyDescent="0.25">
      <c r="A113" s="76" t="s">
        <v>59</v>
      </c>
      <c r="B113" s="81">
        <f t="shared" si="5"/>
        <v>8304</v>
      </c>
      <c r="C113" s="82">
        <v>8232</v>
      </c>
      <c r="D113" s="82">
        <v>0</v>
      </c>
      <c r="E113" s="82">
        <v>0</v>
      </c>
      <c r="F113" s="82">
        <v>0</v>
      </c>
      <c r="G113" s="81">
        <v>72</v>
      </c>
      <c r="H113" s="82">
        <v>0</v>
      </c>
    </row>
    <row r="114" spans="1:9" s="77" customFormat="1" ht="9" customHeight="1" x14ac:dyDescent="0.25">
      <c r="A114" s="83" t="s">
        <v>60</v>
      </c>
      <c r="B114" s="84">
        <f t="shared" si="5"/>
        <v>86991</v>
      </c>
      <c r="C114" s="85">
        <v>10039</v>
      </c>
      <c r="D114" s="85">
        <v>7664</v>
      </c>
      <c r="E114" s="85">
        <v>0</v>
      </c>
      <c r="F114" s="85">
        <v>19199</v>
      </c>
      <c r="G114" s="84">
        <v>50089</v>
      </c>
      <c r="H114" s="85">
        <v>0</v>
      </c>
    </row>
    <row r="115" spans="1:9" s="77" customFormat="1" ht="9" customHeight="1" x14ac:dyDescent="0.25">
      <c r="A115" s="76" t="s">
        <v>61</v>
      </c>
      <c r="B115" s="81">
        <f t="shared" si="5"/>
        <v>27036</v>
      </c>
      <c r="C115" s="82">
        <v>23162</v>
      </c>
      <c r="D115" s="82">
        <v>0</v>
      </c>
      <c r="E115" s="82">
        <v>0</v>
      </c>
      <c r="F115" s="82">
        <v>182</v>
      </c>
      <c r="G115" s="81">
        <v>3692</v>
      </c>
      <c r="H115" s="82">
        <v>0</v>
      </c>
    </row>
    <row r="116" spans="1:9" s="77" customFormat="1" ht="9" customHeight="1" x14ac:dyDescent="0.25">
      <c r="A116" s="76" t="s">
        <v>62</v>
      </c>
      <c r="B116" s="81">
        <f t="shared" si="5"/>
        <v>133089</v>
      </c>
      <c r="C116" s="82">
        <v>99747</v>
      </c>
      <c r="D116" s="82">
        <v>7003</v>
      </c>
      <c r="E116" s="82">
        <v>3943</v>
      </c>
      <c r="F116" s="82">
        <v>14984</v>
      </c>
      <c r="G116" s="81">
        <v>7372</v>
      </c>
      <c r="H116" s="82">
        <v>40</v>
      </c>
    </row>
    <row r="117" spans="1:9" s="77" customFormat="1" ht="9" customHeight="1" x14ac:dyDescent="0.25">
      <c r="A117" s="76" t="s">
        <v>63</v>
      </c>
      <c r="B117" s="81">
        <f t="shared" si="5"/>
        <v>3565</v>
      </c>
      <c r="C117" s="82">
        <v>1813</v>
      </c>
      <c r="D117" s="82">
        <v>0</v>
      </c>
      <c r="E117" s="82">
        <v>514</v>
      </c>
      <c r="F117" s="82">
        <v>1192</v>
      </c>
      <c r="G117" s="81">
        <v>46</v>
      </c>
      <c r="H117" s="82">
        <v>0</v>
      </c>
    </row>
    <row r="118" spans="1:9" s="77" customFormat="1" ht="9" customHeight="1" x14ac:dyDescent="0.25">
      <c r="A118" s="83" t="s">
        <v>64</v>
      </c>
      <c r="B118" s="84">
        <f t="shared" si="5"/>
        <v>28645</v>
      </c>
      <c r="C118" s="85">
        <v>23483</v>
      </c>
      <c r="D118" s="85">
        <v>1005</v>
      </c>
      <c r="E118" s="85">
        <v>0</v>
      </c>
      <c r="F118" s="85">
        <v>1583</v>
      </c>
      <c r="G118" s="84">
        <v>2574</v>
      </c>
      <c r="H118" s="85">
        <v>0</v>
      </c>
    </row>
    <row r="119" spans="1:9" s="77" customFormat="1" ht="8.25" customHeight="1" x14ac:dyDescent="0.25">
      <c r="A119" s="76"/>
      <c r="B119" s="81"/>
      <c r="C119" s="82"/>
      <c r="D119" s="82"/>
      <c r="E119" s="82"/>
      <c r="F119" s="82"/>
      <c r="G119" s="81"/>
      <c r="H119" s="82"/>
    </row>
    <row r="120" spans="1:9" s="77" customFormat="1" ht="8.25" customHeight="1" x14ac:dyDescent="0.25">
      <c r="A120" s="75">
        <v>1998</v>
      </c>
      <c r="B120" s="76"/>
      <c r="C120" s="76"/>
      <c r="D120" s="76"/>
      <c r="E120" s="76"/>
      <c r="F120" s="76"/>
      <c r="G120" s="76"/>
      <c r="H120" s="76"/>
    </row>
    <row r="121" spans="1:9" s="80" customFormat="1" ht="8.25" customHeight="1" x14ac:dyDescent="0.25">
      <c r="A121" s="78" t="s">
        <v>33</v>
      </c>
      <c r="B121" s="79">
        <f t="shared" ref="B121:H121" si="6">SUM(B123:B154)</f>
        <v>8330982</v>
      </c>
      <c r="C121" s="79">
        <f t="shared" si="6"/>
        <v>6200185</v>
      </c>
      <c r="D121" s="79">
        <f t="shared" si="6"/>
        <v>1209747</v>
      </c>
      <c r="E121" s="79">
        <f t="shared" si="6"/>
        <v>303153</v>
      </c>
      <c r="F121" s="79">
        <f t="shared" si="6"/>
        <v>201589</v>
      </c>
      <c r="G121" s="79">
        <f t="shared" si="6"/>
        <v>399401</v>
      </c>
      <c r="H121" s="79">
        <f t="shared" si="6"/>
        <v>16907</v>
      </c>
      <c r="I121" s="89"/>
    </row>
    <row r="122" spans="1:9" s="80" customFormat="1" ht="3.95" customHeight="1" x14ac:dyDescent="0.25">
      <c r="A122" s="78"/>
      <c r="B122" s="79"/>
      <c r="C122" s="79"/>
      <c r="D122" s="79"/>
      <c r="E122" s="79"/>
      <c r="F122" s="79"/>
      <c r="G122" s="79"/>
      <c r="H122" s="79"/>
      <c r="I122" s="89"/>
    </row>
    <row r="123" spans="1:9" s="77" customFormat="1" ht="9" customHeight="1" x14ac:dyDescent="0.25">
      <c r="A123" s="76" t="s">
        <v>34</v>
      </c>
      <c r="B123" s="81">
        <f t="shared" ref="B123:B154" si="7">SUM(C123:H123)</f>
        <v>5136</v>
      </c>
      <c r="C123" s="82">
        <v>0</v>
      </c>
      <c r="D123" s="82">
        <v>0</v>
      </c>
      <c r="E123" s="82">
        <v>0</v>
      </c>
      <c r="F123" s="82">
        <v>341</v>
      </c>
      <c r="G123" s="81">
        <v>4795</v>
      </c>
      <c r="H123" s="82">
        <v>0</v>
      </c>
    </row>
    <row r="124" spans="1:9" s="77" customFormat="1" ht="9" customHeight="1" x14ac:dyDescent="0.25">
      <c r="A124" s="76" t="s">
        <v>35</v>
      </c>
      <c r="B124" s="81">
        <f t="shared" si="7"/>
        <v>98</v>
      </c>
      <c r="C124" s="82">
        <v>0</v>
      </c>
      <c r="D124" s="82">
        <v>0</v>
      </c>
      <c r="E124" s="82">
        <v>0</v>
      </c>
      <c r="F124" s="82">
        <v>44</v>
      </c>
      <c r="G124" s="81">
        <v>54</v>
      </c>
      <c r="H124" s="82">
        <v>0</v>
      </c>
    </row>
    <row r="125" spans="1:9" s="77" customFormat="1" ht="9" customHeight="1" x14ac:dyDescent="0.25">
      <c r="A125" s="76" t="s">
        <v>87</v>
      </c>
      <c r="B125" s="81">
        <f t="shared" si="7"/>
        <v>11090</v>
      </c>
      <c r="C125" s="82">
        <v>0</v>
      </c>
      <c r="D125" s="82">
        <v>0</v>
      </c>
      <c r="E125" s="82">
        <v>0</v>
      </c>
      <c r="F125" s="82">
        <v>572</v>
      </c>
      <c r="G125" s="81">
        <v>10518</v>
      </c>
      <c r="H125" s="82">
        <v>0</v>
      </c>
    </row>
    <row r="126" spans="1:9" s="77" customFormat="1" ht="9" customHeight="1" x14ac:dyDescent="0.25">
      <c r="A126" s="83" t="s">
        <v>37</v>
      </c>
      <c r="B126" s="84">
        <f t="shared" si="7"/>
        <v>41918</v>
      </c>
      <c r="C126" s="85">
        <v>36234</v>
      </c>
      <c r="D126" s="85">
        <v>0</v>
      </c>
      <c r="E126" s="85">
        <v>2738</v>
      </c>
      <c r="F126" s="85">
        <v>0</v>
      </c>
      <c r="G126" s="84">
        <v>1</v>
      </c>
      <c r="H126" s="85">
        <v>2945</v>
      </c>
    </row>
    <row r="127" spans="1:9" s="77" customFormat="1" ht="9" customHeight="1" x14ac:dyDescent="0.25">
      <c r="A127" s="76" t="s">
        <v>38</v>
      </c>
      <c r="B127" s="81">
        <f t="shared" si="7"/>
        <v>6062</v>
      </c>
      <c r="C127" s="82">
        <v>4564</v>
      </c>
      <c r="D127" s="82">
        <v>0</v>
      </c>
      <c r="E127" s="82">
        <v>0</v>
      </c>
      <c r="F127" s="82">
        <v>773</v>
      </c>
      <c r="G127" s="81">
        <v>725</v>
      </c>
      <c r="H127" s="82">
        <v>0</v>
      </c>
    </row>
    <row r="128" spans="1:9" s="77" customFormat="1" ht="9" customHeight="1" x14ac:dyDescent="0.25">
      <c r="A128" s="76" t="s">
        <v>39</v>
      </c>
      <c r="B128" s="81">
        <f t="shared" si="7"/>
        <v>2610</v>
      </c>
      <c r="C128" s="82">
        <v>1960</v>
      </c>
      <c r="D128" s="82">
        <v>0</v>
      </c>
      <c r="E128" s="82">
        <v>0</v>
      </c>
      <c r="F128" s="82">
        <v>272</v>
      </c>
      <c r="G128" s="81">
        <v>378</v>
      </c>
      <c r="H128" s="82">
        <v>0</v>
      </c>
    </row>
    <row r="129" spans="1:8" s="77" customFormat="1" ht="9" customHeight="1" x14ac:dyDescent="0.25">
      <c r="A129" s="76" t="s">
        <v>40</v>
      </c>
      <c r="B129" s="81">
        <f t="shared" si="7"/>
        <v>125292</v>
      </c>
      <c r="C129" s="82">
        <v>125292</v>
      </c>
      <c r="D129" s="82">
        <v>0</v>
      </c>
      <c r="E129" s="82">
        <v>0</v>
      </c>
      <c r="F129" s="82">
        <v>0</v>
      </c>
      <c r="G129" s="81">
        <v>0</v>
      </c>
      <c r="H129" s="82">
        <v>0</v>
      </c>
    </row>
    <row r="130" spans="1:8" s="77" customFormat="1" ht="9" customHeight="1" x14ac:dyDescent="0.25">
      <c r="A130" s="83" t="s">
        <v>41</v>
      </c>
      <c r="B130" s="84">
        <f t="shared" si="7"/>
        <v>1908350</v>
      </c>
      <c r="C130" s="85">
        <v>1247237</v>
      </c>
      <c r="D130" s="85">
        <v>613768</v>
      </c>
      <c r="E130" s="85">
        <v>0</v>
      </c>
      <c r="F130" s="85">
        <v>22547</v>
      </c>
      <c r="G130" s="84">
        <v>24798</v>
      </c>
      <c r="H130" s="85">
        <v>0</v>
      </c>
    </row>
    <row r="131" spans="1:8" s="77" customFormat="1" ht="9" customHeight="1" x14ac:dyDescent="0.25">
      <c r="A131" s="76" t="s">
        <v>88</v>
      </c>
      <c r="B131" s="81">
        <f t="shared" si="7"/>
        <v>16891</v>
      </c>
      <c r="C131" s="82">
        <v>4903</v>
      </c>
      <c r="D131" s="82">
        <v>11797</v>
      </c>
      <c r="E131" s="82">
        <v>0</v>
      </c>
      <c r="F131" s="82">
        <v>28</v>
      </c>
      <c r="G131" s="81">
        <v>163</v>
      </c>
      <c r="H131" s="82">
        <v>0</v>
      </c>
    </row>
    <row r="132" spans="1:8" s="77" customFormat="1" ht="9" customHeight="1" x14ac:dyDescent="0.25">
      <c r="A132" s="76" t="s">
        <v>42</v>
      </c>
      <c r="B132" s="81">
        <f t="shared" si="7"/>
        <v>1910919</v>
      </c>
      <c r="C132" s="82">
        <v>1670820</v>
      </c>
      <c r="D132" s="82">
        <v>135507</v>
      </c>
      <c r="E132" s="82">
        <v>4600</v>
      </c>
      <c r="F132" s="82">
        <v>52066</v>
      </c>
      <c r="G132" s="81">
        <v>46149</v>
      </c>
      <c r="H132" s="82">
        <v>1777</v>
      </c>
    </row>
    <row r="133" spans="1:8" s="77" customFormat="1" ht="9" customHeight="1" x14ac:dyDescent="0.25">
      <c r="A133" s="76" t="s">
        <v>43</v>
      </c>
      <c r="B133" s="81">
        <f t="shared" si="7"/>
        <v>32263</v>
      </c>
      <c r="C133" s="82">
        <v>1977</v>
      </c>
      <c r="D133" s="82">
        <v>1069</v>
      </c>
      <c r="E133" s="82">
        <v>0</v>
      </c>
      <c r="F133" s="82">
        <v>1053</v>
      </c>
      <c r="G133" s="81">
        <v>28164</v>
      </c>
      <c r="H133" s="82">
        <v>0</v>
      </c>
    </row>
    <row r="134" spans="1:8" s="77" customFormat="1" ht="9" customHeight="1" x14ac:dyDescent="0.25">
      <c r="A134" s="83" t="s">
        <v>44</v>
      </c>
      <c r="B134" s="84">
        <f t="shared" si="7"/>
        <v>271442</v>
      </c>
      <c r="C134" s="85">
        <v>255766</v>
      </c>
      <c r="D134" s="85">
        <v>12473</v>
      </c>
      <c r="E134" s="85">
        <v>0</v>
      </c>
      <c r="F134" s="85">
        <v>276</v>
      </c>
      <c r="G134" s="84">
        <v>2927</v>
      </c>
      <c r="H134" s="85">
        <v>0</v>
      </c>
    </row>
    <row r="135" spans="1:8" s="77" customFormat="1" ht="9" customHeight="1" x14ac:dyDescent="0.25">
      <c r="A135" s="76" t="s">
        <v>45</v>
      </c>
      <c r="B135" s="81">
        <f t="shared" si="7"/>
        <v>104921</v>
      </c>
      <c r="C135" s="82">
        <v>91350</v>
      </c>
      <c r="D135" s="82">
        <v>6642</v>
      </c>
      <c r="E135" s="82">
        <v>0</v>
      </c>
      <c r="F135" s="82">
        <v>2024</v>
      </c>
      <c r="G135" s="81">
        <v>4736</v>
      </c>
      <c r="H135" s="82">
        <v>169</v>
      </c>
    </row>
    <row r="136" spans="1:8" s="77" customFormat="1" ht="9" customHeight="1" x14ac:dyDescent="0.25">
      <c r="A136" s="76" t="s">
        <v>46</v>
      </c>
      <c r="B136" s="81">
        <f t="shared" si="7"/>
        <v>655243</v>
      </c>
      <c r="C136" s="82">
        <v>534012</v>
      </c>
      <c r="D136" s="82">
        <v>92678</v>
      </c>
      <c r="E136" s="82">
        <v>0</v>
      </c>
      <c r="F136" s="82">
        <v>2087</v>
      </c>
      <c r="G136" s="81">
        <v>26324</v>
      </c>
      <c r="H136" s="82">
        <v>142</v>
      </c>
    </row>
    <row r="137" spans="1:8" s="77" customFormat="1" ht="9" customHeight="1" x14ac:dyDescent="0.25">
      <c r="A137" s="76" t="s">
        <v>47</v>
      </c>
      <c r="B137" s="81">
        <f t="shared" si="7"/>
        <v>406463</v>
      </c>
      <c r="C137" s="82">
        <v>337634</v>
      </c>
      <c r="D137" s="82">
        <v>36247</v>
      </c>
      <c r="E137" s="82">
        <v>0</v>
      </c>
      <c r="F137" s="82">
        <v>3279</v>
      </c>
      <c r="G137" s="81">
        <v>29303</v>
      </c>
      <c r="H137" s="82">
        <v>0</v>
      </c>
    </row>
    <row r="138" spans="1:8" s="77" customFormat="1" ht="9" customHeight="1" x14ac:dyDescent="0.25">
      <c r="A138" s="83" t="s">
        <v>48</v>
      </c>
      <c r="B138" s="84">
        <f t="shared" si="7"/>
        <v>1352153</v>
      </c>
      <c r="C138" s="85">
        <v>869266</v>
      </c>
      <c r="D138" s="85">
        <v>156580</v>
      </c>
      <c r="E138" s="85">
        <v>214148</v>
      </c>
      <c r="F138" s="85">
        <v>66747</v>
      </c>
      <c r="G138" s="84">
        <v>45412</v>
      </c>
      <c r="H138" s="85">
        <v>0</v>
      </c>
    </row>
    <row r="139" spans="1:8" s="77" customFormat="1" ht="9" customHeight="1" x14ac:dyDescent="0.25">
      <c r="A139" s="76" t="s">
        <v>49</v>
      </c>
      <c r="B139" s="81">
        <f t="shared" si="7"/>
        <v>1690</v>
      </c>
      <c r="C139" s="82">
        <v>1412</v>
      </c>
      <c r="D139" s="82">
        <v>0</v>
      </c>
      <c r="E139" s="82">
        <v>0</v>
      </c>
      <c r="F139" s="82">
        <v>0</v>
      </c>
      <c r="G139" s="81">
        <v>278</v>
      </c>
      <c r="H139" s="82">
        <v>0</v>
      </c>
    </row>
    <row r="140" spans="1:8" s="77" customFormat="1" ht="9" customHeight="1" x14ac:dyDescent="0.25">
      <c r="A140" s="76" t="s">
        <v>50</v>
      </c>
      <c r="B140" s="81">
        <f t="shared" si="7"/>
        <v>23906</v>
      </c>
      <c r="C140" s="82">
        <v>19458</v>
      </c>
      <c r="D140" s="82">
        <v>0</v>
      </c>
      <c r="E140" s="82">
        <v>0</v>
      </c>
      <c r="F140" s="82">
        <v>2483</v>
      </c>
      <c r="G140" s="81">
        <v>1965</v>
      </c>
      <c r="H140" s="82">
        <v>0</v>
      </c>
    </row>
    <row r="141" spans="1:8" s="77" customFormat="1" ht="9" customHeight="1" x14ac:dyDescent="0.25">
      <c r="A141" s="76" t="s">
        <v>51</v>
      </c>
      <c r="B141" s="81">
        <f t="shared" si="7"/>
        <v>63058</v>
      </c>
      <c r="C141" s="82">
        <v>54360</v>
      </c>
      <c r="D141" s="82">
        <v>0</v>
      </c>
      <c r="E141" s="82">
        <v>0</v>
      </c>
      <c r="F141" s="82">
        <v>2507</v>
      </c>
      <c r="G141" s="81">
        <v>5433</v>
      </c>
      <c r="H141" s="82">
        <v>758</v>
      </c>
    </row>
    <row r="142" spans="1:8" s="77" customFormat="1" ht="9" customHeight="1" x14ac:dyDescent="0.25">
      <c r="A142" s="83" t="s">
        <v>52</v>
      </c>
      <c r="B142" s="84">
        <f t="shared" si="7"/>
        <v>667321</v>
      </c>
      <c r="C142" s="85">
        <v>482289</v>
      </c>
      <c r="D142" s="85">
        <v>100147</v>
      </c>
      <c r="E142" s="85">
        <v>70539</v>
      </c>
      <c r="F142" s="85">
        <v>1749</v>
      </c>
      <c r="G142" s="84">
        <v>12597</v>
      </c>
      <c r="H142" s="85">
        <v>0</v>
      </c>
    </row>
    <row r="143" spans="1:8" s="77" customFormat="1" ht="9" customHeight="1" x14ac:dyDescent="0.25">
      <c r="A143" s="76" t="s">
        <v>53</v>
      </c>
      <c r="B143" s="81">
        <f t="shared" si="7"/>
        <v>219961</v>
      </c>
      <c r="C143" s="82">
        <v>189166</v>
      </c>
      <c r="D143" s="82">
        <v>2653</v>
      </c>
      <c r="E143" s="82">
        <v>0</v>
      </c>
      <c r="F143" s="82">
        <v>1126</v>
      </c>
      <c r="G143" s="81">
        <v>26780</v>
      </c>
      <c r="H143" s="82">
        <v>236</v>
      </c>
    </row>
    <row r="144" spans="1:8" s="77" customFormat="1" ht="9" customHeight="1" x14ac:dyDescent="0.25">
      <c r="A144" s="76" t="s">
        <v>54</v>
      </c>
      <c r="B144" s="81">
        <f t="shared" si="7"/>
        <v>9359</v>
      </c>
      <c r="C144" s="82">
        <v>4024</v>
      </c>
      <c r="D144" s="82">
        <v>83</v>
      </c>
      <c r="E144" s="82">
        <v>0</v>
      </c>
      <c r="F144" s="82">
        <v>319</v>
      </c>
      <c r="G144" s="81">
        <v>4933</v>
      </c>
      <c r="H144" s="82">
        <v>0</v>
      </c>
    </row>
    <row r="145" spans="1:9" s="77" customFormat="1" ht="9" customHeight="1" x14ac:dyDescent="0.25">
      <c r="A145" s="76" t="s">
        <v>55</v>
      </c>
      <c r="B145" s="81">
        <f t="shared" si="7"/>
        <v>39084</v>
      </c>
      <c r="C145" s="82">
        <v>27251</v>
      </c>
      <c r="D145" s="82">
        <v>1485</v>
      </c>
      <c r="E145" s="82">
        <v>9509</v>
      </c>
      <c r="F145" s="82">
        <v>765</v>
      </c>
      <c r="G145" s="81">
        <v>0</v>
      </c>
      <c r="H145" s="82">
        <v>74</v>
      </c>
    </row>
    <row r="146" spans="1:9" s="77" customFormat="1" ht="9" customHeight="1" x14ac:dyDescent="0.25">
      <c r="A146" s="83" t="s">
        <v>56</v>
      </c>
      <c r="B146" s="84">
        <f t="shared" si="7"/>
        <v>16902</v>
      </c>
      <c r="C146" s="85">
        <v>4529</v>
      </c>
      <c r="D146" s="85">
        <v>206</v>
      </c>
      <c r="E146" s="85">
        <v>0</v>
      </c>
      <c r="F146" s="85">
        <v>360</v>
      </c>
      <c r="G146" s="84">
        <v>1901</v>
      </c>
      <c r="H146" s="85">
        <v>9906</v>
      </c>
    </row>
    <row r="147" spans="1:9" s="77" customFormat="1" ht="9" customHeight="1" x14ac:dyDescent="0.25">
      <c r="A147" s="76" t="s">
        <v>57</v>
      </c>
      <c r="B147" s="81">
        <f t="shared" si="7"/>
        <v>50000</v>
      </c>
      <c r="C147" s="82">
        <v>45697</v>
      </c>
      <c r="D147" s="82">
        <v>0</v>
      </c>
      <c r="E147" s="82">
        <v>0</v>
      </c>
      <c r="F147" s="82">
        <v>4119</v>
      </c>
      <c r="G147" s="81">
        <v>184</v>
      </c>
      <c r="H147" s="82">
        <v>0</v>
      </c>
    </row>
    <row r="148" spans="1:9" s="77" customFormat="1" ht="9" customHeight="1" x14ac:dyDescent="0.25">
      <c r="A148" s="76" t="s">
        <v>58</v>
      </c>
      <c r="B148" s="81">
        <f t="shared" si="7"/>
        <v>110000</v>
      </c>
      <c r="C148" s="82">
        <v>32588</v>
      </c>
      <c r="D148" s="82">
        <v>17093</v>
      </c>
      <c r="E148" s="82">
        <v>0</v>
      </c>
      <c r="F148" s="82">
        <v>0</v>
      </c>
      <c r="G148" s="81">
        <v>60319</v>
      </c>
      <c r="H148" s="82">
        <v>0</v>
      </c>
    </row>
    <row r="149" spans="1:9" s="77" customFormat="1" ht="9" customHeight="1" x14ac:dyDescent="0.25">
      <c r="A149" s="76" t="s">
        <v>59</v>
      </c>
      <c r="B149" s="81">
        <f t="shared" si="7"/>
        <v>8621</v>
      </c>
      <c r="C149" s="82">
        <v>8527</v>
      </c>
      <c r="D149" s="82">
        <v>0</v>
      </c>
      <c r="E149" s="82">
        <v>0</v>
      </c>
      <c r="F149" s="82">
        <v>0</v>
      </c>
      <c r="G149" s="81">
        <v>94</v>
      </c>
      <c r="H149" s="82">
        <v>0</v>
      </c>
    </row>
    <row r="150" spans="1:9" s="77" customFormat="1" ht="9" customHeight="1" x14ac:dyDescent="0.25">
      <c r="A150" s="83" t="s">
        <v>60</v>
      </c>
      <c r="B150" s="84">
        <f t="shared" si="7"/>
        <v>87645</v>
      </c>
      <c r="C150" s="85">
        <v>7270</v>
      </c>
      <c r="D150" s="85">
        <v>10000</v>
      </c>
      <c r="E150" s="85">
        <v>0</v>
      </c>
      <c r="F150" s="85">
        <v>18620</v>
      </c>
      <c r="G150" s="84">
        <v>50855</v>
      </c>
      <c r="H150" s="85">
        <v>900</v>
      </c>
    </row>
    <row r="151" spans="1:9" s="77" customFormat="1" ht="9" customHeight="1" x14ac:dyDescent="0.25">
      <c r="A151" s="76" t="s">
        <v>61</v>
      </c>
      <c r="B151" s="81">
        <f t="shared" si="7"/>
        <v>24661</v>
      </c>
      <c r="C151" s="82">
        <v>21939</v>
      </c>
      <c r="D151" s="82">
        <v>0</v>
      </c>
      <c r="E151" s="82">
        <v>0</v>
      </c>
      <c r="F151" s="82">
        <v>58</v>
      </c>
      <c r="G151" s="81">
        <v>2664</v>
      </c>
      <c r="H151" s="82">
        <v>0</v>
      </c>
    </row>
    <row r="152" spans="1:9" s="77" customFormat="1" ht="9" customHeight="1" x14ac:dyDescent="0.25">
      <c r="A152" s="76" t="s">
        <v>62</v>
      </c>
      <c r="B152" s="81">
        <f t="shared" si="7"/>
        <v>129980</v>
      </c>
      <c r="C152" s="82">
        <v>104705</v>
      </c>
      <c r="D152" s="82">
        <v>5508</v>
      </c>
      <c r="E152" s="82">
        <v>929</v>
      </c>
      <c r="F152" s="82">
        <v>13655</v>
      </c>
      <c r="G152" s="81">
        <v>5183</v>
      </c>
      <c r="H152" s="82">
        <v>0</v>
      </c>
    </row>
    <row r="153" spans="1:9" s="77" customFormat="1" ht="9" customHeight="1" x14ac:dyDescent="0.25">
      <c r="A153" s="76" t="s">
        <v>63</v>
      </c>
      <c r="B153" s="81">
        <f t="shared" si="7"/>
        <v>6671</v>
      </c>
      <c r="C153" s="82">
        <v>1212</v>
      </c>
      <c r="D153" s="82">
        <v>0</v>
      </c>
      <c r="E153" s="82">
        <v>690</v>
      </c>
      <c r="F153" s="82">
        <v>3587</v>
      </c>
      <c r="G153" s="81">
        <v>1182</v>
      </c>
      <c r="H153" s="82">
        <v>0</v>
      </c>
    </row>
    <row r="154" spans="1:9" s="77" customFormat="1" ht="9" customHeight="1" x14ac:dyDescent="0.25">
      <c r="A154" s="83" t="s">
        <v>64</v>
      </c>
      <c r="B154" s="84">
        <f t="shared" si="7"/>
        <v>21272</v>
      </c>
      <c r="C154" s="85">
        <v>14743</v>
      </c>
      <c r="D154" s="85">
        <v>5811</v>
      </c>
      <c r="E154" s="85">
        <v>0</v>
      </c>
      <c r="F154" s="85">
        <v>132</v>
      </c>
      <c r="G154" s="84">
        <v>586</v>
      </c>
      <c r="H154" s="85">
        <v>0</v>
      </c>
    </row>
    <row r="155" spans="1:9" s="77" customFormat="1" ht="9" customHeight="1" x14ac:dyDescent="0.25">
      <c r="A155" s="76"/>
      <c r="B155" s="81"/>
      <c r="C155" s="82"/>
      <c r="D155" s="82"/>
      <c r="E155" s="82"/>
      <c r="F155" s="82"/>
      <c r="G155" s="81"/>
      <c r="H155" s="82"/>
    </row>
    <row r="156" spans="1:9" s="77" customFormat="1" ht="9" customHeight="1" x14ac:dyDescent="0.25">
      <c r="A156" s="75">
        <v>1999</v>
      </c>
      <c r="B156" s="76"/>
      <c r="C156" s="76"/>
      <c r="D156" s="76"/>
      <c r="E156" s="76"/>
      <c r="F156" s="76"/>
      <c r="G156" s="76"/>
      <c r="H156" s="76"/>
    </row>
    <row r="157" spans="1:9" s="80" customFormat="1" ht="9" customHeight="1" x14ac:dyDescent="0.25">
      <c r="A157" s="78" t="s">
        <v>33</v>
      </c>
      <c r="B157" s="79">
        <f t="shared" ref="B157:H157" si="8">SUM(B159:B190)</f>
        <v>8496726</v>
      </c>
      <c r="C157" s="79">
        <f t="shared" si="8"/>
        <v>6221565</v>
      </c>
      <c r="D157" s="79">
        <f t="shared" si="8"/>
        <v>1261495</v>
      </c>
      <c r="E157" s="79">
        <f t="shared" si="8"/>
        <v>346263</v>
      </c>
      <c r="F157" s="79">
        <f t="shared" si="8"/>
        <v>219925</v>
      </c>
      <c r="G157" s="79">
        <f t="shared" si="8"/>
        <v>428923</v>
      </c>
      <c r="H157" s="79">
        <f t="shared" si="8"/>
        <v>18555</v>
      </c>
      <c r="I157" s="89"/>
    </row>
    <row r="158" spans="1:9" s="80" customFormat="1" ht="3.95" customHeight="1" x14ac:dyDescent="0.25">
      <c r="A158" s="75"/>
      <c r="B158" s="79"/>
      <c r="C158" s="79"/>
      <c r="D158" s="79"/>
      <c r="E158" s="79"/>
      <c r="F158" s="79"/>
      <c r="G158" s="79"/>
      <c r="H158" s="79"/>
      <c r="I158" s="89"/>
    </row>
    <row r="159" spans="1:9" s="77" customFormat="1" ht="9" customHeight="1" x14ac:dyDescent="0.25">
      <c r="A159" s="76" t="s">
        <v>34</v>
      </c>
      <c r="B159" s="81">
        <f t="shared" ref="B159:B190" si="9">SUM(C159:H159)</f>
        <v>6420</v>
      </c>
      <c r="C159" s="82">
        <v>0</v>
      </c>
      <c r="D159" s="82">
        <v>0</v>
      </c>
      <c r="E159" s="82">
        <v>0</v>
      </c>
      <c r="F159" s="82">
        <v>83</v>
      </c>
      <c r="G159" s="81">
        <v>6337</v>
      </c>
      <c r="H159" s="82">
        <v>0</v>
      </c>
    </row>
    <row r="160" spans="1:9" s="77" customFormat="1" ht="9" customHeight="1" x14ac:dyDescent="0.25">
      <c r="A160" s="76" t="s">
        <v>35</v>
      </c>
      <c r="B160" s="81">
        <f t="shared" si="9"/>
        <v>68</v>
      </c>
      <c r="C160" s="82">
        <v>0</v>
      </c>
      <c r="D160" s="82">
        <v>0</v>
      </c>
      <c r="E160" s="82">
        <v>0</v>
      </c>
      <c r="F160" s="82">
        <v>0</v>
      </c>
      <c r="G160" s="81">
        <v>68</v>
      </c>
      <c r="H160" s="82">
        <v>0</v>
      </c>
    </row>
    <row r="161" spans="1:8" s="77" customFormat="1" ht="9" customHeight="1" x14ac:dyDescent="0.25">
      <c r="A161" s="76" t="s">
        <v>87</v>
      </c>
      <c r="B161" s="81">
        <f t="shared" si="9"/>
        <v>15661</v>
      </c>
      <c r="C161" s="82">
        <v>0</v>
      </c>
      <c r="D161" s="82">
        <v>0</v>
      </c>
      <c r="E161" s="82">
        <v>0</v>
      </c>
      <c r="F161" s="82">
        <v>366</v>
      </c>
      <c r="G161" s="81">
        <v>15295</v>
      </c>
      <c r="H161" s="82">
        <v>0</v>
      </c>
    </row>
    <row r="162" spans="1:8" s="77" customFormat="1" ht="9" customHeight="1" x14ac:dyDescent="0.25">
      <c r="A162" s="83" t="s">
        <v>37</v>
      </c>
      <c r="B162" s="84">
        <f t="shared" si="9"/>
        <v>62083</v>
      </c>
      <c r="C162" s="85">
        <v>56498</v>
      </c>
      <c r="D162" s="85">
        <v>0</v>
      </c>
      <c r="E162" s="85">
        <v>1235</v>
      </c>
      <c r="F162" s="85">
        <v>0</v>
      </c>
      <c r="G162" s="84">
        <v>229</v>
      </c>
      <c r="H162" s="85">
        <v>4121</v>
      </c>
    </row>
    <row r="163" spans="1:8" s="77" customFormat="1" ht="9" customHeight="1" x14ac:dyDescent="0.25">
      <c r="A163" s="76" t="s">
        <v>38</v>
      </c>
      <c r="B163" s="81">
        <f t="shared" si="9"/>
        <v>10521</v>
      </c>
      <c r="C163" s="82">
        <v>9917</v>
      </c>
      <c r="D163" s="82">
        <v>0</v>
      </c>
      <c r="E163" s="82">
        <v>0</v>
      </c>
      <c r="F163" s="82">
        <v>604</v>
      </c>
      <c r="G163" s="81">
        <v>0</v>
      </c>
      <c r="H163" s="82">
        <v>0</v>
      </c>
    </row>
    <row r="164" spans="1:8" s="77" customFormat="1" ht="9" customHeight="1" x14ac:dyDescent="0.25">
      <c r="A164" s="76" t="s">
        <v>39</v>
      </c>
      <c r="B164" s="81">
        <f t="shared" si="9"/>
        <v>3040</v>
      </c>
      <c r="C164" s="82">
        <v>1416</v>
      </c>
      <c r="D164" s="82">
        <v>0</v>
      </c>
      <c r="E164" s="82">
        <v>0</v>
      </c>
      <c r="F164" s="82">
        <v>229</v>
      </c>
      <c r="G164" s="81">
        <v>1395</v>
      </c>
      <c r="H164" s="82">
        <v>0</v>
      </c>
    </row>
    <row r="165" spans="1:8" s="77" customFormat="1" ht="9" customHeight="1" x14ac:dyDescent="0.25">
      <c r="A165" s="76" t="s">
        <v>40</v>
      </c>
      <c r="B165" s="81">
        <f t="shared" si="9"/>
        <v>40993</v>
      </c>
      <c r="C165" s="82">
        <v>40993</v>
      </c>
      <c r="D165" s="82">
        <v>0</v>
      </c>
      <c r="E165" s="82">
        <v>0</v>
      </c>
      <c r="F165" s="82">
        <v>0</v>
      </c>
      <c r="G165" s="90">
        <v>0</v>
      </c>
      <c r="H165" s="82">
        <v>0</v>
      </c>
    </row>
    <row r="166" spans="1:8" s="77" customFormat="1" ht="9" customHeight="1" x14ac:dyDescent="0.25">
      <c r="A166" s="83" t="s">
        <v>41</v>
      </c>
      <c r="B166" s="84">
        <f t="shared" si="9"/>
        <v>1996816</v>
      </c>
      <c r="C166" s="85">
        <v>1377520</v>
      </c>
      <c r="D166" s="85">
        <v>600038</v>
      </c>
      <c r="E166" s="85">
        <v>0</v>
      </c>
      <c r="F166" s="85">
        <v>13692</v>
      </c>
      <c r="G166" s="84">
        <v>5566</v>
      </c>
      <c r="H166" s="85">
        <v>0</v>
      </c>
    </row>
    <row r="167" spans="1:8" s="77" customFormat="1" ht="9" customHeight="1" x14ac:dyDescent="0.25">
      <c r="A167" s="76" t="s">
        <v>88</v>
      </c>
      <c r="B167" s="81">
        <f t="shared" si="9"/>
        <v>4474</v>
      </c>
      <c r="C167" s="82">
        <v>2458</v>
      </c>
      <c r="D167" s="82">
        <v>1817</v>
      </c>
      <c r="E167" s="82">
        <v>0</v>
      </c>
      <c r="F167" s="82">
        <v>0</v>
      </c>
      <c r="G167" s="81">
        <v>199</v>
      </c>
      <c r="H167" s="82">
        <v>0</v>
      </c>
    </row>
    <row r="168" spans="1:8" s="77" customFormat="1" ht="9" customHeight="1" x14ac:dyDescent="0.25">
      <c r="A168" s="76" t="s">
        <v>42</v>
      </c>
      <c r="B168" s="81">
        <f t="shared" si="9"/>
        <v>1897489</v>
      </c>
      <c r="C168" s="82">
        <v>1693172</v>
      </c>
      <c r="D168" s="82">
        <v>123823</v>
      </c>
      <c r="E168" s="82">
        <v>0</v>
      </c>
      <c r="F168" s="82">
        <v>62140</v>
      </c>
      <c r="G168" s="81">
        <v>13196</v>
      </c>
      <c r="H168" s="82">
        <v>5158</v>
      </c>
    </row>
    <row r="169" spans="1:8" s="77" customFormat="1" ht="9" customHeight="1" x14ac:dyDescent="0.25">
      <c r="A169" s="76" t="s">
        <v>43</v>
      </c>
      <c r="B169" s="81">
        <f t="shared" si="9"/>
        <v>44168</v>
      </c>
      <c r="C169" s="82">
        <v>2775</v>
      </c>
      <c r="D169" s="82">
        <v>7493</v>
      </c>
      <c r="E169" s="82">
        <v>0</v>
      </c>
      <c r="F169" s="82">
        <v>1179</v>
      </c>
      <c r="G169" s="81">
        <v>32721</v>
      </c>
      <c r="H169" s="82">
        <v>0</v>
      </c>
    </row>
    <row r="170" spans="1:8" s="77" customFormat="1" ht="9" customHeight="1" x14ac:dyDescent="0.25">
      <c r="A170" s="83" t="s">
        <v>44</v>
      </c>
      <c r="B170" s="84">
        <f t="shared" si="9"/>
        <v>301125</v>
      </c>
      <c r="C170" s="85">
        <v>267376</v>
      </c>
      <c r="D170" s="85">
        <v>22246</v>
      </c>
      <c r="E170" s="85">
        <v>0</v>
      </c>
      <c r="F170" s="85">
        <v>287</v>
      </c>
      <c r="G170" s="84">
        <v>10080</v>
      </c>
      <c r="H170" s="85">
        <v>1136</v>
      </c>
    </row>
    <row r="171" spans="1:8" s="77" customFormat="1" ht="9" customHeight="1" x14ac:dyDescent="0.25">
      <c r="A171" s="76" t="s">
        <v>45</v>
      </c>
      <c r="B171" s="81">
        <f t="shared" si="9"/>
        <v>108320</v>
      </c>
      <c r="C171" s="82">
        <v>70213</v>
      </c>
      <c r="D171" s="82">
        <v>19544</v>
      </c>
      <c r="E171" s="82">
        <v>0</v>
      </c>
      <c r="F171" s="82">
        <v>6887</v>
      </c>
      <c r="G171" s="81">
        <v>11676</v>
      </c>
      <c r="H171" s="82">
        <v>0</v>
      </c>
    </row>
    <row r="172" spans="1:8" s="77" customFormat="1" ht="9" customHeight="1" x14ac:dyDescent="0.25">
      <c r="A172" s="76" t="s">
        <v>46</v>
      </c>
      <c r="B172" s="81">
        <f t="shared" si="9"/>
        <v>529284</v>
      </c>
      <c r="C172" s="82">
        <v>390954</v>
      </c>
      <c r="D172" s="82">
        <v>89922</v>
      </c>
      <c r="E172" s="82">
        <v>0</v>
      </c>
      <c r="F172" s="82">
        <v>6385</v>
      </c>
      <c r="G172" s="81">
        <v>42023</v>
      </c>
      <c r="H172" s="82">
        <v>0</v>
      </c>
    </row>
    <row r="173" spans="1:8" s="77" customFormat="1" ht="9" customHeight="1" x14ac:dyDescent="0.25">
      <c r="A173" s="76" t="s">
        <v>47</v>
      </c>
      <c r="B173" s="81">
        <f t="shared" si="9"/>
        <v>415001</v>
      </c>
      <c r="C173" s="82">
        <v>335124</v>
      </c>
      <c r="D173" s="82">
        <v>42345</v>
      </c>
      <c r="E173" s="82">
        <v>0</v>
      </c>
      <c r="F173" s="82">
        <v>2419</v>
      </c>
      <c r="G173" s="81">
        <v>35113</v>
      </c>
      <c r="H173" s="82">
        <v>0</v>
      </c>
    </row>
    <row r="174" spans="1:8" s="77" customFormat="1" ht="9" customHeight="1" x14ac:dyDescent="0.25">
      <c r="A174" s="83" t="s">
        <v>48</v>
      </c>
      <c r="B174" s="84">
        <f t="shared" si="9"/>
        <v>1274379</v>
      </c>
      <c r="C174" s="85">
        <v>763851</v>
      </c>
      <c r="D174" s="85">
        <v>154074</v>
      </c>
      <c r="E174" s="85">
        <v>254186</v>
      </c>
      <c r="F174" s="85">
        <v>32324</v>
      </c>
      <c r="G174" s="84">
        <v>69944</v>
      </c>
      <c r="H174" s="85">
        <v>0</v>
      </c>
    </row>
    <row r="175" spans="1:8" s="77" customFormat="1" ht="9" customHeight="1" x14ac:dyDescent="0.25">
      <c r="A175" s="76" t="s">
        <v>49</v>
      </c>
      <c r="B175" s="81">
        <f t="shared" si="9"/>
        <v>1896</v>
      </c>
      <c r="C175" s="82">
        <v>1614</v>
      </c>
      <c r="D175" s="82">
        <v>158</v>
      </c>
      <c r="E175" s="82">
        <v>0</v>
      </c>
      <c r="F175" s="82">
        <v>0</v>
      </c>
      <c r="G175" s="81">
        <v>124</v>
      </c>
      <c r="H175" s="82">
        <v>0</v>
      </c>
    </row>
    <row r="176" spans="1:8" s="77" customFormat="1" ht="9" customHeight="1" x14ac:dyDescent="0.25">
      <c r="A176" s="76" t="s">
        <v>50</v>
      </c>
      <c r="B176" s="81">
        <f t="shared" si="9"/>
        <v>29117</v>
      </c>
      <c r="C176" s="82">
        <v>22575</v>
      </c>
      <c r="D176" s="82">
        <v>0</v>
      </c>
      <c r="E176" s="82">
        <v>0</v>
      </c>
      <c r="F176" s="82">
        <v>5850</v>
      </c>
      <c r="G176" s="81">
        <v>692</v>
      </c>
      <c r="H176" s="82">
        <v>0</v>
      </c>
    </row>
    <row r="177" spans="1:8" s="77" customFormat="1" ht="9" customHeight="1" x14ac:dyDescent="0.25">
      <c r="A177" s="76" t="s">
        <v>51</v>
      </c>
      <c r="B177" s="81">
        <f t="shared" si="9"/>
        <v>70756</v>
      </c>
      <c r="C177" s="82">
        <v>62552</v>
      </c>
      <c r="D177" s="82">
        <v>0</v>
      </c>
      <c r="E177" s="82">
        <v>0</v>
      </c>
      <c r="F177" s="82">
        <v>1371</v>
      </c>
      <c r="G177" s="81">
        <v>6833</v>
      </c>
      <c r="H177" s="82">
        <v>0</v>
      </c>
    </row>
    <row r="178" spans="1:8" s="77" customFormat="1" ht="9" customHeight="1" x14ac:dyDescent="0.25">
      <c r="A178" s="83" t="s">
        <v>52</v>
      </c>
      <c r="B178" s="84">
        <f t="shared" si="9"/>
        <v>673460</v>
      </c>
      <c r="C178" s="85">
        <v>479764</v>
      </c>
      <c r="D178" s="85">
        <v>137715</v>
      </c>
      <c r="E178" s="85">
        <v>38700</v>
      </c>
      <c r="F178" s="85">
        <v>2106</v>
      </c>
      <c r="G178" s="84">
        <v>15175</v>
      </c>
      <c r="H178" s="85">
        <v>0</v>
      </c>
    </row>
    <row r="179" spans="1:8" s="77" customFormat="1" ht="9" customHeight="1" x14ac:dyDescent="0.25">
      <c r="A179" s="76" t="s">
        <v>53</v>
      </c>
      <c r="B179" s="81">
        <f t="shared" si="9"/>
        <v>331372</v>
      </c>
      <c r="C179" s="82">
        <v>292191</v>
      </c>
      <c r="D179" s="82">
        <v>1980</v>
      </c>
      <c r="E179" s="82">
        <v>0</v>
      </c>
      <c r="F179" s="82">
        <v>554</v>
      </c>
      <c r="G179" s="81">
        <v>36647</v>
      </c>
      <c r="H179" s="82">
        <v>0</v>
      </c>
    </row>
    <row r="180" spans="1:8" s="77" customFormat="1" ht="9" customHeight="1" x14ac:dyDescent="0.25">
      <c r="A180" s="76" t="s">
        <v>54</v>
      </c>
      <c r="B180" s="81">
        <f t="shared" si="9"/>
        <v>6873</v>
      </c>
      <c r="C180" s="82">
        <v>3771</v>
      </c>
      <c r="D180" s="82">
        <v>247</v>
      </c>
      <c r="E180" s="82">
        <v>0</v>
      </c>
      <c r="F180" s="82">
        <v>335</v>
      </c>
      <c r="G180" s="81">
        <v>2520</v>
      </c>
      <c r="H180" s="82">
        <v>0</v>
      </c>
    </row>
    <row r="181" spans="1:8" s="77" customFormat="1" ht="9" customHeight="1" x14ac:dyDescent="0.25">
      <c r="A181" s="76" t="s">
        <v>55</v>
      </c>
      <c r="B181" s="81">
        <f t="shared" si="9"/>
        <v>104753</v>
      </c>
      <c r="C181" s="82">
        <v>47712</v>
      </c>
      <c r="D181" s="82">
        <v>0</v>
      </c>
      <c r="E181" s="82">
        <v>49967</v>
      </c>
      <c r="F181" s="82">
        <v>6490</v>
      </c>
      <c r="G181" s="81">
        <v>0</v>
      </c>
      <c r="H181" s="82">
        <v>584</v>
      </c>
    </row>
    <row r="182" spans="1:8" s="77" customFormat="1" ht="9" customHeight="1" x14ac:dyDescent="0.25">
      <c r="A182" s="83" t="s">
        <v>56</v>
      </c>
      <c r="B182" s="84">
        <f t="shared" si="9"/>
        <v>13702</v>
      </c>
      <c r="C182" s="85">
        <v>3105</v>
      </c>
      <c r="D182" s="85">
        <v>1667</v>
      </c>
      <c r="E182" s="85">
        <v>0</v>
      </c>
      <c r="F182" s="85">
        <v>764</v>
      </c>
      <c r="G182" s="84">
        <v>2139</v>
      </c>
      <c r="H182" s="85">
        <v>6027</v>
      </c>
    </row>
    <row r="183" spans="1:8" s="77" customFormat="1" ht="9" customHeight="1" x14ac:dyDescent="0.25">
      <c r="A183" s="76" t="s">
        <v>57</v>
      </c>
      <c r="B183" s="81">
        <f t="shared" si="9"/>
        <v>50050</v>
      </c>
      <c r="C183" s="82">
        <v>30466</v>
      </c>
      <c r="D183" s="82">
        <v>0</v>
      </c>
      <c r="E183" s="82">
        <v>0</v>
      </c>
      <c r="F183" s="82">
        <v>19584</v>
      </c>
      <c r="G183" s="81">
        <v>0</v>
      </c>
      <c r="H183" s="82">
        <v>0</v>
      </c>
    </row>
    <row r="184" spans="1:8" s="77" customFormat="1" ht="9" customHeight="1" x14ac:dyDescent="0.25">
      <c r="A184" s="76" t="s">
        <v>58</v>
      </c>
      <c r="B184" s="81">
        <f t="shared" si="9"/>
        <v>125686</v>
      </c>
      <c r="C184" s="82">
        <v>40932</v>
      </c>
      <c r="D184" s="82">
        <v>27995</v>
      </c>
      <c r="E184" s="82">
        <v>0</v>
      </c>
      <c r="F184" s="82">
        <v>0</v>
      </c>
      <c r="G184" s="81">
        <v>56759</v>
      </c>
      <c r="H184" s="82">
        <v>0</v>
      </c>
    </row>
    <row r="185" spans="1:8" s="77" customFormat="1" ht="9" customHeight="1" x14ac:dyDescent="0.25">
      <c r="A185" s="76" t="s">
        <v>59</v>
      </c>
      <c r="B185" s="81">
        <f t="shared" si="9"/>
        <v>6558</v>
      </c>
      <c r="C185" s="82">
        <v>6120</v>
      </c>
      <c r="D185" s="82">
        <v>0</v>
      </c>
      <c r="E185" s="82">
        <v>0</v>
      </c>
      <c r="F185" s="82">
        <v>321</v>
      </c>
      <c r="G185" s="81">
        <v>117</v>
      </c>
      <c r="H185" s="82">
        <v>0</v>
      </c>
    </row>
    <row r="186" spans="1:8" s="77" customFormat="1" ht="9" customHeight="1" x14ac:dyDescent="0.25">
      <c r="A186" s="83" t="s">
        <v>60</v>
      </c>
      <c r="B186" s="84">
        <f t="shared" si="9"/>
        <v>77794</v>
      </c>
      <c r="C186" s="85">
        <v>10335</v>
      </c>
      <c r="D186" s="85">
        <v>164</v>
      </c>
      <c r="E186" s="85">
        <v>0</v>
      </c>
      <c r="F186" s="85">
        <v>21509</v>
      </c>
      <c r="G186" s="84">
        <v>44257</v>
      </c>
      <c r="H186" s="85">
        <v>1529</v>
      </c>
    </row>
    <row r="187" spans="1:8" s="77" customFormat="1" ht="9" customHeight="1" x14ac:dyDescent="0.25">
      <c r="A187" s="76" t="s">
        <v>61</v>
      </c>
      <c r="B187" s="81">
        <f t="shared" si="9"/>
        <v>49728</v>
      </c>
      <c r="C187" s="82">
        <v>46315</v>
      </c>
      <c r="D187" s="82">
        <v>0</v>
      </c>
      <c r="E187" s="82">
        <v>0</v>
      </c>
      <c r="F187" s="82">
        <v>84</v>
      </c>
      <c r="G187" s="81">
        <v>3329</v>
      </c>
      <c r="H187" s="82">
        <v>0</v>
      </c>
    </row>
    <row r="188" spans="1:8" s="77" customFormat="1" ht="9" customHeight="1" x14ac:dyDescent="0.25">
      <c r="A188" s="76" t="s">
        <v>62</v>
      </c>
      <c r="B188" s="81">
        <f t="shared" si="9"/>
        <v>191239</v>
      </c>
      <c r="C188" s="82">
        <v>137755</v>
      </c>
      <c r="D188" s="82">
        <v>13468</v>
      </c>
      <c r="E188" s="82">
        <v>251</v>
      </c>
      <c r="F188" s="82">
        <v>29066</v>
      </c>
      <c r="G188" s="81">
        <v>10699</v>
      </c>
      <c r="H188" s="82">
        <v>0</v>
      </c>
    </row>
    <row r="189" spans="1:8" s="77" customFormat="1" ht="9" customHeight="1" x14ac:dyDescent="0.25">
      <c r="A189" s="76" t="s">
        <v>63</v>
      </c>
      <c r="B189" s="81">
        <f t="shared" si="9"/>
        <v>12096</v>
      </c>
      <c r="C189" s="82">
        <v>2052</v>
      </c>
      <c r="D189" s="82">
        <v>0</v>
      </c>
      <c r="E189" s="82">
        <v>1924</v>
      </c>
      <c r="F189" s="82">
        <v>3643</v>
      </c>
      <c r="G189" s="81">
        <v>4477</v>
      </c>
      <c r="H189" s="82">
        <v>0</v>
      </c>
    </row>
    <row r="190" spans="1:8" s="77" customFormat="1" ht="9" customHeight="1" x14ac:dyDescent="0.25">
      <c r="A190" s="83" t="s">
        <v>64</v>
      </c>
      <c r="B190" s="84">
        <f t="shared" si="9"/>
        <v>41804</v>
      </c>
      <c r="C190" s="85">
        <v>22039</v>
      </c>
      <c r="D190" s="85">
        <v>16799</v>
      </c>
      <c r="E190" s="85">
        <v>0</v>
      </c>
      <c r="F190" s="85">
        <v>1653</v>
      </c>
      <c r="G190" s="84">
        <v>1313</v>
      </c>
      <c r="H190" s="85">
        <v>0</v>
      </c>
    </row>
    <row r="191" spans="1:8" s="77" customFormat="1" ht="9" customHeight="1" x14ac:dyDescent="0.25">
      <c r="A191" s="75"/>
      <c r="B191" s="76"/>
      <c r="C191" s="76"/>
      <c r="D191" s="76"/>
      <c r="E191" s="76"/>
      <c r="F191" s="76"/>
      <c r="G191" s="76"/>
      <c r="H191" s="76"/>
    </row>
    <row r="192" spans="1:8" s="77" customFormat="1" ht="9" customHeight="1" x14ac:dyDescent="0.25">
      <c r="A192" s="75">
        <v>2000</v>
      </c>
      <c r="B192" s="76"/>
      <c r="C192" s="76"/>
      <c r="D192" s="76"/>
      <c r="E192" s="76"/>
      <c r="F192" s="76"/>
      <c r="G192" s="76"/>
      <c r="H192" s="76"/>
    </row>
    <row r="193" spans="1:9" s="80" customFormat="1" ht="9" customHeight="1" x14ac:dyDescent="0.25">
      <c r="A193" s="78" t="s">
        <v>33</v>
      </c>
      <c r="B193" s="79">
        <f t="shared" ref="B193:H193" si="10">SUM(B195:B226)</f>
        <v>9429800</v>
      </c>
      <c r="C193" s="79">
        <f t="shared" si="10"/>
        <v>6534362</v>
      </c>
      <c r="D193" s="79">
        <f t="shared" si="10"/>
        <v>1725542</v>
      </c>
      <c r="E193" s="79">
        <f t="shared" si="10"/>
        <v>399137</v>
      </c>
      <c r="F193" s="79">
        <f t="shared" si="10"/>
        <v>142731</v>
      </c>
      <c r="G193" s="79">
        <f t="shared" si="10"/>
        <v>593672</v>
      </c>
      <c r="H193" s="79">
        <f t="shared" si="10"/>
        <v>34356</v>
      </c>
      <c r="I193" s="89"/>
    </row>
    <row r="194" spans="1:9" s="80" customFormat="1" ht="3.95" customHeight="1" x14ac:dyDescent="0.25">
      <c r="A194" s="75"/>
      <c r="B194" s="79"/>
      <c r="C194" s="79"/>
      <c r="D194" s="79"/>
      <c r="E194" s="79"/>
      <c r="F194" s="79"/>
      <c r="G194" s="79"/>
      <c r="H194" s="79"/>
      <c r="I194" s="89"/>
    </row>
    <row r="195" spans="1:9" s="77" customFormat="1" ht="9" customHeight="1" x14ac:dyDescent="0.25">
      <c r="A195" s="76" t="s">
        <v>34</v>
      </c>
      <c r="B195" s="81">
        <f t="shared" ref="B195:B226" si="11">SUM(C195:H195)</f>
        <v>8328</v>
      </c>
      <c r="C195" s="82">
        <v>0</v>
      </c>
      <c r="D195" s="82">
        <v>0</v>
      </c>
      <c r="E195" s="82">
        <v>0</v>
      </c>
      <c r="F195" s="82">
        <v>27</v>
      </c>
      <c r="G195" s="81">
        <v>8301</v>
      </c>
      <c r="H195" s="82">
        <v>0</v>
      </c>
    </row>
    <row r="196" spans="1:9" s="77" customFormat="1" ht="9" customHeight="1" x14ac:dyDescent="0.25">
      <c r="A196" s="76" t="s">
        <v>35</v>
      </c>
      <c r="B196" s="81">
        <f t="shared" si="11"/>
        <v>0</v>
      </c>
      <c r="C196" s="82">
        <v>0</v>
      </c>
      <c r="D196" s="82">
        <v>0</v>
      </c>
      <c r="E196" s="82">
        <v>0</v>
      </c>
      <c r="F196" s="82">
        <v>0</v>
      </c>
      <c r="G196" s="81">
        <v>0</v>
      </c>
      <c r="H196" s="82">
        <v>0</v>
      </c>
    </row>
    <row r="197" spans="1:9" s="77" customFormat="1" ht="9" customHeight="1" x14ac:dyDescent="0.25">
      <c r="A197" s="76" t="s">
        <v>87</v>
      </c>
      <c r="B197" s="81">
        <f t="shared" si="11"/>
        <v>18907</v>
      </c>
      <c r="C197" s="82">
        <v>0</v>
      </c>
      <c r="D197" s="82">
        <v>0</v>
      </c>
      <c r="E197" s="82">
        <v>0</v>
      </c>
      <c r="F197" s="82">
        <v>25</v>
      </c>
      <c r="G197" s="81">
        <v>18882</v>
      </c>
      <c r="H197" s="82">
        <v>0</v>
      </c>
    </row>
    <row r="198" spans="1:9" s="77" customFormat="1" ht="9" customHeight="1" x14ac:dyDescent="0.25">
      <c r="A198" s="83" t="s">
        <v>37</v>
      </c>
      <c r="B198" s="84">
        <f t="shared" si="11"/>
        <v>92420</v>
      </c>
      <c r="C198" s="85">
        <v>79800</v>
      </c>
      <c r="D198" s="85">
        <v>0</v>
      </c>
      <c r="E198" s="85">
        <v>5675</v>
      </c>
      <c r="F198" s="85">
        <v>0</v>
      </c>
      <c r="G198" s="84">
        <v>396</v>
      </c>
      <c r="H198" s="85">
        <v>6549</v>
      </c>
    </row>
    <row r="199" spans="1:9" s="77" customFormat="1" ht="9" customHeight="1" x14ac:dyDescent="0.25">
      <c r="A199" s="76" t="s">
        <v>38</v>
      </c>
      <c r="B199" s="81">
        <f t="shared" si="11"/>
        <v>8548</v>
      </c>
      <c r="C199" s="82">
        <v>8020</v>
      </c>
      <c r="D199" s="82">
        <v>0</v>
      </c>
      <c r="E199" s="82">
        <v>0</v>
      </c>
      <c r="F199" s="82">
        <v>528</v>
      </c>
      <c r="G199" s="81">
        <v>0</v>
      </c>
      <c r="H199" s="82">
        <v>0</v>
      </c>
    </row>
    <row r="200" spans="1:9" s="77" customFormat="1" ht="9" customHeight="1" x14ac:dyDescent="0.25">
      <c r="A200" s="76" t="s">
        <v>39</v>
      </c>
      <c r="B200" s="81">
        <f t="shared" si="11"/>
        <v>10784</v>
      </c>
      <c r="C200" s="82">
        <v>10206</v>
      </c>
      <c r="D200" s="82">
        <v>0</v>
      </c>
      <c r="E200" s="82">
        <v>0</v>
      </c>
      <c r="F200" s="82">
        <v>136</v>
      </c>
      <c r="G200" s="81">
        <v>442</v>
      </c>
      <c r="H200" s="82">
        <v>0</v>
      </c>
    </row>
    <row r="201" spans="1:9" s="77" customFormat="1" ht="9" customHeight="1" x14ac:dyDescent="0.25">
      <c r="A201" s="76" t="s">
        <v>40</v>
      </c>
      <c r="B201" s="81">
        <f t="shared" si="11"/>
        <v>101455</v>
      </c>
      <c r="C201" s="82">
        <v>101455</v>
      </c>
      <c r="D201" s="82">
        <v>0</v>
      </c>
      <c r="E201" s="82">
        <v>0</v>
      </c>
      <c r="F201" s="82">
        <v>0</v>
      </c>
      <c r="G201" s="90">
        <v>0</v>
      </c>
      <c r="H201" s="82">
        <v>0</v>
      </c>
    </row>
    <row r="202" spans="1:9" s="77" customFormat="1" ht="9" customHeight="1" x14ac:dyDescent="0.25">
      <c r="A202" s="83" t="s">
        <v>41</v>
      </c>
      <c r="B202" s="84">
        <f t="shared" si="11"/>
        <v>2091048</v>
      </c>
      <c r="C202" s="85">
        <v>1290681</v>
      </c>
      <c r="D202" s="85">
        <v>790949</v>
      </c>
      <c r="E202" s="85">
        <v>0</v>
      </c>
      <c r="F202" s="85">
        <v>9102</v>
      </c>
      <c r="G202" s="84">
        <v>316</v>
      </c>
      <c r="H202" s="85">
        <v>0</v>
      </c>
    </row>
    <row r="203" spans="1:9" s="77" customFormat="1" ht="9" customHeight="1" x14ac:dyDescent="0.25">
      <c r="A203" s="76" t="s">
        <v>88</v>
      </c>
      <c r="B203" s="81">
        <f t="shared" si="11"/>
        <v>9468</v>
      </c>
      <c r="C203" s="82">
        <v>5752</v>
      </c>
      <c r="D203" s="82">
        <v>2646</v>
      </c>
      <c r="E203" s="82">
        <v>0</v>
      </c>
      <c r="F203" s="82">
        <v>0</v>
      </c>
      <c r="G203" s="81">
        <v>1070</v>
      </c>
      <c r="H203" s="82">
        <v>0</v>
      </c>
    </row>
    <row r="204" spans="1:9" s="77" customFormat="1" ht="9" customHeight="1" x14ac:dyDescent="0.25">
      <c r="A204" s="76" t="s">
        <v>42</v>
      </c>
      <c r="B204" s="81">
        <f t="shared" si="11"/>
        <v>2371859</v>
      </c>
      <c r="C204" s="82">
        <v>1764181</v>
      </c>
      <c r="D204" s="82">
        <v>433799</v>
      </c>
      <c r="E204" s="82">
        <v>69777</v>
      </c>
      <c r="F204" s="82">
        <v>17936</v>
      </c>
      <c r="G204" s="81">
        <v>61558</v>
      </c>
      <c r="H204" s="82">
        <v>24608</v>
      </c>
    </row>
    <row r="205" spans="1:9" s="77" customFormat="1" ht="9" customHeight="1" x14ac:dyDescent="0.25">
      <c r="A205" s="76" t="s">
        <v>43</v>
      </c>
      <c r="B205" s="81">
        <f t="shared" si="11"/>
        <v>48317</v>
      </c>
      <c r="C205" s="82">
        <v>4200</v>
      </c>
      <c r="D205" s="82">
        <v>8422</v>
      </c>
      <c r="E205" s="82">
        <v>0</v>
      </c>
      <c r="F205" s="82">
        <v>447</v>
      </c>
      <c r="G205" s="81">
        <v>35248</v>
      </c>
      <c r="H205" s="82">
        <v>0</v>
      </c>
    </row>
    <row r="206" spans="1:9" s="77" customFormat="1" ht="9" customHeight="1" x14ac:dyDescent="0.25">
      <c r="A206" s="83" t="s">
        <v>44</v>
      </c>
      <c r="B206" s="84">
        <f t="shared" si="11"/>
        <v>300156</v>
      </c>
      <c r="C206" s="85">
        <v>281963</v>
      </c>
      <c r="D206" s="85">
        <v>11748</v>
      </c>
      <c r="E206" s="85">
        <v>0</v>
      </c>
      <c r="F206" s="85">
        <v>52</v>
      </c>
      <c r="G206" s="84">
        <v>6393</v>
      </c>
      <c r="H206" s="85">
        <v>0</v>
      </c>
    </row>
    <row r="207" spans="1:9" s="77" customFormat="1" ht="9" customHeight="1" x14ac:dyDescent="0.25">
      <c r="A207" s="76" t="s">
        <v>45</v>
      </c>
      <c r="B207" s="81">
        <f t="shared" si="11"/>
        <v>124724</v>
      </c>
      <c r="C207" s="82">
        <v>63291</v>
      </c>
      <c r="D207" s="82">
        <v>25943</v>
      </c>
      <c r="E207" s="82">
        <v>0</v>
      </c>
      <c r="F207" s="82">
        <v>8482</v>
      </c>
      <c r="G207" s="81">
        <v>27008</v>
      </c>
      <c r="H207" s="82">
        <v>0</v>
      </c>
    </row>
    <row r="208" spans="1:9" s="77" customFormat="1" ht="9" customHeight="1" x14ac:dyDescent="0.25">
      <c r="A208" s="76" t="s">
        <v>46</v>
      </c>
      <c r="B208" s="81">
        <f t="shared" si="11"/>
        <v>407119</v>
      </c>
      <c r="C208" s="82">
        <v>319753</v>
      </c>
      <c r="D208" s="82">
        <v>36996</v>
      </c>
      <c r="E208" s="82">
        <v>0</v>
      </c>
      <c r="F208" s="82">
        <v>221</v>
      </c>
      <c r="G208" s="81">
        <v>50149</v>
      </c>
      <c r="H208" s="82">
        <v>0</v>
      </c>
    </row>
    <row r="209" spans="1:8" s="77" customFormat="1" ht="9" customHeight="1" x14ac:dyDescent="0.25">
      <c r="A209" s="76" t="s">
        <v>47</v>
      </c>
      <c r="B209" s="81">
        <f t="shared" si="11"/>
        <v>604789</v>
      </c>
      <c r="C209" s="82">
        <v>478585</v>
      </c>
      <c r="D209" s="82">
        <v>81097</v>
      </c>
      <c r="E209" s="82">
        <v>0</v>
      </c>
      <c r="F209" s="82">
        <v>199</v>
      </c>
      <c r="G209" s="81">
        <v>44908</v>
      </c>
      <c r="H209" s="82">
        <v>0</v>
      </c>
    </row>
    <row r="210" spans="1:8" s="77" customFormat="1" ht="9" customHeight="1" x14ac:dyDescent="0.25">
      <c r="A210" s="83" t="s">
        <v>48</v>
      </c>
      <c r="B210" s="84">
        <f t="shared" si="11"/>
        <v>1394762</v>
      </c>
      <c r="C210" s="85">
        <v>839183</v>
      </c>
      <c r="D210" s="85">
        <v>172684</v>
      </c>
      <c r="E210" s="85">
        <v>283301</v>
      </c>
      <c r="F210" s="85">
        <v>33608</v>
      </c>
      <c r="G210" s="84">
        <v>65986</v>
      </c>
      <c r="H210" s="85">
        <v>0</v>
      </c>
    </row>
    <row r="211" spans="1:8" s="77" customFormat="1" ht="9" customHeight="1" x14ac:dyDescent="0.25">
      <c r="A211" s="76" t="s">
        <v>49</v>
      </c>
      <c r="B211" s="81">
        <f t="shared" si="11"/>
        <v>1080</v>
      </c>
      <c r="C211" s="82">
        <v>825</v>
      </c>
      <c r="D211" s="82">
        <v>255</v>
      </c>
      <c r="E211" s="82">
        <v>0</v>
      </c>
      <c r="F211" s="82">
        <v>0</v>
      </c>
      <c r="G211" s="81">
        <v>0</v>
      </c>
      <c r="H211" s="82">
        <v>0</v>
      </c>
    </row>
    <row r="212" spans="1:8" s="77" customFormat="1" ht="9" customHeight="1" x14ac:dyDescent="0.25">
      <c r="A212" s="76" t="s">
        <v>50</v>
      </c>
      <c r="B212" s="81">
        <f t="shared" si="11"/>
        <v>31788</v>
      </c>
      <c r="C212" s="82">
        <v>26554</v>
      </c>
      <c r="D212" s="82">
        <v>0</v>
      </c>
      <c r="E212" s="82">
        <v>0</v>
      </c>
      <c r="F212" s="82">
        <v>1352</v>
      </c>
      <c r="G212" s="81">
        <v>3882</v>
      </c>
      <c r="H212" s="82">
        <v>0</v>
      </c>
    </row>
    <row r="213" spans="1:8" s="77" customFormat="1" ht="9" customHeight="1" x14ac:dyDescent="0.25">
      <c r="A213" s="76" t="s">
        <v>51</v>
      </c>
      <c r="B213" s="81">
        <f t="shared" si="11"/>
        <v>42939</v>
      </c>
      <c r="C213" s="82">
        <v>30258</v>
      </c>
      <c r="D213" s="82">
        <v>0</v>
      </c>
      <c r="E213" s="82">
        <v>0</v>
      </c>
      <c r="F213" s="82">
        <v>2656</v>
      </c>
      <c r="G213" s="81">
        <v>10025</v>
      </c>
      <c r="H213" s="82">
        <v>0</v>
      </c>
    </row>
    <row r="214" spans="1:8" s="77" customFormat="1" ht="9" customHeight="1" x14ac:dyDescent="0.25">
      <c r="A214" s="83" t="s">
        <v>52</v>
      </c>
      <c r="B214" s="84">
        <f t="shared" si="11"/>
        <v>578659</v>
      </c>
      <c r="C214" s="85">
        <v>461648</v>
      </c>
      <c r="D214" s="85">
        <v>68373</v>
      </c>
      <c r="E214" s="85">
        <v>23334</v>
      </c>
      <c r="F214" s="85">
        <v>1663</v>
      </c>
      <c r="G214" s="84">
        <v>23624</v>
      </c>
      <c r="H214" s="85">
        <v>17</v>
      </c>
    </row>
    <row r="215" spans="1:8" s="77" customFormat="1" ht="9" customHeight="1" x14ac:dyDescent="0.25">
      <c r="A215" s="76" t="s">
        <v>53</v>
      </c>
      <c r="B215" s="81">
        <f t="shared" si="11"/>
        <v>352860</v>
      </c>
      <c r="C215" s="82">
        <v>301445</v>
      </c>
      <c r="D215" s="82">
        <v>0</v>
      </c>
      <c r="E215" s="82">
        <v>0</v>
      </c>
      <c r="F215" s="82">
        <v>89</v>
      </c>
      <c r="G215" s="81">
        <v>51326</v>
      </c>
      <c r="H215" s="82">
        <v>0</v>
      </c>
    </row>
    <row r="216" spans="1:8" s="77" customFormat="1" ht="9" customHeight="1" x14ac:dyDescent="0.25">
      <c r="A216" s="76" t="s">
        <v>54</v>
      </c>
      <c r="B216" s="81">
        <f t="shared" si="11"/>
        <v>8154</v>
      </c>
      <c r="C216" s="82">
        <v>5906</v>
      </c>
      <c r="D216" s="82">
        <v>0</v>
      </c>
      <c r="E216" s="82">
        <v>0</v>
      </c>
      <c r="F216" s="82">
        <v>191</v>
      </c>
      <c r="G216" s="81">
        <v>2057</v>
      </c>
      <c r="H216" s="82">
        <v>0</v>
      </c>
    </row>
    <row r="217" spans="1:8" s="77" customFormat="1" ht="9" customHeight="1" x14ac:dyDescent="0.25">
      <c r="A217" s="76" t="s">
        <v>55</v>
      </c>
      <c r="B217" s="81">
        <f t="shared" si="11"/>
        <v>46337</v>
      </c>
      <c r="C217" s="82">
        <v>31425</v>
      </c>
      <c r="D217" s="82">
        <v>0</v>
      </c>
      <c r="E217" s="82">
        <v>10754</v>
      </c>
      <c r="F217" s="82">
        <v>4014</v>
      </c>
      <c r="G217" s="81">
        <v>144</v>
      </c>
      <c r="H217" s="82">
        <v>0</v>
      </c>
    </row>
    <row r="218" spans="1:8" s="77" customFormat="1" ht="9" customHeight="1" x14ac:dyDescent="0.25">
      <c r="A218" s="83" t="s">
        <v>56</v>
      </c>
      <c r="B218" s="84">
        <f t="shared" si="11"/>
        <v>12739</v>
      </c>
      <c r="C218" s="85">
        <v>3526</v>
      </c>
      <c r="D218" s="85">
        <v>3720</v>
      </c>
      <c r="E218" s="85">
        <v>0</v>
      </c>
      <c r="F218" s="85">
        <v>730</v>
      </c>
      <c r="G218" s="84">
        <v>1976</v>
      </c>
      <c r="H218" s="85">
        <v>2787</v>
      </c>
    </row>
    <row r="219" spans="1:8" s="77" customFormat="1" ht="9" customHeight="1" x14ac:dyDescent="0.25">
      <c r="A219" s="76" t="s">
        <v>57</v>
      </c>
      <c r="B219" s="81">
        <f t="shared" si="11"/>
        <v>78441</v>
      </c>
      <c r="C219" s="82">
        <v>72760</v>
      </c>
      <c r="D219" s="82">
        <v>0</v>
      </c>
      <c r="E219" s="82">
        <v>0</v>
      </c>
      <c r="F219" s="82">
        <v>5113</v>
      </c>
      <c r="G219" s="81">
        <v>568</v>
      </c>
      <c r="H219" s="82">
        <v>0</v>
      </c>
    </row>
    <row r="220" spans="1:8" s="77" customFormat="1" ht="9" customHeight="1" x14ac:dyDescent="0.25">
      <c r="A220" s="76" t="s">
        <v>58</v>
      </c>
      <c r="B220" s="81">
        <f t="shared" si="11"/>
        <v>187162</v>
      </c>
      <c r="C220" s="82">
        <v>62233</v>
      </c>
      <c r="D220" s="82">
        <v>28156</v>
      </c>
      <c r="E220" s="82">
        <v>0</v>
      </c>
      <c r="F220" s="82">
        <v>0</v>
      </c>
      <c r="G220" s="81">
        <v>96773</v>
      </c>
      <c r="H220" s="82">
        <v>0</v>
      </c>
    </row>
    <row r="221" spans="1:8" s="77" customFormat="1" ht="9" customHeight="1" x14ac:dyDescent="0.25">
      <c r="A221" s="76" t="s">
        <v>59</v>
      </c>
      <c r="B221" s="81">
        <f t="shared" si="11"/>
        <v>3241</v>
      </c>
      <c r="C221" s="82">
        <v>3241</v>
      </c>
      <c r="D221" s="82">
        <v>0</v>
      </c>
      <c r="E221" s="82">
        <v>0</v>
      </c>
      <c r="F221" s="82">
        <v>0</v>
      </c>
      <c r="G221" s="81">
        <v>0</v>
      </c>
      <c r="H221" s="82">
        <v>0</v>
      </c>
    </row>
    <row r="222" spans="1:8" s="77" customFormat="1" ht="9" customHeight="1" x14ac:dyDescent="0.25">
      <c r="A222" s="83" t="s">
        <v>60</v>
      </c>
      <c r="B222" s="84">
        <f t="shared" si="11"/>
        <v>100000</v>
      </c>
      <c r="C222" s="85">
        <v>10876</v>
      </c>
      <c r="D222" s="85">
        <v>7144</v>
      </c>
      <c r="E222" s="85">
        <v>0</v>
      </c>
      <c r="F222" s="85">
        <v>18557</v>
      </c>
      <c r="G222" s="84">
        <v>63028</v>
      </c>
      <c r="H222" s="85">
        <v>395</v>
      </c>
    </row>
    <row r="223" spans="1:8" s="77" customFormat="1" ht="9" customHeight="1" x14ac:dyDescent="0.25">
      <c r="A223" s="76" t="s">
        <v>61</v>
      </c>
      <c r="B223" s="81">
        <f t="shared" si="11"/>
        <v>50940</v>
      </c>
      <c r="C223" s="82">
        <v>47090</v>
      </c>
      <c r="D223" s="82">
        <v>0</v>
      </c>
      <c r="E223" s="82">
        <v>0</v>
      </c>
      <c r="F223" s="82">
        <v>7</v>
      </c>
      <c r="G223" s="81">
        <v>3843</v>
      </c>
      <c r="H223" s="82">
        <v>0</v>
      </c>
    </row>
    <row r="224" spans="1:8" s="77" customFormat="1" ht="9" customHeight="1" x14ac:dyDescent="0.25">
      <c r="A224" s="76" t="s">
        <v>62</v>
      </c>
      <c r="B224" s="81">
        <f t="shared" si="11"/>
        <v>229526</v>
      </c>
      <c r="C224" s="82">
        <v>184773</v>
      </c>
      <c r="D224" s="82">
        <v>11885</v>
      </c>
      <c r="E224" s="82">
        <v>0</v>
      </c>
      <c r="F224" s="82">
        <v>28123</v>
      </c>
      <c r="G224" s="81">
        <v>4745</v>
      </c>
      <c r="H224" s="82">
        <v>0</v>
      </c>
    </row>
    <row r="225" spans="1:9" s="77" customFormat="1" ht="9" customHeight="1" x14ac:dyDescent="0.25">
      <c r="A225" s="76" t="s">
        <v>63</v>
      </c>
      <c r="B225" s="81">
        <f t="shared" si="11"/>
        <v>31442</v>
      </c>
      <c r="C225" s="82">
        <v>7313</v>
      </c>
      <c r="D225" s="82">
        <v>0</v>
      </c>
      <c r="E225" s="82">
        <v>6296</v>
      </c>
      <c r="F225" s="82">
        <v>8152</v>
      </c>
      <c r="G225" s="81">
        <v>9681</v>
      </c>
      <c r="H225" s="82">
        <v>0</v>
      </c>
    </row>
    <row r="226" spans="1:9" s="77" customFormat="1" ht="9" customHeight="1" x14ac:dyDescent="0.25">
      <c r="A226" s="83" t="s">
        <v>64</v>
      </c>
      <c r="B226" s="84">
        <f t="shared" si="11"/>
        <v>81808</v>
      </c>
      <c r="C226" s="85">
        <v>37419</v>
      </c>
      <c r="D226" s="85">
        <v>41725</v>
      </c>
      <c r="E226" s="85">
        <v>0</v>
      </c>
      <c r="F226" s="85">
        <v>1321</v>
      </c>
      <c r="G226" s="84">
        <v>1343</v>
      </c>
      <c r="H226" s="85">
        <v>0</v>
      </c>
    </row>
    <row r="227" spans="1:9" s="77" customFormat="1" ht="9" customHeight="1" x14ac:dyDescent="0.25">
      <c r="B227" s="76"/>
      <c r="C227" s="76"/>
      <c r="D227" s="76"/>
      <c r="E227" s="76"/>
      <c r="F227" s="76"/>
      <c r="G227" s="76"/>
      <c r="H227" s="76"/>
    </row>
    <row r="228" spans="1:9" s="77" customFormat="1" ht="9" customHeight="1" x14ac:dyDescent="0.25">
      <c r="A228" s="75">
        <v>2001</v>
      </c>
      <c r="B228" s="76"/>
      <c r="C228" s="76"/>
      <c r="D228" s="76"/>
      <c r="E228" s="76"/>
      <c r="F228" s="76"/>
      <c r="G228" s="76"/>
      <c r="H228" s="76"/>
    </row>
    <row r="229" spans="1:9" s="80" customFormat="1" ht="9" customHeight="1" x14ac:dyDescent="0.25">
      <c r="A229" s="78" t="s">
        <v>33</v>
      </c>
      <c r="B229" s="79">
        <f>SUM(B231:B262)-1</f>
        <v>8124571</v>
      </c>
      <c r="C229" s="79">
        <f t="shared" ref="C229:H229" si="12">SUM(C231:C262)</f>
        <v>5556169</v>
      </c>
      <c r="D229" s="79">
        <f t="shared" si="12"/>
        <v>1028387</v>
      </c>
      <c r="E229" s="79">
        <f t="shared" si="12"/>
        <v>518103</v>
      </c>
      <c r="F229" s="79">
        <f t="shared" si="12"/>
        <v>216028</v>
      </c>
      <c r="G229" s="79">
        <f t="shared" si="12"/>
        <v>703877</v>
      </c>
      <c r="H229" s="79">
        <f t="shared" si="12"/>
        <v>102007</v>
      </c>
      <c r="I229" s="89"/>
    </row>
    <row r="230" spans="1:9" s="80" customFormat="1" ht="3.95" customHeight="1" x14ac:dyDescent="0.25">
      <c r="A230" s="75"/>
      <c r="B230" s="79"/>
      <c r="C230" s="79"/>
      <c r="D230" s="79"/>
      <c r="E230" s="79"/>
      <c r="F230" s="79"/>
      <c r="G230" s="79"/>
      <c r="H230" s="79"/>
      <c r="I230" s="89"/>
    </row>
    <row r="231" spans="1:9" s="77" customFormat="1" ht="9" customHeight="1" x14ac:dyDescent="0.25">
      <c r="A231" s="76" t="s">
        <v>34</v>
      </c>
      <c r="B231" s="81">
        <f t="shared" ref="B231:B253" si="13">SUM(C231:H231)</f>
        <v>10355</v>
      </c>
      <c r="C231" s="82">
        <v>0</v>
      </c>
      <c r="D231" s="82">
        <v>0</v>
      </c>
      <c r="E231" s="82">
        <v>0</v>
      </c>
      <c r="F231" s="82">
        <v>82</v>
      </c>
      <c r="G231" s="81">
        <v>10273</v>
      </c>
      <c r="H231" s="82">
        <v>0</v>
      </c>
    </row>
    <row r="232" spans="1:9" s="77" customFormat="1" ht="9" customHeight="1" x14ac:dyDescent="0.25">
      <c r="A232" s="76" t="s">
        <v>35</v>
      </c>
      <c r="B232" s="81">
        <f t="shared" si="13"/>
        <v>1623</v>
      </c>
      <c r="C232" s="82">
        <v>1215</v>
      </c>
      <c r="D232" s="82">
        <v>0</v>
      </c>
      <c r="E232" s="82">
        <v>0</v>
      </c>
      <c r="F232" s="82">
        <v>0</v>
      </c>
      <c r="G232" s="81">
        <v>408</v>
      </c>
      <c r="H232" s="82">
        <v>0</v>
      </c>
    </row>
    <row r="233" spans="1:9" s="77" customFormat="1" ht="9" customHeight="1" x14ac:dyDescent="0.25">
      <c r="A233" s="76" t="s">
        <v>87</v>
      </c>
      <c r="B233" s="81">
        <f t="shared" si="13"/>
        <v>21118</v>
      </c>
      <c r="C233" s="82">
        <v>0</v>
      </c>
      <c r="D233" s="82">
        <v>0</v>
      </c>
      <c r="E233" s="82">
        <v>0</v>
      </c>
      <c r="F233" s="82">
        <v>167</v>
      </c>
      <c r="G233" s="81">
        <v>20951</v>
      </c>
      <c r="H233" s="82">
        <v>0</v>
      </c>
    </row>
    <row r="234" spans="1:9" s="77" customFormat="1" ht="9" customHeight="1" x14ac:dyDescent="0.25">
      <c r="A234" s="83" t="s">
        <v>37</v>
      </c>
      <c r="B234" s="84">
        <f t="shared" si="13"/>
        <v>41443</v>
      </c>
      <c r="C234" s="85">
        <v>19355</v>
      </c>
      <c r="D234" s="85">
        <v>0</v>
      </c>
      <c r="E234" s="85">
        <v>1747</v>
      </c>
      <c r="F234" s="85">
        <v>68</v>
      </c>
      <c r="G234" s="84">
        <v>1</v>
      </c>
      <c r="H234" s="85">
        <v>20272</v>
      </c>
    </row>
    <row r="235" spans="1:9" s="77" customFormat="1" ht="9" customHeight="1" x14ac:dyDescent="0.25">
      <c r="A235" s="76" t="s">
        <v>38</v>
      </c>
      <c r="B235" s="81">
        <f t="shared" si="13"/>
        <v>1960</v>
      </c>
      <c r="C235" s="82">
        <v>1851</v>
      </c>
      <c r="D235" s="82">
        <v>0</v>
      </c>
      <c r="E235" s="82">
        <v>0</v>
      </c>
      <c r="F235" s="82">
        <v>50</v>
      </c>
      <c r="G235" s="81">
        <v>59</v>
      </c>
      <c r="H235" s="82">
        <v>0</v>
      </c>
    </row>
    <row r="236" spans="1:9" s="77" customFormat="1" ht="9" customHeight="1" x14ac:dyDescent="0.25">
      <c r="A236" s="76" t="s">
        <v>39</v>
      </c>
      <c r="B236" s="81">
        <f t="shared" si="13"/>
        <v>12066</v>
      </c>
      <c r="C236" s="82">
        <v>8948</v>
      </c>
      <c r="D236" s="82">
        <v>0</v>
      </c>
      <c r="E236" s="82">
        <v>0</v>
      </c>
      <c r="F236" s="82">
        <v>219</v>
      </c>
      <c r="G236" s="81">
        <v>2899</v>
      </c>
      <c r="H236" s="82">
        <v>0</v>
      </c>
    </row>
    <row r="237" spans="1:9" s="77" customFormat="1" ht="9" customHeight="1" x14ac:dyDescent="0.25">
      <c r="A237" s="76" t="s">
        <v>40</v>
      </c>
      <c r="B237" s="81">
        <f t="shared" si="13"/>
        <v>156034</v>
      </c>
      <c r="C237" s="82">
        <v>156034</v>
      </c>
      <c r="D237" s="82">
        <v>0</v>
      </c>
      <c r="E237" s="82">
        <v>0</v>
      </c>
      <c r="F237" s="82">
        <v>0</v>
      </c>
      <c r="G237" s="90">
        <v>0</v>
      </c>
      <c r="H237" s="82">
        <v>0</v>
      </c>
    </row>
    <row r="238" spans="1:9" s="77" customFormat="1" ht="9" customHeight="1" x14ac:dyDescent="0.25">
      <c r="A238" s="83" t="s">
        <v>41</v>
      </c>
      <c r="B238" s="84">
        <f t="shared" si="13"/>
        <v>1356000</v>
      </c>
      <c r="C238" s="85">
        <v>887524</v>
      </c>
      <c r="D238" s="85">
        <v>291848</v>
      </c>
      <c r="E238" s="85">
        <v>118553</v>
      </c>
      <c r="F238" s="85">
        <v>55355</v>
      </c>
      <c r="G238" s="84">
        <v>2720</v>
      </c>
      <c r="H238" s="85">
        <v>0</v>
      </c>
    </row>
    <row r="239" spans="1:9" s="77" customFormat="1" ht="9" customHeight="1" x14ac:dyDescent="0.25">
      <c r="A239" s="76" t="s">
        <v>88</v>
      </c>
      <c r="B239" s="81">
        <f t="shared" si="13"/>
        <v>4169</v>
      </c>
      <c r="C239" s="82">
        <v>1671</v>
      </c>
      <c r="D239" s="82">
        <v>1881</v>
      </c>
      <c r="E239" s="82">
        <v>0</v>
      </c>
      <c r="F239" s="82">
        <v>0</v>
      </c>
      <c r="G239" s="81">
        <v>617</v>
      </c>
      <c r="H239" s="82">
        <v>0</v>
      </c>
    </row>
    <row r="240" spans="1:9" s="77" customFormat="1" ht="9" customHeight="1" x14ac:dyDescent="0.25">
      <c r="A240" s="76" t="s">
        <v>42</v>
      </c>
      <c r="B240" s="81">
        <f t="shared" si="13"/>
        <v>2321655</v>
      </c>
      <c r="C240" s="82">
        <v>1616267</v>
      </c>
      <c r="D240" s="82">
        <v>341766</v>
      </c>
      <c r="E240" s="82">
        <v>140141</v>
      </c>
      <c r="F240" s="82">
        <v>66546</v>
      </c>
      <c r="G240" s="81">
        <v>76852</v>
      </c>
      <c r="H240" s="82">
        <v>80083</v>
      </c>
    </row>
    <row r="241" spans="1:8" s="77" customFormat="1" ht="9" customHeight="1" x14ac:dyDescent="0.25">
      <c r="A241" s="76" t="s">
        <v>43</v>
      </c>
      <c r="B241" s="81">
        <f t="shared" si="13"/>
        <v>36177</v>
      </c>
      <c r="C241" s="82">
        <v>899</v>
      </c>
      <c r="D241" s="82">
        <v>690</v>
      </c>
      <c r="E241" s="82">
        <v>0</v>
      </c>
      <c r="F241" s="82">
        <v>454</v>
      </c>
      <c r="G241" s="81">
        <v>34086</v>
      </c>
      <c r="H241" s="82">
        <v>48</v>
      </c>
    </row>
    <row r="242" spans="1:8" s="77" customFormat="1" ht="9" customHeight="1" x14ac:dyDescent="0.25">
      <c r="A242" s="83" t="s">
        <v>44</v>
      </c>
      <c r="B242" s="84">
        <f t="shared" si="13"/>
        <v>292706</v>
      </c>
      <c r="C242" s="85">
        <v>281619</v>
      </c>
      <c r="D242" s="85">
        <v>0</v>
      </c>
      <c r="E242" s="85">
        <v>0</v>
      </c>
      <c r="F242" s="85">
        <v>4519</v>
      </c>
      <c r="G242" s="84">
        <v>6568</v>
      </c>
      <c r="H242" s="85">
        <v>0</v>
      </c>
    </row>
    <row r="243" spans="1:8" s="77" customFormat="1" ht="9" customHeight="1" x14ac:dyDescent="0.25">
      <c r="A243" s="76" t="s">
        <v>45</v>
      </c>
      <c r="B243" s="81">
        <f t="shared" si="13"/>
        <v>83801</v>
      </c>
      <c r="C243" s="82">
        <v>55097</v>
      </c>
      <c r="D243" s="82">
        <v>14605</v>
      </c>
      <c r="E243" s="82">
        <v>0</v>
      </c>
      <c r="F243" s="82">
        <v>2920</v>
      </c>
      <c r="G243" s="81">
        <v>11179</v>
      </c>
      <c r="H243" s="82">
        <v>0</v>
      </c>
    </row>
    <row r="244" spans="1:8" s="77" customFormat="1" ht="9" customHeight="1" x14ac:dyDescent="0.25">
      <c r="A244" s="76" t="s">
        <v>46</v>
      </c>
      <c r="B244" s="81">
        <f t="shared" si="13"/>
        <v>358284</v>
      </c>
      <c r="C244" s="82">
        <v>287061</v>
      </c>
      <c r="D244" s="82">
        <v>27225</v>
      </c>
      <c r="E244" s="82">
        <v>0</v>
      </c>
      <c r="F244" s="82">
        <v>130</v>
      </c>
      <c r="G244" s="81">
        <v>43868</v>
      </c>
      <c r="H244" s="82">
        <v>0</v>
      </c>
    </row>
    <row r="245" spans="1:8" s="77" customFormat="1" ht="9" customHeight="1" x14ac:dyDescent="0.25">
      <c r="A245" s="76" t="s">
        <v>47</v>
      </c>
      <c r="B245" s="81">
        <f t="shared" si="13"/>
        <v>325896</v>
      </c>
      <c r="C245" s="82">
        <v>250572</v>
      </c>
      <c r="D245" s="82">
        <v>37885</v>
      </c>
      <c r="E245" s="82">
        <v>0</v>
      </c>
      <c r="F245" s="82">
        <v>0</v>
      </c>
      <c r="G245" s="81">
        <v>37439</v>
      </c>
      <c r="H245" s="82">
        <v>0</v>
      </c>
    </row>
    <row r="246" spans="1:8" s="77" customFormat="1" ht="9" customHeight="1" x14ac:dyDescent="0.25">
      <c r="A246" s="83" t="s">
        <v>48</v>
      </c>
      <c r="B246" s="84">
        <f t="shared" si="13"/>
        <v>1351114</v>
      </c>
      <c r="C246" s="85">
        <v>839863</v>
      </c>
      <c r="D246" s="85">
        <v>171041</v>
      </c>
      <c r="E246" s="85">
        <v>249200</v>
      </c>
      <c r="F246" s="85">
        <v>27446</v>
      </c>
      <c r="G246" s="84">
        <v>63564</v>
      </c>
      <c r="H246" s="85">
        <v>0</v>
      </c>
    </row>
    <row r="247" spans="1:8" s="77" customFormat="1" ht="9" customHeight="1" x14ac:dyDescent="0.25">
      <c r="A247" s="76" t="s">
        <v>49</v>
      </c>
      <c r="B247" s="81">
        <f t="shared" si="13"/>
        <v>3662</v>
      </c>
      <c r="C247" s="82">
        <v>3121</v>
      </c>
      <c r="D247" s="82">
        <v>0</v>
      </c>
      <c r="E247" s="82">
        <v>0</v>
      </c>
      <c r="F247" s="82">
        <v>0</v>
      </c>
      <c r="G247" s="81">
        <v>541</v>
      </c>
      <c r="H247" s="82">
        <v>0</v>
      </c>
    </row>
    <row r="248" spans="1:8" s="77" customFormat="1" ht="9" customHeight="1" x14ac:dyDescent="0.25">
      <c r="A248" s="76" t="s">
        <v>50</v>
      </c>
      <c r="B248" s="81">
        <f t="shared" si="13"/>
        <v>187566</v>
      </c>
      <c r="C248" s="82">
        <v>106349</v>
      </c>
      <c r="D248" s="82">
        <v>0</v>
      </c>
      <c r="E248" s="82">
        <v>0</v>
      </c>
      <c r="F248" s="82">
        <v>6933</v>
      </c>
      <c r="G248" s="81">
        <v>74284</v>
      </c>
      <c r="H248" s="82">
        <v>0</v>
      </c>
    </row>
    <row r="249" spans="1:8" s="77" customFormat="1" ht="9" customHeight="1" x14ac:dyDescent="0.25">
      <c r="A249" s="76" t="s">
        <v>51</v>
      </c>
      <c r="B249" s="81">
        <f t="shared" si="13"/>
        <v>19694</v>
      </c>
      <c r="C249" s="82">
        <v>13097</v>
      </c>
      <c r="D249" s="82">
        <v>0</v>
      </c>
      <c r="E249" s="82">
        <v>0</v>
      </c>
      <c r="F249" s="82">
        <v>1593</v>
      </c>
      <c r="G249" s="81">
        <v>5004</v>
      </c>
      <c r="H249" s="82">
        <v>0</v>
      </c>
    </row>
    <row r="250" spans="1:8" s="77" customFormat="1" ht="9" customHeight="1" x14ac:dyDescent="0.25">
      <c r="A250" s="83" t="s">
        <v>52</v>
      </c>
      <c r="B250" s="84">
        <f t="shared" si="13"/>
        <v>527851</v>
      </c>
      <c r="C250" s="85">
        <v>412978</v>
      </c>
      <c r="D250" s="85">
        <v>90490</v>
      </c>
      <c r="E250" s="85">
        <v>4857</v>
      </c>
      <c r="F250" s="85">
        <v>1726</v>
      </c>
      <c r="G250" s="84">
        <v>17636</v>
      </c>
      <c r="H250" s="85">
        <v>164</v>
      </c>
    </row>
    <row r="251" spans="1:8" s="77" customFormat="1" ht="9" customHeight="1" x14ac:dyDescent="0.25">
      <c r="A251" s="76" t="s">
        <v>53</v>
      </c>
      <c r="B251" s="81">
        <f t="shared" si="13"/>
        <v>383506</v>
      </c>
      <c r="C251" s="82">
        <v>283413</v>
      </c>
      <c r="D251" s="82">
        <v>0</v>
      </c>
      <c r="E251" s="82">
        <v>0</v>
      </c>
      <c r="F251" s="82">
        <v>205</v>
      </c>
      <c r="G251" s="81">
        <v>99888</v>
      </c>
      <c r="H251" s="82">
        <v>0</v>
      </c>
    </row>
    <row r="252" spans="1:8" s="77" customFormat="1" ht="9" customHeight="1" x14ac:dyDescent="0.25">
      <c r="A252" s="76" t="s">
        <v>54</v>
      </c>
      <c r="B252" s="81">
        <f t="shared" si="13"/>
        <v>8997</v>
      </c>
      <c r="C252" s="82">
        <v>1916</v>
      </c>
      <c r="D252" s="82">
        <v>927</v>
      </c>
      <c r="E252" s="82">
        <v>0</v>
      </c>
      <c r="F252" s="82">
        <v>70</v>
      </c>
      <c r="G252" s="81">
        <v>6084</v>
      </c>
      <c r="H252" s="82">
        <v>0</v>
      </c>
    </row>
    <row r="253" spans="1:8" s="77" customFormat="1" ht="9" customHeight="1" x14ac:dyDescent="0.25">
      <c r="A253" s="76" t="s">
        <v>55</v>
      </c>
      <c r="B253" s="81">
        <f t="shared" si="13"/>
        <v>40261</v>
      </c>
      <c r="C253" s="82">
        <v>33514</v>
      </c>
      <c r="D253" s="82">
        <v>0</v>
      </c>
      <c r="E253" s="82">
        <v>1754</v>
      </c>
      <c r="F253" s="82">
        <v>4993</v>
      </c>
      <c r="G253" s="81">
        <v>0</v>
      </c>
      <c r="H253" s="82">
        <v>0</v>
      </c>
    </row>
    <row r="254" spans="1:8" s="77" customFormat="1" ht="9" customHeight="1" x14ac:dyDescent="0.25">
      <c r="A254" s="83" t="s">
        <v>56</v>
      </c>
      <c r="B254" s="84">
        <f>SUM(C254:H254)+1</f>
        <v>13972</v>
      </c>
      <c r="C254" s="85">
        <v>6121</v>
      </c>
      <c r="D254" s="85">
        <v>3813</v>
      </c>
      <c r="E254" s="85">
        <v>940</v>
      </c>
      <c r="F254" s="85">
        <v>517</v>
      </c>
      <c r="G254" s="84">
        <v>1592</v>
      </c>
      <c r="H254" s="85">
        <v>988</v>
      </c>
    </row>
    <row r="255" spans="1:8" s="77" customFormat="1" ht="9" customHeight="1" x14ac:dyDescent="0.25">
      <c r="A255" s="76" t="s">
        <v>57</v>
      </c>
      <c r="B255" s="81">
        <f t="shared" ref="B255:B262" si="14">SUM(C255:H255)</f>
        <v>60653</v>
      </c>
      <c r="C255" s="82">
        <v>58291</v>
      </c>
      <c r="D255" s="82">
        <v>0</v>
      </c>
      <c r="E255" s="82">
        <v>0</v>
      </c>
      <c r="F255" s="82">
        <v>2197</v>
      </c>
      <c r="G255" s="81">
        <v>165</v>
      </c>
      <c r="H255" s="82">
        <v>0</v>
      </c>
    </row>
    <row r="256" spans="1:8" s="77" customFormat="1" ht="9" customHeight="1" x14ac:dyDescent="0.25">
      <c r="A256" s="76" t="s">
        <v>58</v>
      </c>
      <c r="B256" s="81">
        <f t="shared" si="14"/>
        <v>162000</v>
      </c>
      <c r="C256" s="82">
        <v>35116</v>
      </c>
      <c r="D256" s="82">
        <v>4758</v>
      </c>
      <c r="E256" s="82">
        <v>0</v>
      </c>
      <c r="F256" s="82">
        <v>0</v>
      </c>
      <c r="G256" s="81">
        <v>122126</v>
      </c>
      <c r="H256" s="82">
        <v>0</v>
      </c>
    </row>
    <row r="257" spans="1:10" s="77" customFormat="1" ht="9" customHeight="1" x14ac:dyDescent="0.25">
      <c r="A257" s="76" t="s">
        <v>59</v>
      </c>
      <c r="B257" s="81">
        <f t="shared" si="14"/>
        <v>8267</v>
      </c>
      <c r="C257" s="82">
        <v>3626</v>
      </c>
      <c r="D257" s="82">
        <v>4641</v>
      </c>
      <c r="E257" s="82">
        <v>0</v>
      </c>
      <c r="F257" s="82">
        <v>0</v>
      </c>
      <c r="G257" s="81">
        <v>0</v>
      </c>
      <c r="H257" s="82">
        <v>0</v>
      </c>
    </row>
    <row r="258" spans="1:10" s="77" customFormat="1" ht="9" customHeight="1" x14ac:dyDescent="0.25">
      <c r="A258" s="83" t="s">
        <v>60</v>
      </c>
      <c r="B258" s="84">
        <f t="shared" si="14"/>
        <v>70000</v>
      </c>
      <c r="C258" s="85">
        <v>11302</v>
      </c>
      <c r="D258" s="85">
        <v>0</v>
      </c>
      <c r="E258" s="85">
        <v>0</v>
      </c>
      <c r="F258" s="85">
        <v>14160</v>
      </c>
      <c r="G258" s="84">
        <v>44086</v>
      </c>
      <c r="H258" s="85">
        <v>452</v>
      </c>
    </row>
    <row r="259" spans="1:10" s="77" customFormat="1" ht="9" customHeight="1" x14ac:dyDescent="0.25">
      <c r="A259" s="76" t="s">
        <v>61</v>
      </c>
      <c r="B259" s="81">
        <f t="shared" si="14"/>
        <v>43390</v>
      </c>
      <c r="C259" s="82">
        <v>38580</v>
      </c>
      <c r="D259" s="82">
        <v>0</v>
      </c>
      <c r="E259" s="82">
        <v>0</v>
      </c>
      <c r="F259" s="82">
        <v>64</v>
      </c>
      <c r="G259" s="81">
        <v>4746</v>
      </c>
      <c r="H259" s="82">
        <v>0</v>
      </c>
    </row>
    <row r="260" spans="1:10" s="77" customFormat="1" ht="9" customHeight="1" x14ac:dyDescent="0.25">
      <c r="A260" s="76" t="s">
        <v>62</v>
      </c>
      <c r="B260" s="81">
        <f t="shared" si="14"/>
        <v>179958</v>
      </c>
      <c r="C260" s="82">
        <v>124147</v>
      </c>
      <c r="D260" s="82">
        <v>28581</v>
      </c>
      <c r="E260" s="82">
        <v>44</v>
      </c>
      <c r="F260" s="82">
        <v>22018</v>
      </c>
      <c r="G260" s="81">
        <v>5168</v>
      </c>
      <c r="H260" s="82">
        <v>0</v>
      </c>
    </row>
    <row r="261" spans="1:10" s="77" customFormat="1" ht="9" customHeight="1" x14ac:dyDescent="0.25">
      <c r="A261" s="76" t="s">
        <v>63</v>
      </c>
      <c r="B261" s="81">
        <f t="shared" si="14"/>
        <v>16526</v>
      </c>
      <c r="C261" s="82">
        <v>2766</v>
      </c>
      <c r="D261" s="82">
        <v>0</v>
      </c>
      <c r="E261" s="82">
        <v>867</v>
      </c>
      <c r="F261" s="82">
        <v>3566</v>
      </c>
      <c r="G261" s="81">
        <v>9327</v>
      </c>
      <c r="H261" s="82">
        <v>0</v>
      </c>
    </row>
    <row r="262" spans="1:10" s="77" customFormat="1" ht="9" customHeight="1" x14ac:dyDescent="0.25">
      <c r="A262" s="83" t="s">
        <v>64</v>
      </c>
      <c r="B262" s="84">
        <f t="shared" si="14"/>
        <v>23868</v>
      </c>
      <c r="C262" s="85">
        <v>13856</v>
      </c>
      <c r="D262" s="85">
        <v>8236</v>
      </c>
      <c r="E262" s="85">
        <v>0</v>
      </c>
      <c r="F262" s="85">
        <v>30</v>
      </c>
      <c r="G262" s="84">
        <v>1746</v>
      </c>
      <c r="H262" s="85">
        <v>0</v>
      </c>
    </row>
    <row r="263" spans="1:10" s="77" customFormat="1" ht="9" customHeight="1" x14ac:dyDescent="0.25">
      <c r="A263" s="76"/>
      <c r="B263" s="81"/>
      <c r="C263" s="82"/>
      <c r="D263" s="82"/>
      <c r="E263" s="82"/>
      <c r="F263" s="82"/>
      <c r="G263" s="81"/>
      <c r="H263" s="82"/>
    </row>
    <row r="264" spans="1:10" s="77" customFormat="1" ht="9" customHeight="1" x14ac:dyDescent="0.25">
      <c r="A264" s="75">
        <v>2002</v>
      </c>
      <c r="B264" s="76"/>
      <c r="C264" s="76"/>
      <c r="D264" s="76"/>
      <c r="E264" s="76"/>
      <c r="F264" s="76"/>
      <c r="G264" s="76"/>
      <c r="H264" s="76"/>
    </row>
    <row r="265" spans="1:10" s="80" customFormat="1" ht="9" customHeight="1" x14ac:dyDescent="0.25">
      <c r="A265" s="78" t="s">
        <v>33</v>
      </c>
      <c r="B265" s="79">
        <f t="shared" ref="B265:H265" si="15">SUM(B267:B298)</f>
        <v>6664720</v>
      </c>
      <c r="C265" s="79">
        <f t="shared" si="15"/>
        <v>4378269</v>
      </c>
      <c r="D265" s="79">
        <f t="shared" si="15"/>
        <v>801362</v>
      </c>
      <c r="E265" s="79">
        <f t="shared" si="15"/>
        <v>354572</v>
      </c>
      <c r="F265" s="79">
        <f t="shared" si="15"/>
        <v>230646</v>
      </c>
      <c r="G265" s="79">
        <f t="shared" si="15"/>
        <v>611057</v>
      </c>
      <c r="H265" s="79">
        <f t="shared" si="15"/>
        <v>288814</v>
      </c>
      <c r="I265" s="77"/>
      <c r="J265" s="77"/>
    </row>
    <row r="266" spans="1:10" s="80" customFormat="1" ht="3.95" customHeight="1" x14ac:dyDescent="0.25">
      <c r="A266" s="75"/>
      <c r="B266" s="79"/>
      <c r="C266" s="79"/>
      <c r="D266" s="79"/>
      <c r="E266" s="79"/>
      <c r="F266" s="79"/>
      <c r="G266" s="79"/>
      <c r="H266" s="79"/>
      <c r="I266" s="89"/>
    </row>
    <row r="267" spans="1:10" s="77" customFormat="1" ht="9" customHeight="1" x14ac:dyDescent="0.25">
      <c r="A267" s="76" t="s">
        <v>34</v>
      </c>
      <c r="B267" s="81">
        <f t="shared" ref="B267:B298" si="16">SUM(C267:H267)</f>
        <v>6820</v>
      </c>
      <c r="C267" s="82">
        <v>0</v>
      </c>
      <c r="D267" s="82">
        <v>0</v>
      </c>
      <c r="E267" s="82">
        <v>0</v>
      </c>
      <c r="F267" s="82">
        <v>109</v>
      </c>
      <c r="G267" s="82">
        <v>6711</v>
      </c>
      <c r="H267" s="82">
        <v>0</v>
      </c>
    </row>
    <row r="268" spans="1:10" s="77" customFormat="1" ht="9" customHeight="1" x14ac:dyDescent="0.25">
      <c r="A268" s="76" t="s">
        <v>35</v>
      </c>
      <c r="B268" s="81">
        <f t="shared" si="16"/>
        <v>3139</v>
      </c>
      <c r="C268" s="82">
        <v>3139</v>
      </c>
      <c r="D268" s="82">
        <v>0</v>
      </c>
      <c r="E268" s="82">
        <v>0</v>
      </c>
      <c r="F268" s="82">
        <v>0</v>
      </c>
      <c r="G268" s="82">
        <v>0</v>
      </c>
      <c r="H268" s="82">
        <v>0</v>
      </c>
    </row>
    <row r="269" spans="1:10" s="77" customFormat="1" ht="9" customHeight="1" x14ac:dyDescent="0.25">
      <c r="A269" s="76" t="s">
        <v>87</v>
      </c>
      <c r="B269" s="81">
        <f t="shared" si="16"/>
        <v>13883</v>
      </c>
      <c r="C269" s="82">
        <v>0</v>
      </c>
      <c r="D269" s="82">
        <v>0</v>
      </c>
      <c r="E269" s="82">
        <v>0</v>
      </c>
      <c r="F269" s="82">
        <v>279</v>
      </c>
      <c r="G269" s="82">
        <v>13604</v>
      </c>
      <c r="H269" s="82">
        <v>0</v>
      </c>
    </row>
    <row r="270" spans="1:10" s="77" customFormat="1" ht="9" customHeight="1" x14ac:dyDescent="0.25">
      <c r="A270" s="83" t="s">
        <v>37</v>
      </c>
      <c r="B270" s="84">
        <f t="shared" si="16"/>
        <v>62252</v>
      </c>
      <c r="C270" s="85">
        <v>24594</v>
      </c>
      <c r="D270" s="85">
        <v>0</v>
      </c>
      <c r="E270" s="85">
        <v>1271</v>
      </c>
      <c r="F270" s="85">
        <v>0</v>
      </c>
      <c r="G270" s="85">
        <v>14975</v>
      </c>
      <c r="H270" s="85">
        <v>21412</v>
      </c>
    </row>
    <row r="271" spans="1:10" s="77" customFormat="1" ht="9" customHeight="1" x14ac:dyDescent="0.25">
      <c r="A271" s="76" t="s">
        <v>38</v>
      </c>
      <c r="B271" s="81">
        <f t="shared" si="16"/>
        <v>2537</v>
      </c>
      <c r="C271" s="82">
        <v>711</v>
      </c>
      <c r="D271" s="82">
        <v>0</v>
      </c>
      <c r="E271" s="82">
        <v>0</v>
      </c>
      <c r="F271" s="82">
        <v>105</v>
      </c>
      <c r="G271" s="82">
        <v>1721</v>
      </c>
      <c r="H271" s="82">
        <v>0</v>
      </c>
    </row>
    <row r="272" spans="1:10" s="77" customFormat="1" ht="9" customHeight="1" x14ac:dyDescent="0.25">
      <c r="A272" s="76" t="s">
        <v>39</v>
      </c>
      <c r="B272" s="81">
        <f t="shared" si="16"/>
        <v>8346</v>
      </c>
      <c r="C272" s="82">
        <v>6957</v>
      </c>
      <c r="D272" s="82">
        <v>0</v>
      </c>
      <c r="E272" s="82">
        <v>0</v>
      </c>
      <c r="F272" s="82">
        <v>254</v>
      </c>
      <c r="G272" s="82">
        <v>1135</v>
      </c>
      <c r="H272" s="82">
        <v>0</v>
      </c>
    </row>
    <row r="273" spans="1:8" s="77" customFormat="1" ht="9" customHeight="1" x14ac:dyDescent="0.25">
      <c r="A273" s="76" t="s">
        <v>40</v>
      </c>
      <c r="B273" s="81">
        <f t="shared" si="16"/>
        <v>186858</v>
      </c>
      <c r="C273" s="82">
        <v>186858</v>
      </c>
      <c r="D273" s="82">
        <v>0</v>
      </c>
      <c r="E273" s="82">
        <v>0</v>
      </c>
      <c r="F273" s="82">
        <v>0</v>
      </c>
      <c r="G273" s="82">
        <v>0</v>
      </c>
      <c r="H273" s="82">
        <v>0</v>
      </c>
    </row>
    <row r="274" spans="1:8" s="77" customFormat="1" ht="9" customHeight="1" x14ac:dyDescent="0.25">
      <c r="A274" s="83" t="s">
        <v>41</v>
      </c>
      <c r="B274" s="84">
        <f t="shared" si="16"/>
        <v>1407102</v>
      </c>
      <c r="C274" s="85">
        <v>990392</v>
      </c>
      <c r="D274" s="85">
        <v>243267</v>
      </c>
      <c r="E274" s="85">
        <v>113975</v>
      </c>
      <c r="F274" s="85">
        <v>57753</v>
      </c>
      <c r="G274" s="85">
        <v>1715</v>
      </c>
      <c r="H274" s="85">
        <v>0</v>
      </c>
    </row>
    <row r="275" spans="1:8" s="77" customFormat="1" ht="9" customHeight="1" x14ac:dyDescent="0.25">
      <c r="A275" s="76" t="s">
        <v>88</v>
      </c>
      <c r="B275" s="81">
        <f t="shared" si="16"/>
        <v>30095</v>
      </c>
      <c r="C275" s="82">
        <v>10417</v>
      </c>
      <c r="D275" s="82">
        <v>19283</v>
      </c>
      <c r="E275" s="82">
        <v>0</v>
      </c>
      <c r="F275" s="82">
        <v>0</v>
      </c>
      <c r="G275" s="82">
        <v>395</v>
      </c>
      <c r="H275" s="82">
        <v>0</v>
      </c>
    </row>
    <row r="276" spans="1:8" s="77" customFormat="1" ht="9" customHeight="1" x14ac:dyDescent="0.25">
      <c r="A276" s="76" t="s">
        <v>42</v>
      </c>
      <c r="B276" s="81">
        <f t="shared" si="16"/>
        <v>1696318</v>
      </c>
      <c r="C276" s="82">
        <v>762251</v>
      </c>
      <c r="D276" s="82">
        <v>243243</v>
      </c>
      <c r="E276" s="82">
        <v>144342</v>
      </c>
      <c r="F276" s="82">
        <v>124116</v>
      </c>
      <c r="G276" s="82">
        <v>158154</v>
      </c>
      <c r="H276" s="82">
        <v>264212</v>
      </c>
    </row>
    <row r="277" spans="1:8" s="77" customFormat="1" ht="9" customHeight="1" x14ac:dyDescent="0.25">
      <c r="A277" s="76" t="s">
        <v>43</v>
      </c>
      <c r="B277" s="81">
        <f t="shared" si="16"/>
        <v>29702</v>
      </c>
      <c r="C277" s="82">
        <v>86</v>
      </c>
      <c r="D277" s="82">
        <v>3304</v>
      </c>
      <c r="E277" s="82">
        <v>0</v>
      </c>
      <c r="F277" s="82">
        <v>113</v>
      </c>
      <c r="G277" s="82">
        <v>26199</v>
      </c>
      <c r="H277" s="82">
        <v>0</v>
      </c>
    </row>
    <row r="278" spans="1:8" s="77" customFormat="1" ht="9" customHeight="1" x14ac:dyDescent="0.25">
      <c r="A278" s="83" t="s">
        <v>44</v>
      </c>
      <c r="B278" s="84">
        <f t="shared" si="16"/>
        <v>195470</v>
      </c>
      <c r="C278" s="85">
        <v>182830</v>
      </c>
      <c r="D278" s="85">
        <v>4910</v>
      </c>
      <c r="E278" s="85">
        <v>0</v>
      </c>
      <c r="F278" s="85">
        <v>804</v>
      </c>
      <c r="G278" s="85">
        <v>6926</v>
      </c>
      <c r="H278" s="85">
        <v>0</v>
      </c>
    </row>
    <row r="279" spans="1:8" s="77" customFormat="1" ht="9" customHeight="1" x14ac:dyDescent="0.25">
      <c r="A279" s="76" t="s">
        <v>45</v>
      </c>
      <c r="B279" s="81">
        <f t="shared" si="16"/>
        <v>104536</v>
      </c>
      <c r="C279" s="82">
        <v>94947</v>
      </c>
      <c r="D279" s="82">
        <v>3412</v>
      </c>
      <c r="E279" s="82">
        <v>0</v>
      </c>
      <c r="F279" s="82">
        <v>300</v>
      </c>
      <c r="G279" s="82">
        <v>5877</v>
      </c>
      <c r="H279" s="82">
        <v>0</v>
      </c>
    </row>
    <row r="280" spans="1:8" s="77" customFormat="1" ht="9" customHeight="1" x14ac:dyDescent="0.25">
      <c r="A280" s="76" t="s">
        <v>46</v>
      </c>
      <c r="B280" s="81">
        <f t="shared" si="16"/>
        <v>389870</v>
      </c>
      <c r="C280" s="82">
        <v>327866</v>
      </c>
      <c r="D280" s="82">
        <v>27990</v>
      </c>
      <c r="E280" s="82">
        <v>0</v>
      </c>
      <c r="F280" s="82">
        <v>123</v>
      </c>
      <c r="G280" s="82">
        <v>33891</v>
      </c>
      <c r="H280" s="82">
        <v>0</v>
      </c>
    </row>
    <row r="281" spans="1:8" s="77" customFormat="1" ht="9" customHeight="1" x14ac:dyDescent="0.25">
      <c r="A281" s="76" t="s">
        <v>47</v>
      </c>
      <c r="B281" s="81">
        <f t="shared" si="16"/>
        <v>226895</v>
      </c>
      <c r="C281" s="82">
        <v>168602</v>
      </c>
      <c r="D281" s="82">
        <v>42082</v>
      </c>
      <c r="E281" s="82">
        <v>0</v>
      </c>
      <c r="F281" s="82">
        <v>0</v>
      </c>
      <c r="G281" s="82">
        <v>16211</v>
      </c>
      <c r="H281" s="82">
        <v>0</v>
      </c>
    </row>
    <row r="282" spans="1:8" s="77" customFormat="1" ht="9" customHeight="1" x14ac:dyDescent="0.25">
      <c r="A282" s="83" t="s">
        <v>48</v>
      </c>
      <c r="B282" s="84">
        <f t="shared" si="16"/>
        <v>821627</v>
      </c>
      <c r="C282" s="85">
        <v>663082</v>
      </c>
      <c r="D282" s="85">
        <v>80600</v>
      </c>
      <c r="E282" s="85">
        <v>45200</v>
      </c>
      <c r="F282" s="85">
        <v>6010</v>
      </c>
      <c r="G282" s="85">
        <v>26735</v>
      </c>
      <c r="H282" s="85">
        <v>0</v>
      </c>
    </row>
    <row r="283" spans="1:8" s="77" customFormat="1" ht="9" customHeight="1" x14ac:dyDescent="0.25">
      <c r="A283" s="76" t="s">
        <v>49</v>
      </c>
      <c r="B283" s="81">
        <f t="shared" si="16"/>
        <v>3304</v>
      </c>
      <c r="C283" s="82">
        <v>2701</v>
      </c>
      <c r="D283" s="82">
        <v>279</v>
      </c>
      <c r="E283" s="82">
        <v>0</v>
      </c>
      <c r="F283" s="82">
        <v>0</v>
      </c>
      <c r="G283" s="82">
        <v>324</v>
      </c>
      <c r="H283" s="82">
        <v>0</v>
      </c>
    </row>
    <row r="284" spans="1:8" s="77" customFormat="1" ht="9" customHeight="1" x14ac:dyDescent="0.25">
      <c r="A284" s="76" t="s">
        <v>50</v>
      </c>
      <c r="B284" s="81">
        <f t="shared" si="16"/>
        <v>150128</v>
      </c>
      <c r="C284" s="82">
        <v>90606</v>
      </c>
      <c r="D284" s="82">
        <v>0</v>
      </c>
      <c r="E284" s="82">
        <v>0</v>
      </c>
      <c r="F284" s="82">
        <v>5736</v>
      </c>
      <c r="G284" s="82">
        <v>53786</v>
      </c>
      <c r="H284" s="82">
        <v>0</v>
      </c>
    </row>
    <row r="285" spans="1:8" s="77" customFormat="1" ht="9" customHeight="1" x14ac:dyDescent="0.25">
      <c r="A285" s="76" t="s">
        <v>51</v>
      </c>
      <c r="B285" s="81">
        <f t="shared" si="16"/>
        <v>6388</v>
      </c>
      <c r="C285" s="82">
        <v>3858</v>
      </c>
      <c r="D285" s="82">
        <v>0</v>
      </c>
      <c r="E285" s="82">
        <v>0</v>
      </c>
      <c r="F285" s="82">
        <v>0</v>
      </c>
      <c r="G285" s="82">
        <v>2530</v>
      </c>
      <c r="H285" s="82">
        <v>0</v>
      </c>
    </row>
    <row r="286" spans="1:8" s="77" customFormat="1" ht="9" customHeight="1" x14ac:dyDescent="0.25">
      <c r="A286" s="83" t="s">
        <v>52</v>
      </c>
      <c r="B286" s="84">
        <f t="shared" si="16"/>
        <v>456433</v>
      </c>
      <c r="C286" s="85">
        <v>395581</v>
      </c>
      <c r="D286" s="85">
        <v>49128</v>
      </c>
      <c r="E286" s="85">
        <v>1210</v>
      </c>
      <c r="F286" s="85">
        <v>852</v>
      </c>
      <c r="G286" s="85">
        <v>9526</v>
      </c>
      <c r="H286" s="85">
        <v>136</v>
      </c>
    </row>
    <row r="287" spans="1:8" s="77" customFormat="1" ht="9" customHeight="1" x14ac:dyDescent="0.25">
      <c r="A287" s="76" t="s">
        <v>53</v>
      </c>
      <c r="B287" s="81">
        <f t="shared" si="16"/>
        <v>218655</v>
      </c>
      <c r="C287" s="82">
        <v>192748</v>
      </c>
      <c r="D287" s="82">
        <v>0</v>
      </c>
      <c r="E287" s="82">
        <v>0</v>
      </c>
      <c r="F287" s="82">
        <v>1</v>
      </c>
      <c r="G287" s="82">
        <v>25906</v>
      </c>
      <c r="H287" s="82">
        <v>0</v>
      </c>
    </row>
    <row r="288" spans="1:8" s="77" customFormat="1" ht="9" customHeight="1" x14ac:dyDescent="0.25">
      <c r="A288" s="76" t="s">
        <v>54</v>
      </c>
      <c r="B288" s="81">
        <f t="shared" si="16"/>
        <v>5163</v>
      </c>
      <c r="C288" s="82">
        <v>1914</v>
      </c>
      <c r="D288" s="82">
        <v>0</v>
      </c>
      <c r="E288" s="82">
        <v>0</v>
      </c>
      <c r="F288" s="82">
        <v>113</v>
      </c>
      <c r="G288" s="82">
        <v>3136</v>
      </c>
      <c r="H288" s="82">
        <v>0</v>
      </c>
    </row>
    <row r="289" spans="1:10" s="77" customFormat="1" ht="9" customHeight="1" x14ac:dyDescent="0.25">
      <c r="A289" s="76" t="s">
        <v>55</v>
      </c>
      <c r="B289" s="81">
        <f t="shared" si="16"/>
        <v>40862</v>
      </c>
      <c r="C289" s="82">
        <v>35960</v>
      </c>
      <c r="D289" s="82">
        <v>0</v>
      </c>
      <c r="E289" s="82">
        <v>1144</v>
      </c>
      <c r="F289" s="82">
        <v>3758</v>
      </c>
      <c r="G289" s="82">
        <v>0</v>
      </c>
      <c r="H289" s="82">
        <v>0</v>
      </c>
    </row>
    <row r="290" spans="1:10" s="77" customFormat="1" ht="9" customHeight="1" x14ac:dyDescent="0.25">
      <c r="A290" s="83" t="s">
        <v>56</v>
      </c>
      <c r="B290" s="84">
        <f t="shared" si="16"/>
        <v>8924</v>
      </c>
      <c r="C290" s="85">
        <v>4622</v>
      </c>
      <c r="D290" s="85">
        <v>1195</v>
      </c>
      <c r="E290" s="85">
        <v>32</v>
      </c>
      <c r="F290" s="85">
        <v>317</v>
      </c>
      <c r="G290" s="85">
        <v>2254</v>
      </c>
      <c r="H290" s="85">
        <v>504</v>
      </c>
    </row>
    <row r="291" spans="1:10" s="77" customFormat="1" ht="9" customHeight="1" x14ac:dyDescent="0.25">
      <c r="A291" s="76" t="s">
        <v>57</v>
      </c>
      <c r="B291" s="81">
        <f t="shared" si="16"/>
        <v>55025</v>
      </c>
      <c r="C291" s="82">
        <v>54678</v>
      </c>
      <c r="D291" s="82">
        <v>0</v>
      </c>
      <c r="E291" s="82">
        <v>0</v>
      </c>
      <c r="F291" s="82">
        <v>116</v>
      </c>
      <c r="G291" s="82">
        <v>231</v>
      </c>
      <c r="H291" s="82">
        <v>0</v>
      </c>
    </row>
    <row r="292" spans="1:10" s="77" customFormat="1" ht="9" customHeight="1" x14ac:dyDescent="0.25">
      <c r="A292" s="76" t="s">
        <v>58</v>
      </c>
      <c r="B292" s="81">
        <f t="shared" si="16"/>
        <v>125927</v>
      </c>
      <c r="C292" s="82">
        <v>14999</v>
      </c>
      <c r="D292" s="82">
        <v>1688</v>
      </c>
      <c r="E292" s="82">
        <v>0</v>
      </c>
      <c r="F292" s="82">
        <v>0</v>
      </c>
      <c r="G292" s="82">
        <v>109240</v>
      </c>
      <c r="H292" s="82">
        <v>0</v>
      </c>
    </row>
    <row r="293" spans="1:10" s="77" customFormat="1" ht="9" customHeight="1" x14ac:dyDescent="0.25">
      <c r="A293" s="76" t="s">
        <v>59</v>
      </c>
      <c r="B293" s="81">
        <f t="shared" si="16"/>
        <v>57439</v>
      </c>
      <c r="C293" s="82">
        <v>10645</v>
      </c>
      <c r="D293" s="82">
        <v>0</v>
      </c>
      <c r="E293" s="82">
        <v>44551</v>
      </c>
      <c r="F293" s="82">
        <v>44</v>
      </c>
      <c r="G293" s="82">
        <v>2199</v>
      </c>
      <c r="H293" s="82">
        <v>0</v>
      </c>
    </row>
    <row r="294" spans="1:10" s="77" customFormat="1" ht="9" customHeight="1" x14ac:dyDescent="0.25">
      <c r="A294" s="83" t="s">
        <v>60</v>
      </c>
      <c r="B294" s="84">
        <f t="shared" si="16"/>
        <v>68423</v>
      </c>
      <c r="C294" s="85">
        <v>9303</v>
      </c>
      <c r="D294" s="85">
        <v>0</v>
      </c>
      <c r="E294" s="85">
        <v>0</v>
      </c>
      <c r="F294" s="85">
        <v>9337</v>
      </c>
      <c r="G294" s="85">
        <v>48172</v>
      </c>
      <c r="H294" s="85">
        <v>1611</v>
      </c>
    </row>
    <row r="295" spans="1:10" s="77" customFormat="1" ht="9" customHeight="1" x14ac:dyDescent="0.25">
      <c r="A295" s="76" t="s">
        <v>61</v>
      </c>
      <c r="B295" s="81">
        <f t="shared" si="16"/>
        <v>35691</v>
      </c>
      <c r="C295" s="82">
        <v>30440</v>
      </c>
      <c r="D295" s="82">
        <v>0</v>
      </c>
      <c r="E295" s="82">
        <v>0</v>
      </c>
      <c r="F295" s="82">
        <v>3</v>
      </c>
      <c r="G295" s="82">
        <v>5248</v>
      </c>
      <c r="H295" s="82">
        <v>0</v>
      </c>
    </row>
    <row r="296" spans="1:10" s="77" customFormat="1" ht="9" customHeight="1" x14ac:dyDescent="0.25">
      <c r="A296" s="76" t="s">
        <v>62</v>
      </c>
      <c r="B296" s="81">
        <f t="shared" si="16"/>
        <v>106836</v>
      </c>
      <c r="C296" s="82">
        <v>71277</v>
      </c>
      <c r="D296" s="82">
        <v>17778</v>
      </c>
      <c r="E296" s="82">
        <v>0</v>
      </c>
      <c r="F296" s="82">
        <v>11872</v>
      </c>
      <c r="G296" s="82">
        <v>4970</v>
      </c>
      <c r="H296" s="82">
        <v>939</v>
      </c>
    </row>
    <row r="297" spans="1:10" s="77" customFormat="1" ht="9" customHeight="1" x14ac:dyDescent="0.25">
      <c r="A297" s="76" t="s">
        <v>63</v>
      </c>
      <c r="B297" s="81">
        <f t="shared" si="16"/>
        <v>25951</v>
      </c>
      <c r="C297" s="82">
        <v>5054</v>
      </c>
      <c r="D297" s="82">
        <v>0</v>
      </c>
      <c r="E297" s="82">
        <v>2847</v>
      </c>
      <c r="F297" s="82">
        <v>4115</v>
      </c>
      <c r="G297" s="82">
        <v>13935</v>
      </c>
      <c r="H297" s="82">
        <v>0</v>
      </c>
    </row>
    <row r="298" spans="1:10" s="77" customFormat="1" ht="9" customHeight="1" x14ac:dyDescent="0.25">
      <c r="A298" s="83" t="s">
        <v>64</v>
      </c>
      <c r="B298" s="84">
        <f t="shared" si="16"/>
        <v>114121</v>
      </c>
      <c r="C298" s="85">
        <v>31151</v>
      </c>
      <c r="D298" s="85">
        <v>63203</v>
      </c>
      <c r="E298" s="85">
        <v>0</v>
      </c>
      <c r="F298" s="85">
        <v>4416</v>
      </c>
      <c r="G298" s="85">
        <v>15351</v>
      </c>
      <c r="H298" s="85">
        <v>0</v>
      </c>
    </row>
    <row r="299" spans="1:10" s="77" customFormat="1" ht="9" customHeight="1" x14ac:dyDescent="0.25">
      <c r="A299" s="76"/>
      <c r="B299" s="81"/>
      <c r="C299" s="82"/>
      <c r="D299" s="82"/>
      <c r="E299" s="82"/>
      <c r="F299" s="82"/>
      <c r="G299" s="81"/>
      <c r="H299" s="82"/>
    </row>
    <row r="300" spans="1:10" s="77" customFormat="1" ht="9" customHeight="1" x14ac:dyDescent="0.25">
      <c r="A300" s="75">
        <v>2003</v>
      </c>
      <c r="B300" s="76"/>
      <c r="C300" s="76"/>
      <c r="D300" s="76"/>
      <c r="E300" s="76"/>
      <c r="F300" s="76"/>
      <c r="G300" s="76"/>
      <c r="H300" s="76"/>
    </row>
    <row r="301" spans="1:10" s="80" customFormat="1" ht="9" customHeight="1" x14ac:dyDescent="0.25">
      <c r="A301" s="78" t="s">
        <v>33</v>
      </c>
      <c r="B301" s="79">
        <f>SUM(B303:B334)-1</f>
        <v>6996769.7699999996</v>
      </c>
      <c r="C301" s="79">
        <f>SUM(C303:C334)-1</f>
        <v>4552301.6648999993</v>
      </c>
      <c r="D301" s="79">
        <f>SUM(D303:D334)</f>
        <v>844742.15510000009</v>
      </c>
      <c r="E301" s="79">
        <f>SUM(E303:E334)</f>
        <v>449108.53</v>
      </c>
      <c r="F301" s="79">
        <f>SUM(F303:F334)</f>
        <v>180120.08300000004</v>
      </c>
      <c r="G301" s="79">
        <f>SUM(G303:G334)</f>
        <v>717228.02999999991</v>
      </c>
      <c r="H301" s="79">
        <f>SUM(H303:H334)</f>
        <v>253269.307</v>
      </c>
      <c r="I301" s="77"/>
      <c r="J301" s="77"/>
    </row>
    <row r="302" spans="1:10" s="80" customFormat="1" ht="3.95" customHeight="1" x14ac:dyDescent="0.25">
      <c r="A302" s="75"/>
      <c r="B302" s="79"/>
      <c r="C302" s="79"/>
      <c r="D302" s="79"/>
      <c r="E302" s="79"/>
      <c r="F302" s="79"/>
      <c r="G302" s="79"/>
      <c r="H302" s="79"/>
      <c r="I302" s="89"/>
    </row>
    <row r="303" spans="1:10" s="77" customFormat="1" ht="9" customHeight="1" x14ac:dyDescent="0.25">
      <c r="A303" s="76" t="s">
        <v>34</v>
      </c>
      <c r="B303" s="81">
        <f t="shared" ref="B303:B334" si="17">SUM(C303:H303)</f>
        <v>6917</v>
      </c>
      <c r="C303" s="82">
        <v>0</v>
      </c>
      <c r="D303" s="82">
        <v>0</v>
      </c>
      <c r="E303" s="82">
        <v>0</v>
      </c>
      <c r="F303" s="82">
        <v>146.35</v>
      </c>
      <c r="G303" s="82">
        <v>6770.65</v>
      </c>
      <c r="H303" s="82">
        <v>0</v>
      </c>
    </row>
    <row r="304" spans="1:10" s="77" customFormat="1" ht="9" customHeight="1" x14ac:dyDescent="0.25">
      <c r="A304" s="76" t="s">
        <v>35</v>
      </c>
      <c r="B304" s="81">
        <f t="shared" si="17"/>
        <v>1897</v>
      </c>
      <c r="C304" s="82">
        <v>1166</v>
      </c>
      <c r="D304" s="82">
        <v>0</v>
      </c>
      <c r="E304" s="82">
        <v>0</v>
      </c>
      <c r="F304" s="82">
        <v>0</v>
      </c>
      <c r="G304" s="82">
        <v>731</v>
      </c>
      <c r="H304" s="82">
        <v>0</v>
      </c>
    </row>
    <row r="305" spans="1:8" s="77" customFormat="1" ht="9" customHeight="1" x14ac:dyDescent="0.25">
      <c r="A305" s="76" t="s">
        <v>87</v>
      </c>
      <c r="B305" s="81">
        <f t="shared" si="17"/>
        <v>15466.333000000001</v>
      </c>
      <c r="C305" s="82">
        <v>0</v>
      </c>
      <c r="D305" s="82">
        <v>0</v>
      </c>
      <c r="E305" s="82">
        <v>0</v>
      </c>
      <c r="F305" s="82">
        <v>198.89500000000001</v>
      </c>
      <c r="G305" s="82">
        <v>15267.438</v>
      </c>
      <c r="H305" s="82">
        <v>0</v>
      </c>
    </row>
    <row r="306" spans="1:8" s="77" customFormat="1" ht="9" customHeight="1" x14ac:dyDescent="0.25">
      <c r="A306" s="83" t="s">
        <v>37</v>
      </c>
      <c r="B306" s="84">
        <f t="shared" si="17"/>
        <v>86776</v>
      </c>
      <c r="C306" s="85">
        <v>29197</v>
      </c>
      <c r="D306" s="85">
        <v>0</v>
      </c>
      <c r="E306" s="85">
        <v>506</v>
      </c>
      <c r="F306" s="85">
        <v>0</v>
      </c>
      <c r="G306" s="85">
        <v>35342</v>
      </c>
      <c r="H306" s="85">
        <v>21731</v>
      </c>
    </row>
    <row r="307" spans="1:8" s="77" customFormat="1" ht="9" customHeight="1" x14ac:dyDescent="0.25">
      <c r="A307" s="76" t="s">
        <v>38</v>
      </c>
      <c r="B307" s="81">
        <f t="shared" si="17"/>
        <v>5950.8710000000001</v>
      </c>
      <c r="C307" s="82">
        <v>918.16700000000003</v>
      </c>
      <c r="D307" s="82">
        <v>0</v>
      </c>
      <c r="E307" s="82">
        <v>0</v>
      </c>
      <c r="F307" s="82">
        <v>539.08400000000006</v>
      </c>
      <c r="G307" s="82">
        <v>4493.62</v>
      </c>
      <c r="H307" s="82">
        <v>0</v>
      </c>
    </row>
    <row r="308" spans="1:8" s="77" customFormat="1" ht="9" customHeight="1" x14ac:dyDescent="0.25">
      <c r="A308" s="76" t="s">
        <v>39</v>
      </c>
      <c r="B308" s="81">
        <f t="shared" si="17"/>
        <v>7270.2609999999995</v>
      </c>
      <c r="C308" s="82">
        <v>5033.2809999999999</v>
      </c>
      <c r="D308" s="82">
        <v>0</v>
      </c>
      <c r="E308" s="82">
        <v>0</v>
      </c>
      <c r="F308" s="82">
        <v>428.57900000000001</v>
      </c>
      <c r="G308" s="82">
        <v>1808.4009999999998</v>
      </c>
      <c r="H308" s="82">
        <v>0</v>
      </c>
    </row>
    <row r="309" spans="1:8" s="77" customFormat="1" ht="9" customHeight="1" x14ac:dyDescent="0.25">
      <c r="A309" s="76" t="s">
        <v>40</v>
      </c>
      <c r="B309" s="81">
        <f t="shared" si="17"/>
        <v>132380</v>
      </c>
      <c r="C309" s="82">
        <v>132380</v>
      </c>
      <c r="D309" s="82">
        <v>0</v>
      </c>
      <c r="E309" s="82">
        <v>0</v>
      </c>
      <c r="F309" s="82">
        <v>0</v>
      </c>
      <c r="G309" s="82">
        <v>0</v>
      </c>
      <c r="H309" s="82">
        <v>0</v>
      </c>
    </row>
    <row r="310" spans="1:8" s="77" customFormat="1" ht="9" customHeight="1" x14ac:dyDescent="0.25">
      <c r="A310" s="83" t="s">
        <v>41</v>
      </c>
      <c r="B310" s="84">
        <f t="shared" si="17"/>
        <v>1435899</v>
      </c>
      <c r="C310" s="85">
        <v>1291324</v>
      </c>
      <c r="D310" s="85">
        <v>0</v>
      </c>
      <c r="E310" s="85">
        <v>120780</v>
      </c>
      <c r="F310" s="85">
        <v>19621</v>
      </c>
      <c r="G310" s="85">
        <v>4174</v>
      </c>
      <c r="H310" s="85">
        <v>0</v>
      </c>
    </row>
    <row r="311" spans="1:8" s="77" customFormat="1" ht="9" customHeight="1" x14ac:dyDescent="0.25">
      <c r="A311" s="76" t="s">
        <v>88</v>
      </c>
      <c r="B311" s="81">
        <f t="shared" si="17"/>
        <v>35975.479999999996</v>
      </c>
      <c r="C311" s="82">
        <v>14913.39</v>
      </c>
      <c r="D311" s="82">
        <v>20530.169999999998</v>
      </c>
      <c r="E311" s="82">
        <v>0</v>
      </c>
      <c r="F311" s="82">
        <v>0</v>
      </c>
      <c r="G311" s="82">
        <v>531.91999999999996</v>
      </c>
      <c r="H311" s="82">
        <v>0</v>
      </c>
    </row>
    <row r="312" spans="1:8" s="77" customFormat="1" ht="9" customHeight="1" x14ac:dyDescent="0.25">
      <c r="A312" s="76" t="s">
        <v>42</v>
      </c>
      <c r="B312" s="81">
        <f t="shared" si="17"/>
        <v>2177286</v>
      </c>
      <c r="C312" s="82">
        <v>885296</v>
      </c>
      <c r="D312" s="82">
        <v>375237</v>
      </c>
      <c r="E312" s="82">
        <v>283959</v>
      </c>
      <c r="F312" s="82">
        <v>114594</v>
      </c>
      <c r="G312" s="82">
        <v>289012</v>
      </c>
      <c r="H312" s="82">
        <v>229188</v>
      </c>
    </row>
    <row r="313" spans="1:8" s="77" customFormat="1" ht="9" customHeight="1" x14ac:dyDescent="0.25">
      <c r="A313" s="76" t="s">
        <v>43</v>
      </c>
      <c r="B313" s="81">
        <f t="shared" si="17"/>
        <v>20249.331999999999</v>
      </c>
      <c r="C313" s="82">
        <v>885</v>
      </c>
      <c r="D313" s="82">
        <v>0</v>
      </c>
      <c r="E313" s="82">
        <v>0</v>
      </c>
      <c r="F313" s="82">
        <v>217.85</v>
      </c>
      <c r="G313" s="82">
        <v>19146.482</v>
      </c>
      <c r="H313" s="82">
        <v>0</v>
      </c>
    </row>
    <row r="314" spans="1:8" s="77" customFormat="1" ht="9" customHeight="1" x14ac:dyDescent="0.25">
      <c r="A314" s="83" t="s">
        <v>44</v>
      </c>
      <c r="B314" s="84">
        <f t="shared" si="17"/>
        <v>197473.94</v>
      </c>
      <c r="C314" s="85">
        <v>186698.533</v>
      </c>
      <c r="D314" s="85">
        <v>4123.3819999999996</v>
      </c>
      <c r="E314" s="85">
        <v>0</v>
      </c>
      <c r="F314" s="85">
        <v>1837.75</v>
      </c>
      <c r="G314" s="85">
        <v>4814.2750000000005</v>
      </c>
      <c r="H314" s="85">
        <v>0</v>
      </c>
    </row>
    <row r="315" spans="1:8" s="77" customFormat="1" ht="9" customHeight="1" x14ac:dyDescent="0.25">
      <c r="A315" s="76" t="s">
        <v>45</v>
      </c>
      <c r="B315" s="81">
        <f t="shared" si="17"/>
        <v>126021.81</v>
      </c>
      <c r="C315" s="82">
        <v>86199.491900000008</v>
      </c>
      <c r="D315" s="82">
        <v>29272.750099999997</v>
      </c>
      <c r="E315" s="82">
        <v>0</v>
      </c>
      <c r="F315" s="82">
        <v>211.17</v>
      </c>
      <c r="G315" s="82">
        <v>10338.398000000001</v>
      </c>
      <c r="H315" s="82">
        <v>0</v>
      </c>
    </row>
    <row r="316" spans="1:8" s="77" customFormat="1" ht="9" customHeight="1" x14ac:dyDescent="0.25">
      <c r="A316" s="76" t="s">
        <v>46</v>
      </c>
      <c r="B316" s="81">
        <f t="shared" si="17"/>
        <v>435950</v>
      </c>
      <c r="C316" s="82">
        <v>316790</v>
      </c>
      <c r="D316" s="82">
        <v>82706</v>
      </c>
      <c r="E316" s="82">
        <v>0</v>
      </c>
      <c r="F316" s="82">
        <v>364</v>
      </c>
      <c r="G316" s="82">
        <v>36090</v>
      </c>
      <c r="H316" s="82">
        <v>0</v>
      </c>
    </row>
    <row r="317" spans="1:8" s="77" customFormat="1" ht="9" customHeight="1" x14ac:dyDescent="0.25">
      <c r="A317" s="76" t="s">
        <v>47</v>
      </c>
      <c r="B317" s="81">
        <f t="shared" si="17"/>
        <v>216677</v>
      </c>
      <c r="C317" s="82">
        <v>165671</v>
      </c>
      <c r="D317" s="82">
        <v>34451</v>
      </c>
      <c r="E317" s="82">
        <v>0</v>
      </c>
      <c r="F317" s="82">
        <v>0</v>
      </c>
      <c r="G317" s="82">
        <v>16555</v>
      </c>
      <c r="H317" s="82">
        <v>0</v>
      </c>
    </row>
    <row r="318" spans="1:8" s="77" customFormat="1" ht="9" customHeight="1" x14ac:dyDescent="0.25">
      <c r="A318" s="83" t="s">
        <v>48</v>
      </c>
      <c r="B318" s="84">
        <f t="shared" si="17"/>
        <v>826975</v>
      </c>
      <c r="C318" s="85">
        <v>655140</v>
      </c>
      <c r="D318" s="85">
        <v>96225</v>
      </c>
      <c r="E318" s="85">
        <v>41200</v>
      </c>
      <c r="F318" s="85">
        <v>7005</v>
      </c>
      <c r="G318" s="85">
        <v>27405</v>
      </c>
      <c r="H318" s="85">
        <v>0</v>
      </c>
    </row>
    <row r="319" spans="1:8" s="77" customFormat="1" ht="9" customHeight="1" x14ac:dyDescent="0.25">
      <c r="A319" s="76" t="s">
        <v>49</v>
      </c>
      <c r="B319" s="81">
        <f t="shared" si="17"/>
        <v>1842</v>
      </c>
      <c r="C319" s="82">
        <v>1815</v>
      </c>
      <c r="D319" s="82">
        <v>19</v>
      </c>
      <c r="E319" s="82">
        <v>0</v>
      </c>
      <c r="F319" s="82">
        <v>0</v>
      </c>
      <c r="G319" s="82">
        <v>8</v>
      </c>
      <c r="H319" s="82">
        <v>0</v>
      </c>
    </row>
    <row r="320" spans="1:8" s="77" customFormat="1" ht="9" customHeight="1" x14ac:dyDescent="0.25">
      <c r="A320" s="76" t="s">
        <v>50</v>
      </c>
      <c r="B320" s="81">
        <f t="shared" si="17"/>
        <v>27989.327000000001</v>
      </c>
      <c r="C320" s="82">
        <v>26121</v>
      </c>
      <c r="D320" s="82">
        <v>0</v>
      </c>
      <c r="E320" s="82">
        <v>0</v>
      </c>
      <c r="F320" s="82">
        <v>329.53699999999998</v>
      </c>
      <c r="G320" s="82">
        <v>1538.79</v>
      </c>
      <c r="H320" s="82">
        <v>0</v>
      </c>
    </row>
    <row r="321" spans="1:8" s="77" customFormat="1" ht="9" customHeight="1" x14ac:dyDescent="0.25">
      <c r="A321" s="76" t="s">
        <v>51</v>
      </c>
      <c r="B321" s="81">
        <f t="shared" si="17"/>
        <v>22312.3</v>
      </c>
      <c r="C321" s="82">
        <v>7522.2</v>
      </c>
      <c r="D321" s="82">
        <v>0</v>
      </c>
      <c r="E321" s="82">
        <v>0</v>
      </c>
      <c r="F321" s="82">
        <v>430.5</v>
      </c>
      <c r="G321" s="82">
        <v>14359.6</v>
      </c>
      <c r="H321" s="82">
        <v>0</v>
      </c>
    </row>
    <row r="322" spans="1:8" s="77" customFormat="1" ht="9" customHeight="1" x14ac:dyDescent="0.25">
      <c r="A322" s="83" t="s">
        <v>52</v>
      </c>
      <c r="B322" s="84">
        <f t="shared" si="17"/>
        <v>465395.30700000003</v>
      </c>
      <c r="C322" s="85">
        <v>393303.804</v>
      </c>
      <c r="D322" s="85">
        <v>60538.516000000003</v>
      </c>
      <c r="E322" s="85">
        <v>0</v>
      </c>
      <c r="F322" s="85">
        <v>1290.7650000000001</v>
      </c>
      <c r="G322" s="85">
        <v>10262.222</v>
      </c>
      <c r="H322" s="85">
        <v>0</v>
      </c>
    </row>
    <row r="323" spans="1:8" s="77" customFormat="1" ht="9" customHeight="1" x14ac:dyDescent="0.25">
      <c r="A323" s="76" t="s">
        <v>53</v>
      </c>
      <c r="B323" s="81">
        <f t="shared" si="17"/>
        <v>213895</v>
      </c>
      <c r="C323" s="82">
        <v>140443</v>
      </c>
      <c r="D323" s="82">
        <v>40205</v>
      </c>
      <c r="E323" s="82">
        <v>0</v>
      </c>
      <c r="F323" s="82">
        <v>0</v>
      </c>
      <c r="G323" s="82">
        <v>33247</v>
      </c>
      <c r="H323" s="82">
        <v>0</v>
      </c>
    </row>
    <row r="324" spans="1:8" s="77" customFormat="1" ht="9" customHeight="1" x14ac:dyDescent="0.25">
      <c r="A324" s="76" t="s">
        <v>54</v>
      </c>
      <c r="B324" s="81">
        <f t="shared" si="17"/>
        <v>5910.9570000000003</v>
      </c>
      <c r="C324" s="82">
        <v>3261.6640000000002</v>
      </c>
      <c r="D324" s="82">
        <v>0</v>
      </c>
      <c r="E324" s="82">
        <v>0</v>
      </c>
      <c r="F324" s="82">
        <v>81.703000000000003</v>
      </c>
      <c r="G324" s="82">
        <v>2567.59</v>
      </c>
      <c r="H324" s="82">
        <v>0</v>
      </c>
    </row>
    <row r="325" spans="1:8" s="77" customFormat="1" ht="9" customHeight="1" x14ac:dyDescent="0.25">
      <c r="A325" s="76" t="s">
        <v>55</v>
      </c>
      <c r="B325" s="81">
        <f t="shared" si="17"/>
        <v>43782</v>
      </c>
      <c r="C325" s="82">
        <v>35173</v>
      </c>
      <c r="D325" s="82">
        <v>0</v>
      </c>
      <c r="E325" s="82">
        <v>1920</v>
      </c>
      <c r="F325" s="82">
        <v>4973</v>
      </c>
      <c r="G325" s="82">
        <v>0</v>
      </c>
      <c r="H325" s="82">
        <v>1716</v>
      </c>
    </row>
    <row r="326" spans="1:8" s="77" customFormat="1" ht="9" customHeight="1" x14ac:dyDescent="0.25">
      <c r="A326" s="83" t="s">
        <v>56</v>
      </c>
      <c r="B326" s="84">
        <f t="shared" si="17"/>
        <v>7926.7870000000003</v>
      </c>
      <c r="C326" s="85">
        <v>3591.1640000000002</v>
      </c>
      <c r="D326" s="85">
        <v>1106.337</v>
      </c>
      <c r="E326" s="85">
        <v>0</v>
      </c>
      <c r="F326" s="85">
        <v>202.18</v>
      </c>
      <c r="G326" s="85">
        <v>2475.799</v>
      </c>
      <c r="H326" s="85">
        <v>551.30700000000002</v>
      </c>
    </row>
    <row r="327" spans="1:8" s="77" customFormat="1" ht="9" customHeight="1" x14ac:dyDescent="0.25">
      <c r="A327" s="76" t="s">
        <v>57</v>
      </c>
      <c r="B327" s="81">
        <f t="shared" si="17"/>
        <v>38056.485000000001</v>
      </c>
      <c r="C327" s="82">
        <v>30759</v>
      </c>
      <c r="D327" s="82">
        <v>0</v>
      </c>
      <c r="E327" s="82">
        <v>0</v>
      </c>
      <c r="F327" s="82">
        <v>1363.66</v>
      </c>
      <c r="G327" s="82">
        <v>5933.8249999999998</v>
      </c>
      <c r="H327" s="82">
        <v>0</v>
      </c>
    </row>
    <row r="328" spans="1:8" s="77" customFormat="1" ht="9" customHeight="1" x14ac:dyDescent="0.25">
      <c r="A328" s="76" t="s">
        <v>58</v>
      </c>
      <c r="B328" s="81">
        <f t="shared" si="17"/>
        <v>80884</v>
      </c>
      <c r="C328" s="82">
        <v>19297</v>
      </c>
      <c r="D328" s="82">
        <v>0</v>
      </c>
      <c r="E328" s="82">
        <v>0</v>
      </c>
      <c r="F328" s="82">
        <v>0</v>
      </c>
      <c r="G328" s="82">
        <v>61587</v>
      </c>
      <c r="H328" s="82">
        <v>0</v>
      </c>
    </row>
    <row r="329" spans="1:8" s="77" customFormat="1" ht="9" customHeight="1" x14ac:dyDescent="0.25">
      <c r="A329" s="76" t="s">
        <v>59</v>
      </c>
      <c r="B329" s="81">
        <f t="shared" si="17"/>
        <v>659</v>
      </c>
      <c r="C329" s="82">
        <v>659</v>
      </c>
      <c r="D329" s="82">
        <v>0</v>
      </c>
      <c r="E329" s="82">
        <v>0</v>
      </c>
      <c r="F329" s="82">
        <v>0</v>
      </c>
      <c r="G329" s="82">
        <v>0</v>
      </c>
      <c r="H329" s="82">
        <v>0</v>
      </c>
    </row>
    <row r="330" spans="1:8" s="77" customFormat="1" ht="9" customHeight="1" x14ac:dyDescent="0.25">
      <c r="A330" s="83" t="s">
        <v>60</v>
      </c>
      <c r="B330" s="84">
        <f t="shared" si="17"/>
        <v>102941</v>
      </c>
      <c r="C330" s="85">
        <v>10014</v>
      </c>
      <c r="D330" s="85">
        <v>0</v>
      </c>
      <c r="E330" s="85">
        <v>0</v>
      </c>
      <c r="F330" s="85">
        <v>10519</v>
      </c>
      <c r="G330" s="85">
        <v>82325</v>
      </c>
      <c r="H330" s="85">
        <v>83</v>
      </c>
    </row>
    <row r="331" spans="1:8" s="77" customFormat="1" ht="9" customHeight="1" x14ac:dyDescent="0.25">
      <c r="A331" s="76" t="s">
        <v>61</v>
      </c>
      <c r="B331" s="81">
        <f t="shared" si="17"/>
        <v>24685</v>
      </c>
      <c r="C331" s="82">
        <v>20507</v>
      </c>
      <c r="D331" s="82">
        <v>0</v>
      </c>
      <c r="E331" s="82">
        <v>0</v>
      </c>
      <c r="F331" s="82">
        <v>0</v>
      </c>
      <c r="G331" s="82">
        <v>4178</v>
      </c>
      <c r="H331" s="82">
        <v>0</v>
      </c>
    </row>
    <row r="332" spans="1:8" s="77" customFormat="1" ht="9" customHeight="1" x14ac:dyDescent="0.25">
      <c r="A332" s="76" t="s">
        <v>62</v>
      </c>
      <c r="B332" s="81">
        <f t="shared" si="17"/>
        <v>141076</v>
      </c>
      <c r="C332" s="82">
        <v>76951</v>
      </c>
      <c r="D332" s="82">
        <v>47681</v>
      </c>
      <c r="E332" s="82">
        <v>0</v>
      </c>
      <c r="F332" s="82">
        <v>10866</v>
      </c>
      <c r="G332" s="82">
        <v>5578</v>
      </c>
      <c r="H332" s="82">
        <v>0</v>
      </c>
    </row>
    <row r="333" spans="1:8" s="77" customFormat="1" ht="9" customHeight="1" x14ac:dyDescent="0.25">
      <c r="A333" s="76" t="s">
        <v>63</v>
      </c>
      <c r="B333" s="81">
        <f t="shared" si="17"/>
        <v>20038.580000000002</v>
      </c>
      <c r="C333" s="82">
        <v>572.97</v>
      </c>
      <c r="D333" s="82">
        <v>0</v>
      </c>
      <c r="E333" s="82">
        <v>743.53</v>
      </c>
      <c r="F333" s="82">
        <v>3436.06</v>
      </c>
      <c r="G333" s="82">
        <v>15286.02</v>
      </c>
      <c r="H333" s="82">
        <v>0</v>
      </c>
    </row>
    <row r="334" spans="1:8" s="77" customFormat="1" ht="9" customHeight="1" x14ac:dyDescent="0.25">
      <c r="A334" s="83" t="s">
        <v>64</v>
      </c>
      <c r="B334" s="84">
        <f t="shared" si="17"/>
        <v>70212</v>
      </c>
      <c r="C334" s="85">
        <v>10700</v>
      </c>
      <c r="D334" s="85">
        <v>52647</v>
      </c>
      <c r="E334" s="85">
        <v>0</v>
      </c>
      <c r="F334" s="85">
        <v>1464</v>
      </c>
      <c r="G334" s="85">
        <v>5401</v>
      </c>
      <c r="H334" s="85">
        <v>0</v>
      </c>
    </row>
    <row r="335" spans="1:8" s="77" customFormat="1" ht="9" customHeight="1" x14ac:dyDescent="0.25">
      <c r="A335" s="76"/>
      <c r="B335" s="81"/>
      <c r="C335" s="82"/>
      <c r="D335" s="82"/>
      <c r="E335" s="82"/>
      <c r="F335" s="82"/>
      <c r="G335" s="81"/>
      <c r="H335" s="82"/>
    </row>
    <row r="336" spans="1:8" s="77" customFormat="1" ht="9" customHeight="1" x14ac:dyDescent="0.25">
      <c r="A336" s="75">
        <v>2004</v>
      </c>
      <c r="B336" s="76"/>
      <c r="C336" s="76"/>
      <c r="D336" s="76"/>
      <c r="E336" s="76"/>
      <c r="F336" s="76"/>
      <c r="G336" s="76"/>
      <c r="H336" s="76"/>
    </row>
    <row r="337" spans="1:10" s="80" customFormat="1" ht="9" customHeight="1" x14ac:dyDescent="0.25">
      <c r="A337" s="78" t="s">
        <v>33</v>
      </c>
      <c r="B337" s="79">
        <f>SUM(B339:B370)</f>
        <v>6718508</v>
      </c>
      <c r="C337" s="79">
        <f>SUM(C339:C370)</f>
        <v>4736522</v>
      </c>
      <c r="D337" s="79">
        <f>SUM(D339:D370)-1</f>
        <v>710613</v>
      </c>
      <c r="E337" s="79">
        <f>SUM(E339:E370)</f>
        <v>327906</v>
      </c>
      <c r="F337" s="79">
        <f>SUM(F339:F370)</f>
        <v>242706</v>
      </c>
      <c r="G337" s="91">
        <f>SUM(G339:G370)-4</f>
        <v>573850</v>
      </c>
      <c r="H337" s="79">
        <f>SUM(H339:H370)</f>
        <v>126910</v>
      </c>
      <c r="I337" s="77"/>
      <c r="J337" s="77"/>
    </row>
    <row r="338" spans="1:10" s="80" customFormat="1" ht="3.95" customHeight="1" x14ac:dyDescent="0.25">
      <c r="A338" s="75"/>
      <c r="B338" s="79"/>
      <c r="C338" s="79"/>
      <c r="D338" s="79"/>
      <c r="E338" s="79"/>
      <c r="F338" s="79"/>
      <c r="G338" s="79"/>
      <c r="H338" s="79"/>
      <c r="I338" s="89"/>
    </row>
    <row r="339" spans="1:10" s="77" customFormat="1" ht="9" customHeight="1" x14ac:dyDescent="0.25">
      <c r="A339" s="76" t="s">
        <v>34</v>
      </c>
      <c r="B339" s="81">
        <f>SUM(C339:H339)</f>
        <v>6124</v>
      </c>
      <c r="C339" s="82">
        <v>0</v>
      </c>
      <c r="D339" s="82">
        <v>0</v>
      </c>
      <c r="E339" s="82">
        <v>0</v>
      </c>
      <c r="F339" s="82">
        <v>0</v>
      </c>
      <c r="G339" s="82">
        <v>6124</v>
      </c>
      <c r="H339" s="82">
        <v>0</v>
      </c>
    </row>
    <row r="340" spans="1:10" s="77" customFormat="1" ht="9" customHeight="1" x14ac:dyDescent="0.25">
      <c r="A340" s="76" t="s">
        <v>35</v>
      </c>
      <c r="B340" s="81">
        <f>SUM(C340:H340)</f>
        <v>1750</v>
      </c>
      <c r="C340" s="82">
        <v>1423</v>
      </c>
      <c r="D340" s="82">
        <v>0</v>
      </c>
      <c r="E340" s="82">
        <v>0</v>
      </c>
      <c r="F340" s="82">
        <v>0</v>
      </c>
      <c r="G340" s="82">
        <v>327</v>
      </c>
      <c r="H340" s="82">
        <v>0</v>
      </c>
    </row>
    <row r="341" spans="1:10" s="77" customFormat="1" ht="9" customHeight="1" x14ac:dyDescent="0.25">
      <c r="A341" s="76" t="s">
        <v>87</v>
      </c>
      <c r="B341" s="81">
        <f>SUM(C341:H341)-1</f>
        <v>11951</v>
      </c>
      <c r="C341" s="82">
        <v>0</v>
      </c>
      <c r="D341" s="82">
        <v>0</v>
      </c>
      <c r="E341" s="82">
        <v>0</v>
      </c>
      <c r="F341" s="82">
        <v>242</v>
      </c>
      <c r="G341" s="82">
        <v>11710</v>
      </c>
      <c r="H341" s="82">
        <v>0</v>
      </c>
    </row>
    <row r="342" spans="1:10" s="77" customFormat="1" ht="9" customHeight="1" x14ac:dyDescent="0.25">
      <c r="A342" s="83" t="s">
        <v>37</v>
      </c>
      <c r="B342" s="84">
        <f>SUM(C342:H342)</f>
        <v>117757</v>
      </c>
      <c r="C342" s="85">
        <v>32698</v>
      </c>
      <c r="D342" s="85">
        <v>0</v>
      </c>
      <c r="E342" s="85">
        <v>0</v>
      </c>
      <c r="F342" s="85">
        <v>0</v>
      </c>
      <c r="G342" s="85">
        <v>72895</v>
      </c>
      <c r="H342" s="85">
        <v>12164</v>
      </c>
    </row>
    <row r="343" spans="1:10" s="77" customFormat="1" ht="9" customHeight="1" x14ac:dyDescent="0.25">
      <c r="A343" s="76" t="s">
        <v>38</v>
      </c>
      <c r="B343" s="81">
        <f>SUM(C343:H343)</f>
        <v>3812</v>
      </c>
      <c r="C343" s="82">
        <v>1693</v>
      </c>
      <c r="D343" s="82">
        <v>0</v>
      </c>
      <c r="E343" s="82">
        <v>0</v>
      </c>
      <c r="F343" s="82">
        <v>283</v>
      </c>
      <c r="G343" s="82">
        <v>1836</v>
      </c>
      <c r="H343" s="82">
        <v>0</v>
      </c>
    </row>
    <row r="344" spans="1:10" s="77" customFormat="1" ht="9" customHeight="1" x14ac:dyDescent="0.25">
      <c r="A344" s="76" t="s">
        <v>39</v>
      </c>
      <c r="B344" s="81">
        <f>SUM(C344:H344)</f>
        <v>5071</v>
      </c>
      <c r="C344" s="82">
        <v>2888</v>
      </c>
      <c r="D344" s="82">
        <v>0</v>
      </c>
      <c r="E344" s="82">
        <v>0</v>
      </c>
      <c r="F344" s="82">
        <v>202</v>
      </c>
      <c r="G344" s="82">
        <v>1981</v>
      </c>
      <c r="H344" s="82">
        <v>0</v>
      </c>
    </row>
    <row r="345" spans="1:10" s="77" customFormat="1" ht="9" customHeight="1" x14ac:dyDescent="0.25">
      <c r="A345" s="76" t="s">
        <v>40</v>
      </c>
      <c r="B345" s="81">
        <f>SUM(C345:H345)</f>
        <v>153027</v>
      </c>
      <c r="C345" s="82">
        <v>153027</v>
      </c>
      <c r="D345" s="82">
        <v>0</v>
      </c>
      <c r="E345" s="82">
        <v>0</v>
      </c>
      <c r="F345" s="82">
        <v>0</v>
      </c>
      <c r="G345" s="82">
        <v>0</v>
      </c>
      <c r="H345" s="82">
        <v>0</v>
      </c>
    </row>
    <row r="346" spans="1:10" s="77" customFormat="1" ht="9" customHeight="1" x14ac:dyDescent="0.25">
      <c r="A346" s="83" t="s">
        <v>41</v>
      </c>
      <c r="B346" s="84">
        <f>SUM(C346:H346)</f>
        <v>1243938</v>
      </c>
      <c r="C346" s="85">
        <v>1073186</v>
      </c>
      <c r="D346" s="85">
        <v>8354</v>
      </c>
      <c r="E346" s="85">
        <v>132641</v>
      </c>
      <c r="F346" s="85">
        <v>23313</v>
      </c>
      <c r="G346" s="85">
        <v>6444</v>
      </c>
      <c r="H346" s="85">
        <v>0</v>
      </c>
    </row>
    <row r="347" spans="1:10" s="77" customFormat="1" ht="9" customHeight="1" x14ac:dyDescent="0.25">
      <c r="A347" s="76" t="s">
        <v>88</v>
      </c>
      <c r="B347" s="81">
        <f>SUM(C347:H347)-1</f>
        <v>1450</v>
      </c>
      <c r="C347" s="82">
        <v>738</v>
      </c>
      <c r="D347" s="82">
        <v>0</v>
      </c>
      <c r="E347" s="82">
        <v>0</v>
      </c>
      <c r="F347" s="82">
        <v>0</v>
      </c>
      <c r="G347" s="82">
        <v>713</v>
      </c>
      <c r="H347" s="82">
        <v>0</v>
      </c>
    </row>
    <row r="348" spans="1:10" s="77" customFormat="1" ht="9" customHeight="1" x14ac:dyDescent="0.25">
      <c r="A348" s="76" t="s">
        <v>42</v>
      </c>
      <c r="B348" s="81">
        <f>SUM(C348:H348)</f>
        <v>1920669</v>
      </c>
      <c r="C348" s="82">
        <v>1170674</v>
      </c>
      <c r="D348" s="82">
        <v>213000</v>
      </c>
      <c r="E348" s="82">
        <v>183656</v>
      </c>
      <c r="F348" s="82">
        <v>144759</v>
      </c>
      <c r="G348" s="82">
        <v>97293</v>
      </c>
      <c r="H348" s="82">
        <v>111287</v>
      </c>
    </row>
    <row r="349" spans="1:10" s="77" customFormat="1" ht="9" customHeight="1" x14ac:dyDescent="0.25">
      <c r="A349" s="76" t="s">
        <v>43</v>
      </c>
      <c r="B349" s="81">
        <f>SUM(C349:H349)</f>
        <v>21431</v>
      </c>
      <c r="C349" s="82">
        <v>480</v>
      </c>
      <c r="D349" s="82">
        <v>0</v>
      </c>
      <c r="E349" s="82">
        <v>0</v>
      </c>
      <c r="F349" s="82">
        <v>148</v>
      </c>
      <c r="G349" s="82">
        <v>20803</v>
      </c>
      <c r="H349" s="82">
        <v>0</v>
      </c>
    </row>
    <row r="350" spans="1:10" s="77" customFormat="1" ht="9" customHeight="1" x14ac:dyDescent="0.25">
      <c r="A350" s="83" t="s">
        <v>44</v>
      </c>
      <c r="B350" s="84">
        <f>SUM(C350:H350)</f>
        <v>149655</v>
      </c>
      <c r="C350" s="85">
        <v>139552</v>
      </c>
      <c r="D350" s="85">
        <v>3714</v>
      </c>
      <c r="E350" s="85">
        <v>0</v>
      </c>
      <c r="F350" s="85">
        <v>0</v>
      </c>
      <c r="G350" s="85">
        <v>6389</v>
      </c>
      <c r="H350" s="85">
        <v>0</v>
      </c>
    </row>
    <row r="351" spans="1:10" s="77" customFormat="1" ht="9" customHeight="1" x14ac:dyDescent="0.25">
      <c r="A351" s="76" t="s">
        <v>45</v>
      </c>
      <c r="B351" s="81">
        <f>SUM(C351:H351)-1</f>
        <v>102254</v>
      </c>
      <c r="C351" s="82">
        <v>81903</v>
      </c>
      <c r="D351" s="82">
        <v>8298</v>
      </c>
      <c r="E351" s="82">
        <v>0</v>
      </c>
      <c r="F351" s="82">
        <v>33</v>
      </c>
      <c r="G351" s="82">
        <v>12021</v>
      </c>
      <c r="H351" s="82">
        <v>0</v>
      </c>
    </row>
    <row r="352" spans="1:10" s="77" customFormat="1" ht="9" customHeight="1" x14ac:dyDescent="0.25">
      <c r="A352" s="76" t="s">
        <v>46</v>
      </c>
      <c r="B352" s="81">
        <f>SUM(C352:H352)</f>
        <v>400092</v>
      </c>
      <c r="C352" s="82">
        <v>328816</v>
      </c>
      <c r="D352" s="82">
        <v>40221</v>
      </c>
      <c r="E352" s="82">
        <v>0</v>
      </c>
      <c r="F352" s="82">
        <v>540</v>
      </c>
      <c r="G352" s="82">
        <v>30515</v>
      </c>
      <c r="H352" s="82">
        <v>0</v>
      </c>
    </row>
    <row r="353" spans="1:8" s="77" customFormat="1" ht="9" customHeight="1" x14ac:dyDescent="0.25">
      <c r="A353" s="76" t="s">
        <v>47</v>
      </c>
      <c r="B353" s="81">
        <f>SUM(C353:H353)</f>
        <v>213898</v>
      </c>
      <c r="C353" s="82">
        <v>167838</v>
      </c>
      <c r="D353" s="82">
        <v>25836</v>
      </c>
      <c r="E353" s="82">
        <v>0</v>
      </c>
      <c r="F353" s="82">
        <v>0</v>
      </c>
      <c r="G353" s="82">
        <v>20224</v>
      </c>
      <c r="H353" s="82">
        <v>0</v>
      </c>
    </row>
    <row r="354" spans="1:8" s="77" customFormat="1" ht="9" customHeight="1" x14ac:dyDescent="0.25">
      <c r="A354" s="83" t="s">
        <v>48</v>
      </c>
      <c r="B354" s="84">
        <f>SUM(C354:H354)</f>
        <v>633759</v>
      </c>
      <c r="C354" s="85">
        <v>539927</v>
      </c>
      <c r="D354" s="85">
        <v>79332</v>
      </c>
      <c r="E354" s="85">
        <v>10200</v>
      </c>
      <c r="F354" s="85">
        <v>1100</v>
      </c>
      <c r="G354" s="85">
        <v>3200</v>
      </c>
      <c r="H354" s="85">
        <v>0</v>
      </c>
    </row>
    <row r="355" spans="1:8" s="77" customFormat="1" ht="9" customHeight="1" x14ac:dyDescent="0.25">
      <c r="A355" s="76" t="s">
        <v>49</v>
      </c>
      <c r="B355" s="81">
        <f>SUM(C355:H355)</f>
        <v>799</v>
      </c>
      <c r="C355" s="82">
        <v>615</v>
      </c>
      <c r="D355" s="82">
        <v>62</v>
      </c>
      <c r="E355" s="82">
        <v>0</v>
      </c>
      <c r="F355" s="82">
        <v>0</v>
      </c>
      <c r="G355" s="82">
        <v>122</v>
      </c>
      <c r="H355" s="82">
        <v>0</v>
      </c>
    </row>
    <row r="356" spans="1:8" s="77" customFormat="1" ht="9" customHeight="1" x14ac:dyDescent="0.25">
      <c r="A356" s="76" t="s">
        <v>50</v>
      </c>
      <c r="B356" s="81">
        <f>SUM(C356:H356)-1</f>
        <v>59341</v>
      </c>
      <c r="C356" s="82">
        <v>48042</v>
      </c>
      <c r="D356" s="82">
        <v>0</v>
      </c>
      <c r="E356" s="82">
        <v>0</v>
      </c>
      <c r="F356" s="82">
        <v>2624</v>
      </c>
      <c r="G356" s="82">
        <v>8676</v>
      </c>
      <c r="H356" s="82">
        <v>0</v>
      </c>
    </row>
    <row r="357" spans="1:8" s="77" customFormat="1" ht="9" customHeight="1" x14ac:dyDescent="0.25">
      <c r="A357" s="76" t="s">
        <v>51</v>
      </c>
      <c r="B357" s="81">
        <f>SUM(C357:H357)</f>
        <v>25714</v>
      </c>
      <c r="C357" s="82">
        <v>409</v>
      </c>
      <c r="D357" s="82">
        <v>0</v>
      </c>
      <c r="E357" s="82">
        <v>0</v>
      </c>
      <c r="F357" s="82">
        <v>25301</v>
      </c>
      <c r="G357" s="82">
        <v>4</v>
      </c>
      <c r="H357" s="82">
        <v>0</v>
      </c>
    </row>
    <row r="358" spans="1:8" s="77" customFormat="1" ht="9" customHeight="1" x14ac:dyDescent="0.25">
      <c r="A358" s="83" t="s">
        <v>52</v>
      </c>
      <c r="B358" s="84">
        <f>SUM(C358:H358)</f>
        <v>500748</v>
      </c>
      <c r="C358" s="85">
        <v>407016</v>
      </c>
      <c r="D358" s="85">
        <v>83088</v>
      </c>
      <c r="E358" s="85">
        <v>0</v>
      </c>
      <c r="F358" s="85">
        <v>1156</v>
      </c>
      <c r="G358" s="85">
        <v>8034</v>
      </c>
      <c r="H358" s="85">
        <v>1454</v>
      </c>
    </row>
    <row r="359" spans="1:8" s="77" customFormat="1" ht="9" customHeight="1" x14ac:dyDescent="0.25">
      <c r="A359" s="76" t="s">
        <v>53</v>
      </c>
      <c r="B359" s="81">
        <f>SUM(C359:H359)-1</f>
        <v>286423</v>
      </c>
      <c r="C359" s="82">
        <v>244902</v>
      </c>
      <c r="D359" s="82">
        <v>0</v>
      </c>
      <c r="E359" s="82">
        <v>0</v>
      </c>
      <c r="F359" s="82">
        <v>0</v>
      </c>
      <c r="G359" s="82">
        <v>41522</v>
      </c>
      <c r="H359" s="82">
        <v>0</v>
      </c>
    </row>
    <row r="360" spans="1:8" s="77" customFormat="1" ht="9" customHeight="1" x14ac:dyDescent="0.25">
      <c r="A360" s="76" t="s">
        <v>54</v>
      </c>
      <c r="B360" s="81">
        <f t="shared" ref="B360:B368" si="18">SUM(C360:H360)</f>
        <v>8573</v>
      </c>
      <c r="C360" s="82">
        <v>3532</v>
      </c>
      <c r="D360" s="82">
        <v>0</v>
      </c>
      <c r="E360" s="82">
        <v>0</v>
      </c>
      <c r="F360" s="82">
        <v>194</v>
      </c>
      <c r="G360" s="82">
        <v>4847</v>
      </c>
      <c r="H360" s="82">
        <v>0</v>
      </c>
    </row>
    <row r="361" spans="1:8" s="77" customFormat="1" ht="9" customHeight="1" x14ac:dyDescent="0.25">
      <c r="A361" s="76" t="s">
        <v>55</v>
      </c>
      <c r="B361" s="81">
        <f t="shared" si="18"/>
        <v>45041</v>
      </c>
      <c r="C361" s="82">
        <v>38778</v>
      </c>
      <c r="D361" s="82">
        <v>0</v>
      </c>
      <c r="E361" s="82">
        <v>1320</v>
      </c>
      <c r="F361" s="82">
        <v>4943</v>
      </c>
      <c r="G361" s="82">
        <v>0</v>
      </c>
      <c r="H361" s="82">
        <v>0</v>
      </c>
    </row>
    <row r="362" spans="1:8" s="77" customFormat="1" ht="9" customHeight="1" x14ac:dyDescent="0.25">
      <c r="A362" s="83" t="s">
        <v>56</v>
      </c>
      <c r="B362" s="84">
        <f t="shared" si="18"/>
        <v>8867</v>
      </c>
      <c r="C362" s="85">
        <v>3291</v>
      </c>
      <c r="D362" s="85">
        <v>1445</v>
      </c>
      <c r="E362" s="85">
        <v>0</v>
      </c>
      <c r="F362" s="85">
        <v>87</v>
      </c>
      <c r="G362" s="85">
        <v>2859</v>
      </c>
      <c r="H362" s="85">
        <v>1185</v>
      </c>
    </row>
    <row r="363" spans="1:8" s="77" customFormat="1" ht="9" customHeight="1" x14ac:dyDescent="0.25">
      <c r="A363" s="76" t="s">
        <v>57</v>
      </c>
      <c r="B363" s="81">
        <f t="shared" si="18"/>
        <v>46508</v>
      </c>
      <c r="C363" s="82">
        <v>39032</v>
      </c>
      <c r="D363" s="82">
        <v>0</v>
      </c>
      <c r="E363" s="82">
        <v>0</v>
      </c>
      <c r="F363" s="82">
        <v>4137</v>
      </c>
      <c r="G363" s="82">
        <v>3339</v>
      </c>
      <c r="H363" s="82">
        <v>0</v>
      </c>
    </row>
    <row r="364" spans="1:8" s="77" customFormat="1" ht="9" customHeight="1" x14ac:dyDescent="0.25">
      <c r="A364" s="76" t="s">
        <v>58</v>
      </c>
      <c r="B364" s="81">
        <f t="shared" si="18"/>
        <v>107628</v>
      </c>
      <c r="C364" s="82">
        <v>13987</v>
      </c>
      <c r="D364" s="82">
        <v>0</v>
      </c>
      <c r="E364" s="82">
        <v>0</v>
      </c>
      <c r="F364" s="82">
        <v>0</v>
      </c>
      <c r="G364" s="82">
        <v>93641</v>
      </c>
      <c r="H364" s="82">
        <v>0</v>
      </c>
    </row>
    <row r="365" spans="1:8" s="77" customFormat="1" ht="9" customHeight="1" x14ac:dyDescent="0.25">
      <c r="A365" s="76" t="s">
        <v>59</v>
      </c>
      <c r="B365" s="81">
        <f t="shared" si="18"/>
        <v>197625</v>
      </c>
      <c r="C365" s="82">
        <v>10442</v>
      </c>
      <c r="D365" s="82">
        <v>185229</v>
      </c>
      <c r="E365" s="82">
        <v>0</v>
      </c>
      <c r="F365" s="82">
        <v>1475</v>
      </c>
      <c r="G365" s="82">
        <v>479</v>
      </c>
      <c r="H365" s="82">
        <v>0</v>
      </c>
    </row>
    <row r="366" spans="1:8" s="77" customFormat="1" ht="9" customHeight="1" x14ac:dyDescent="0.25">
      <c r="A366" s="83" t="s">
        <v>60</v>
      </c>
      <c r="B366" s="84">
        <f t="shared" si="18"/>
        <v>119996</v>
      </c>
      <c r="C366" s="85">
        <v>13093</v>
      </c>
      <c r="D366" s="85">
        <v>0</v>
      </c>
      <c r="E366" s="85">
        <v>0</v>
      </c>
      <c r="F366" s="85">
        <v>14216</v>
      </c>
      <c r="G366" s="85">
        <v>91867</v>
      </c>
      <c r="H366" s="85">
        <v>820</v>
      </c>
    </row>
    <row r="367" spans="1:8" s="77" customFormat="1" ht="9" customHeight="1" x14ac:dyDescent="0.25">
      <c r="A367" s="76" t="s">
        <v>61</v>
      </c>
      <c r="B367" s="81">
        <f t="shared" si="18"/>
        <v>31952</v>
      </c>
      <c r="C367" s="82">
        <v>25657</v>
      </c>
      <c r="D367" s="82">
        <v>0</v>
      </c>
      <c r="E367" s="82">
        <v>0</v>
      </c>
      <c r="F367" s="82">
        <v>0</v>
      </c>
      <c r="G367" s="82">
        <v>6295</v>
      </c>
      <c r="H367" s="82">
        <v>0</v>
      </c>
    </row>
    <row r="368" spans="1:8" s="77" customFormat="1" ht="9" customHeight="1" x14ac:dyDescent="0.25">
      <c r="A368" s="76" t="s">
        <v>62</v>
      </c>
      <c r="B368" s="81">
        <f t="shared" si="18"/>
        <v>234409</v>
      </c>
      <c r="C368" s="82">
        <v>181895</v>
      </c>
      <c r="D368" s="82">
        <v>30928</v>
      </c>
      <c r="E368" s="82">
        <v>0</v>
      </c>
      <c r="F368" s="82">
        <v>13314</v>
      </c>
      <c r="G368" s="82">
        <v>8272</v>
      </c>
      <c r="H368" s="82">
        <v>0</v>
      </c>
    </row>
    <row r="369" spans="1:10" s="77" customFormat="1" ht="9" customHeight="1" x14ac:dyDescent="0.25">
      <c r="A369" s="76" t="s">
        <v>63</v>
      </c>
      <c r="B369" s="81">
        <f>SUM(C369:H369)+1</f>
        <v>9993</v>
      </c>
      <c r="C369" s="82">
        <v>371</v>
      </c>
      <c r="D369" s="82">
        <v>0</v>
      </c>
      <c r="E369" s="82">
        <v>89</v>
      </c>
      <c r="F369" s="82">
        <v>1851</v>
      </c>
      <c r="G369" s="82">
        <v>7681</v>
      </c>
      <c r="H369" s="82">
        <v>0</v>
      </c>
    </row>
    <row r="370" spans="1:10" s="77" customFormat="1" ht="9" customHeight="1" x14ac:dyDescent="0.25">
      <c r="A370" s="83" t="s">
        <v>64</v>
      </c>
      <c r="B370" s="84">
        <f>SUM(C370:H370)</f>
        <v>48253</v>
      </c>
      <c r="C370" s="85">
        <v>10617</v>
      </c>
      <c r="D370" s="85">
        <v>31107</v>
      </c>
      <c r="E370" s="85">
        <v>0</v>
      </c>
      <c r="F370" s="85">
        <v>2788</v>
      </c>
      <c r="G370" s="85">
        <v>3741</v>
      </c>
      <c r="H370" s="85">
        <v>0</v>
      </c>
    </row>
    <row r="371" spans="1:10" s="77" customFormat="1" ht="9" customHeight="1" x14ac:dyDescent="0.25">
      <c r="A371" s="76"/>
      <c r="B371" s="81"/>
      <c r="C371" s="82"/>
      <c r="D371" s="82"/>
      <c r="E371" s="82"/>
      <c r="F371" s="82"/>
      <c r="G371" s="81"/>
      <c r="H371" s="82"/>
    </row>
    <row r="372" spans="1:10" s="77" customFormat="1" ht="9" customHeight="1" x14ac:dyDescent="0.25">
      <c r="A372" s="75">
        <v>2005</v>
      </c>
      <c r="B372" s="76"/>
      <c r="C372" s="76"/>
      <c r="D372" s="76"/>
      <c r="E372" s="76"/>
      <c r="F372" s="76"/>
      <c r="G372" s="76"/>
      <c r="H372" s="76"/>
    </row>
    <row r="373" spans="1:10" s="80" customFormat="1" ht="9" customHeight="1" x14ac:dyDescent="0.25">
      <c r="A373" s="78" t="s">
        <v>33</v>
      </c>
      <c r="B373" s="79">
        <f>SUM(B375:B406)+2</f>
        <v>6423897.417700001</v>
      </c>
      <c r="C373" s="79">
        <f>SUM(C375:C406)</f>
        <v>4636936.7864000006</v>
      </c>
      <c r="D373" s="79">
        <f>SUM(D375:D406)</f>
        <v>427780.09499999997</v>
      </c>
      <c r="E373" s="79">
        <f>SUM(E375:E406)</f>
        <v>308632.65999999997</v>
      </c>
      <c r="F373" s="79">
        <f>SUM(F375:F406)</f>
        <v>258879.86899999998</v>
      </c>
      <c r="G373" s="79">
        <f>SUM(G375:G406)+1</f>
        <v>669890.41729999997</v>
      </c>
      <c r="H373" s="79">
        <f>SUM(H375:H406)</f>
        <v>121777.59</v>
      </c>
      <c r="I373" s="77"/>
      <c r="J373" s="77"/>
    </row>
    <row r="374" spans="1:10" s="80" customFormat="1" ht="3.95" customHeight="1" x14ac:dyDescent="0.25">
      <c r="A374" s="75"/>
      <c r="B374" s="79"/>
      <c r="C374" s="79"/>
      <c r="D374" s="79"/>
      <c r="E374" s="79"/>
      <c r="F374" s="79"/>
      <c r="G374" s="79"/>
      <c r="H374" s="79"/>
      <c r="I374" s="89"/>
    </row>
    <row r="375" spans="1:10" s="77" customFormat="1" ht="9" customHeight="1" x14ac:dyDescent="0.25">
      <c r="A375" s="76" t="s">
        <v>34</v>
      </c>
      <c r="B375" s="81">
        <f>SUM(C375:H375)</f>
        <v>7375.1</v>
      </c>
      <c r="C375" s="82">
        <v>0</v>
      </c>
      <c r="D375" s="82">
        <v>0</v>
      </c>
      <c r="E375" s="82">
        <v>0</v>
      </c>
      <c r="F375" s="82">
        <v>69.099999999999994</v>
      </c>
      <c r="G375" s="82">
        <v>7306</v>
      </c>
      <c r="H375" s="82">
        <v>0</v>
      </c>
    </row>
    <row r="376" spans="1:10" s="77" customFormat="1" ht="9" customHeight="1" x14ac:dyDescent="0.25">
      <c r="A376" s="76" t="s">
        <v>35</v>
      </c>
      <c r="B376" s="81">
        <f>SUM(C376:H376)</f>
        <v>0</v>
      </c>
      <c r="C376" s="82">
        <v>0</v>
      </c>
      <c r="D376" s="82">
        <v>0</v>
      </c>
      <c r="E376" s="82">
        <v>0</v>
      </c>
      <c r="F376" s="82">
        <v>0</v>
      </c>
      <c r="G376" s="82">
        <v>0</v>
      </c>
      <c r="H376" s="82">
        <v>0</v>
      </c>
    </row>
    <row r="377" spans="1:10" s="77" customFormat="1" ht="9" customHeight="1" x14ac:dyDescent="0.25">
      <c r="A377" s="76" t="s">
        <v>87</v>
      </c>
      <c r="B377" s="81">
        <f>SUM(C377:H377)</f>
        <v>4579.1849999999995</v>
      </c>
      <c r="C377" s="82">
        <v>0</v>
      </c>
      <c r="D377" s="82">
        <v>0</v>
      </c>
      <c r="E377" s="82">
        <v>0</v>
      </c>
      <c r="F377" s="82">
        <v>44.825000000000003</v>
      </c>
      <c r="G377" s="82">
        <v>4534.3599999999997</v>
      </c>
      <c r="H377" s="82">
        <v>0</v>
      </c>
    </row>
    <row r="378" spans="1:10" s="77" customFormat="1" ht="9" customHeight="1" x14ac:dyDescent="0.25">
      <c r="A378" s="83" t="s">
        <v>37</v>
      </c>
      <c r="B378" s="84">
        <f>SUM(C378:H378)</f>
        <v>124431</v>
      </c>
      <c r="C378" s="85">
        <v>42081</v>
      </c>
      <c r="D378" s="85">
        <v>0</v>
      </c>
      <c r="E378" s="85">
        <v>0</v>
      </c>
      <c r="F378" s="85">
        <v>0</v>
      </c>
      <c r="G378" s="85">
        <v>67476</v>
      </c>
      <c r="H378" s="85">
        <v>14874</v>
      </c>
    </row>
    <row r="379" spans="1:10" s="77" customFormat="1" ht="9" customHeight="1" x14ac:dyDescent="0.25">
      <c r="A379" s="76" t="s">
        <v>38</v>
      </c>
      <c r="B379" s="81">
        <f>SUM(C379:H379)</f>
        <v>4835.067</v>
      </c>
      <c r="C379" s="82">
        <v>1639.07</v>
      </c>
      <c r="D379" s="82">
        <v>0</v>
      </c>
      <c r="E379" s="82">
        <v>0</v>
      </c>
      <c r="F379" s="82">
        <v>213.83</v>
      </c>
      <c r="G379" s="82">
        <v>2982.1669999999999</v>
      </c>
      <c r="H379" s="82">
        <v>0</v>
      </c>
    </row>
    <row r="380" spans="1:10" s="77" customFormat="1" ht="9" customHeight="1" x14ac:dyDescent="0.25">
      <c r="A380" s="76" t="s">
        <v>39</v>
      </c>
      <c r="B380" s="81">
        <f>SUM(C380:H380)-1</f>
        <v>5697.84</v>
      </c>
      <c r="C380" s="82">
        <v>3446.3</v>
      </c>
      <c r="D380" s="82" t="s">
        <v>89</v>
      </c>
      <c r="E380" s="82" t="s">
        <v>89</v>
      </c>
      <c r="F380" s="82">
        <v>132.54</v>
      </c>
      <c r="G380" s="82">
        <v>2120</v>
      </c>
      <c r="H380" s="82" t="s">
        <v>89</v>
      </c>
    </row>
    <row r="381" spans="1:10" s="77" customFormat="1" ht="9" customHeight="1" x14ac:dyDescent="0.25">
      <c r="A381" s="76" t="s">
        <v>40</v>
      </c>
      <c r="B381" s="81">
        <f t="shared" ref="B381:B406" si="19">SUM(C381:H381)</f>
        <v>120150</v>
      </c>
      <c r="C381" s="82">
        <v>120150</v>
      </c>
      <c r="D381" s="82" t="s">
        <v>89</v>
      </c>
      <c r="E381" s="82" t="s">
        <v>89</v>
      </c>
      <c r="F381" s="82" t="s">
        <v>89</v>
      </c>
      <c r="G381" s="82" t="s">
        <v>89</v>
      </c>
      <c r="H381" s="82" t="s">
        <v>89</v>
      </c>
    </row>
    <row r="382" spans="1:10" s="77" customFormat="1" ht="9" customHeight="1" x14ac:dyDescent="0.25">
      <c r="A382" s="83" t="s">
        <v>41</v>
      </c>
      <c r="B382" s="84">
        <f t="shared" si="19"/>
        <v>1417777</v>
      </c>
      <c r="C382" s="85">
        <v>1177799</v>
      </c>
      <c r="D382" s="85">
        <v>86034</v>
      </c>
      <c r="E382" s="85">
        <v>117541</v>
      </c>
      <c r="F382" s="85">
        <v>31272</v>
      </c>
      <c r="G382" s="85">
        <v>5131</v>
      </c>
      <c r="H382" s="85">
        <v>0</v>
      </c>
    </row>
    <row r="383" spans="1:10" s="77" customFormat="1" ht="9" customHeight="1" x14ac:dyDescent="0.25">
      <c r="A383" s="76" t="s">
        <v>88</v>
      </c>
      <c r="B383" s="81">
        <f t="shared" si="19"/>
        <v>308.41200000000003</v>
      </c>
      <c r="C383" s="82">
        <v>151.393</v>
      </c>
      <c r="D383" s="82">
        <v>157.01900000000001</v>
      </c>
      <c r="E383" s="82">
        <v>0</v>
      </c>
      <c r="F383" s="82">
        <v>0</v>
      </c>
      <c r="G383" s="82">
        <v>0</v>
      </c>
      <c r="H383" s="82">
        <v>0</v>
      </c>
    </row>
    <row r="384" spans="1:10" s="77" customFormat="1" ht="9" customHeight="1" x14ac:dyDescent="0.25">
      <c r="A384" s="76" t="s">
        <v>42</v>
      </c>
      <c r="B384" s="81">
        <f t="shared" si="19"/>
        <v>1857261</v>
      </c>
      <c r="C384" s="82">
        <v>1115146</v>
      </c>
      <c r="D384" s="82">
        <v>184106</v>
      </c>
      <c r="E384" s="82">
        <v>184322</v>
      </c>
      <c r="F384" s="82">
        <v>165626</v>
      </c>
      <c r="G384" s="82">
        <v>103622</v>
      </c>
      <c r="H384" s="82">
        <v>104439</v>
      </c>
    </row>
    <row r="385" spans="1:8" s="77" customFormat="1" ht="9" customHeight="1" x14ac:dyDescent="0.25">
      <c r="A385" s="76" t="s">
        <v>43</v>
      </c>
      <c r="B385" s="81">
        <f t="shared" si="19"/>
        <v>36540</v>
      </c>
      <c r="C385" s="82">
        <v>905</v>
      </c>
      <c r="D385" s="82">
        <v>0</v>
      </c>
      <c r="E385" s="82">
        <v>0</v>
      </c>
      <c r="F385" s="82">
        <v>10</v>
      </c>
      <c r="G385" s="82">
        <v>35625</v>
      </c>
      <c r="H385" s="82">
        <v>0</v>
      </c>
    </row>
    <row r="386" spans="1:8" s="77" customFormat="1" ht="9" customHeight="1" x14ac:dyDescent="0.25">
      <c r="A386" s="83" t="s">
        <v>44</v>
      </c>
      <c r="B386" s="84">
        <f t="shared" si="19"/>
        <v>142345.25999999998</v>
      </c>
      <c r="C386" s="85">
        <v>135081.57999999999</v>
      </c>
      <c r="D386" s="85">
        <v>4213.3779999999997</v>
      </c>
      <c r="E386" s="85">
        <v>0</v>
      </c>
      <c r="F386" s="85">
        <v>0</v>
      </c>
      <c r="G386" s="85">
        <v>3050.3020000000001</v>
      </c>
      <c r="H386" s="85">
        <v>0</v>
      </c>
    </row>
    <row r="387" spans="1:8" s="77" customFormat="1" ht="9" customHeight="1" x14ac:dyDescent="0.25">
      <c r="A387" s="76" t="s">
        <v>45</v>
      </c>
      <c r="B387" s="81">
        <f t="shared" si="19"/>
        <v>107572.04340000002</v>
      </c>
      <c r="C387" s="82">
        <v>74849.337400000019</v>
      </c>
      <c r="D387" s="82">
        <v>7621.8549999999996</v>
      </c>
      <c r="E387" s="82">
        <v>0</v>
      </c>
      <c r="F387" s="82">
        <v>806.08399999999995</v>
      </c>
      <c r="G387" s="82">
        <v>24294.767</v>
      </c>
      <c r="H387" s="82">
        <v>0</v>
      </c>
    </row>
    <row r="388" spans="1:8" s="77" customFormat="1" ht="9" customHeight="1" x14ac:dyDescent="0.25">
      <c r="A388" s="76" t="s">
        <v>46</v>
      </c>
      <c r="B388" s="81">
        <f t="shared" si="19"/>
        <v>488216.36699999991</v>
      </c>
      <c r="C388" s="82">
        <v>371570.91499999992</v>
      </c>
      <c r="D388" s="82">
        <v>28714.453999999987</v>
      </c>
      <c r="E388" s="82">
        <v>0</v>
      </c>
      <c r="F388" s="82">
        <v>968.99800000000005</v>
      </c>
      <c r="G388" s="82">
        <v>86912</v>
      </c>
      <c r="H388" s="82">
        <v>50</v>
      </c>
    </row>
    <row r="389" spans="1:8" s="77" customFormat="1" ht="9" customHeight="1" x14ac:dyDescent="0.25">
      <c r="A389" s="76" t="s">
        <v>47</v>
      </c>
      <c r="B389" s="81">
        <f t="shared" si="19"/>
        <v>186369</v>
      </c>
      <c r="C389" s="82">
        <v>153834</v>
      </c>
      <c r="D389" s="82">
        <v>15180</v>
      </c>
      <c r="E389" s="82">
        <v>0</v>
      </c>
      <c r="F389" s="82">
        <v>0</v>
      </c>
      <c r="G389" s="82">
        <v>17355</v>
      </c>
      <c r="H389" s="82">
        <v>0</v>
      </c>
    </row>
    <row r="390" spans="1:8" s="77" customFormat="1" ht="9" customHeight="1" x14ac:dyDescent="0.25">
      <c r="A390" s="83" t="s">
        <v>48</v>
      </c>
      <c r="B390" s="84">
        <f t="shared" si="19"/>
        <v>559281</v>
      </c>
      <c r="C390" s="85">
        <v>502901</v>
      </c>
      <c r="D390" s="85">
        <v>48680</v>
      </c>
      <c r="E390" s="85">
        <v>5200</v>
      </c>
      <c r="F390" s="85">
        <v>1100</v>
      </c>
      <c r="G390" s="85">
        <v>1400</v>
      </c>
      <c r="H390" s="85">
        <v>0</v>
      </c>
    </row>
    <row r="391" spans="1:8" s="77" customFormat="1" ht="9" customHeight="1" x14ac:dyDescent="0.25">
      <c r="A391" s="76" t="s">
        <v>49</v>
      </c>
      <c r="B391" s="81">
        <f t="shared" si="19"/>
        <v>1648.46</v>
      </c>
      <c r="C391" s="82">
        <v>1400.23</v>
      </c>
      <c r="D391" s="82">
        <v>142.82</v>
      </c>
      <c r="E391" s="82">
        <v>0</v>
      </c>
      <c r="F391" s="82">
        <v>0</v>
      </c>
      <c r="G391" s="82">
        <v>105.41</v>
      </c>
      <c r="H391" s="82">
        <v>0</v>
      </c>
    </row>
    <row r="392" spans="1:8" s="77" customFormat="1" ht="9" customHeight="1" x14ac:dyDescent="0.25">
      <c r="A392" s="76" t="s">
        <v>50</v>
      </c>
      <c r="B392" s="81">
        <f t="shared" si="19"/>
        <v>20550.579999999998</v>
      </c>
      <c r="C392" s="82">
        <v>18747.96</v>
      </c>
      <c r="D392" s="82">
        <v>0</v>
      </c>
      <c r="E392" s="82">
        <v>0</v>
      </c>
      <c r="F392" s="82">
        <v>153.37</v>
      </c>
      <c r="G392" s="82">
        <v>1649.25</v>
      </c>
      <c r="H392" s="82">
        <v>0</v>
      </c>
    </row>
    <row r="393" spans="1:8" s="77" customFormat="1" ht="9" customHeight="1" x14ac:dyDescent="0.25">
      <c r="A393" s="76" t="s">
        <v>51</v>
      </c>
      <c r="B393" s="81">
        <f t="shared" si="19"/>
        <v>18267.603999999999</v>
      </c>
      <c r="C393" s="82">
        <v>16203.404</v>
      </c>
      <c r="D393" s="82">
        <v>0</v>
      </c>
      <c r="E393" s="82">
        <v>0</v>
      </c>
      <c r="F393" s="82">
        <v>0</v>
      </c>
      <c r="G393" s="82">
        <v>2064.1999999999998</v>
      </c>
      <c r="H393" s="82">
        <v>0</v>
      </c>
    </row>
    <row r="394" spans="1:8" s="77" customFormat="1" ht="9" customHeight="1" x14ac:dyDescent="0.25">
      <c r="A394" s="83" t="s">
        <v>52</v>
      </c>
      <c r="B394" s="84">
        <f t="shared" si="19"/>
        <v>362838.03100000002</v>
      </c>
      <c r="C394" s="85">
        <v>297902.98400000005</v>
      </c>
      <c r="D394" s="85">
        <v>32847.918999999994</v>
      </c>
      <c r="E394" s="85">
        <v>0</v>
      </c>
      <c r="F394" s="85">
        <v>471.56700000000001</v>
      </c>
      <c r="G394" s="85">
        <v>31615.561000000002</v>
      </c>
      <c r="H394" s="85">
        <v>0</v>
      </c>
    </row>
    <row r="395" spans="1:8" s="77" customFormat="1" ht="9" customHeight="1" x14ac:dyDescent="0.25">
      <c r="A395" s="76" t="s">
        <v>53</v>
      </c>
      <c r="B395" s="81">
        <f t="shared" si="19"/>
        <v>230716.71000000002</v>
      </c>
      <c r="C395" s="82">
        <v>202139.07</v>
      </c>
      <c r="D395" s="82">
        <v>0</v>
      </c>
      <c r="E395" s="82">
        <v>0</v>
      </c>
      <c r="F395" s="82">
        <v>0</v>
      </c>
      <c r="G395" s="82">
        <v>28577.64</v>
      </c>
      <c r="H395" s="82">
        <v>0</v>
      </c>
    </row>
    <row r="396" spans="1:8" s="77" customFormat="1" ht="9" customHeight="1" x14ac:dyDescent="0.25">
      <c r="A396" s="76" t="s">
        <v>54</v>
      </c>
      <c r="B396" s="81">
        <f t="shared" si="19"/>
        <v>7988</v>
      </c>
      <c r="C396" s="82">
        <v>2958</v>
      </c>
      <c r="D396" s="82">
        <v>0</v>
      </c>
      <c r="E396" s="82">
        <v>0</v>
      </c>
      <c r="F396" s="82">
        <v>0</v>
      </c>
      <c r="G396" s="82">
        <v>5030</v>
      </c>
      <c r="H396" s="82">
        <v>0</v>
      </c>
    </row>
    <row r="397" spans="1:8" s="77" customFormat="1" ht="9" customHeight="1" x14ac:dyDescent="0.25">
      <c r="A397" s="76" t="s">
        <v>55</v>
      </c>
      <c r="B397" s="81">
        <f t="shared" si="19"/>
        <v>44538.355000000003</v>
      </c>
      <c r="C397" s="82">
        <v>37752.647000000004</v>
      </c>
      <c r="D397" s="82">
        <v>0</v>
      </c>
      <c r="E397" s="82">
        <v>1507.9349999999999</v>
      </c>
      <c r="F397" s="82">
        <v>5277.7730000000001</v>
      </c>
      <c r="G397" s="82">
        <v>0</v>
      </c>
      <c r="H397" s="82">
        <v>0</v>
      </c>
    </row>
    <row r="398" spans="1:8" s="77" customFormat="1" ht="9" customHeight="1" x14ac:dyDescent="0.25">
      <c r="A398" s="83" t="s">
        <v>56</v>
      </c>
      <c r="B398" s="84">
        <f t="shared" si="19"/>
        <v>10030.541000000001</v>
      </c>
      <c r="C398" s="85">
        <v>4668.674</v>
      </c>
      <c r="D398" s="85">
        <v>770.65</v>
      </c>
      <c r="E398" s="85">
        <v>0</v>
      </c>
      <c r="F398" s="85">
        <v>21.627000000000002</v>
      </c>
      <c r="G398" s="85">
        <v>2455</v>
      </c>
      <c r="H398" s="85">
        <v>2114.59</v>
      </c>
    </row>
    <row r="399" spans="1:8" s="77" customFormat="1" ht="9" customHeight="1" x14ac:dyDescent="0.25">
      <c r="A399" s="76" t="s">
        <v>57</v>
      </c>
      <c r="B399" s="81">
        <f t="shared" si="19"/>
        <v>43189</v>
      </c>
      <c r="C399" s="82">
        <v>24098</v>
      </c>
      <c r="D399" s="82">
        <v>0</v>
      </c>
      <c r="E399" s="82">
        <v>0</v>
      </c>
      <c r="F399" s="82">
        <v>13838</v>
      </c>
      <c r="G399" s="82">
        <v>5253</v>
      </c>
      <c r="H399" s="82">
        <v>0</v>
      </c>
    </row>
    <row r="400" spans="1:8" s="77" customFormat="1" ht="9" customHeight="1" x14ac:dyDescent="0.25">
      <c r="A400" s="76" t="s">
        <v>58</v>
      </c>
      <c r="B400" s="81">
        <f t="shared" si="19"/>
        <v>101153</v>
      </c>
      <c r="C400" s="82">
        <v>12880</v>
      </c>
      <c r="D400" s="82">
        <v>0</v>
      </c>
      <c r="E400" s="82">
        <v>0</v>
      </c>
      <c r="F400" s="82">
        <v>583</v>
      </c>
      <c r="G400" s="82">
        <v>87690</v>
      </c>
      <c r="H400" s="82">
        <v>0</v>
      </c>
    </row>
    <row r="401" spans="1:10" s="77" customFormat="1" ht="9" customHeight="1" x14ac:dyDescent="0.25">
      <c r="A401" s="76" t="s">
        <v>59</v>
      </c>
      <c r="B401" s="81">
        <f t="shared" si="19"/>
        <v>17474</v>
      </c>
      <c r="C401" s="82">
        <v>17474</v>
      </c>
      <c r="D401" s="82">
        <v>0</v>
      </c>
      <c r="E401" s="82">
        <v>0</v>
      </c>
      <c r="F401" s="82">
        <v>0</v>
      </c>
      <c r="G401" s="82">
        <v>0</v>
      </c>
      <c r="H401" s="82">
        <v>0</v>
      </c>
    </row>
    <row r="402" spans="1:10" s="77" customFormat="1" ht="9" customHeight="1" x14ac:dyDescent="0.25">
      <c r="A402" s="83" t="s">
        <v>60</v>
      </c>
      <c r="B402" s="84">
        <f t="shared" si="19"/>
        <v>124932</v>
      </c>
      <c r="C402" s="85">
        <v>13268</v>
      </c>
      <c r="D402" s="85">
        <v>0</v>
      </c>
      <c r="E402" s="85">
        <v>0</v>
      </c>
      <c r="F402" s="85">
        <v>16208</v>
      </c>
      <c r="G402" s="85">
        <v>95156</v>
      </c>
      <c r="H402" s="85">
        <v>300</v>
      </c>
    </row>
    <row r="403" spans="1:10" s="77" customFormat="1" ht="9" customHeight="1" x14ac:dyDescent="0.25">
      <c r="A403" s="76" t="s">
        <v>61</v>
      </c>
      <c r="B403" s="81">
        <f t="shared" si="19"/>
        <v>25709</v>
      </c>
      <c r="C403" s="82">
        <v>20743</v>
      </c>
      <c r="D403" s="82">
        <v>0</v>
      </c>
      <c r="E403" s="82">
        <v>0</v>
      </c>
      <c r="F403" s="82">
        <v>0</v>
      </c>
      <c r="G403" s="82">
        <v>4966</v>
      </c>
      <c r="H403" s="82">
        <v>0</v>
      </c>
    </row>
    <row r="404" spans="1:10" s="77" customFormat="1" ht="9" customHeight="1" x14ac:dyDescent="0.25">
      <c r="A404" s="76" t="s">
        <v>62</v>
      </c>
      <c r="B404" s="81">
        <f t="shared" si="19"/>
        <v>257318.1023</v>
      </c>
      <c r="C404" s="82">
        <v>215488.505</v>
      </c>
      <c r="D404" s="82">
        <v>0</v>
      </c>
      <c r="E404" s="82">
        <v>0</v>
      </c>
      <c r="F404" s="82">
        <v>19323.837</v>
      </c>
      <c r="G404" s="82">
        <v>22505.760300000002</v>
      </c>
      <c r="H404" s="82">
        <v>0</v>
      </c>
    </row>
    <row r="405" spans="1:10" s="77" customFormat="1" ht="9" customHeight="1" x14ac:dyDescent="0.25">
      <c r="A405" s="76" t="s">
        <v>63</v>
      </c>
      <c r="B405" s="81">
        <f t="shared" si="19"/>
        <v>6987.76</v>
      </c>
      <c r="C405" s="82">
        <v>1042.7170000000001</v>
      </c>
      <c r="D405" s="82">
        <v>0</v>
      </c>
      <c r="E405" s="82">
        <v>61.725000000000001</v>
      </c>
      <c r="F405" s="82">
        <v>360.31799999999998</v>
      </c>
      <c r="G405" s="82">
        <v>5523</v>
      </c>
      <c r="H405" s="82">
        <v>0</v>
      </c>
    </row>
    <row r="406" spans="1:10" s="77" customFormat="1" ht="9" customHeight="1" x14ac:dyDescent="0.25">
      <c r="A406" s="83" t="s">
        <v>64</v>
      </c>
      <c r="B406" s="84">
        <f t="shared" si="19"/>
        <v>87816</v>
      </c>
      <c r="C406" s="85">
        <v>50615</v>
      </c>
      <c r="D406" s="85">
        <v>19312</v>
      </c>
      <c r="E406" s="85">
        <v>0</v>
      </c>
      <c r="F406" s="85">
        <v>2399</v>
      </c>
      <c r="G406" s="85">
        <v>15490</v>
      </c>
      <c r="H406" s="85">
        <v>0</v>
      </c>
    </row>
    <row r="407" spans="1:10" s="77" customFormat="1" ht="9" customHeight="1" x14ac:dyDescent="0.25">
      <c r="A407" s="76"/>
      <c r="B407" s="81"/>
      <c r="C407" s="82"/>
      <c r="D407" s="82"/>
      <c r="E407" s="82"/>
      <c r="F407" s="82"/>
      <c r="G407" s="81"/>
      <c r="H407" s="82"/>
    </row>
    <row r="408" spans="1:10" s="77" customFormat="1" ht="9" customHeight="1" x14ac:dyDescent="0.25">
      <c r="A408" s="75">
        <v>2006</v>
      </c>
      <c r="B408" s="76"/>
      <c r="C408" s="76"/>
      <c r="D408" s="76"/>
      <c r="E408" s="76"/>
      <c r="F408" s="76"/>
      <c r="G408" s="76"/>
      <c r="H408" s="76"/>
    </row>
    <row r="409" spans="1:10" s="80" customFormat="1" ht="9" customHeight="1" x14ac:dyDescent="0.25">
      <c r="A409" s="78" t="s">
        <v>33</v>
      </c>
      <c r="B409" s="91">
        <f>SUM(B411:B442)-1</f>
        <v>6481168</v>
      </c>
      <c r="C409" s="91">
        <f>SUM(C411:C442)</f>
        <v>4429836</v>
      </c>
      <c r="D409" s="91">
        <f>SUM(D411:D442)+1</f>
        <v>660225</v>
      </c>
      <c r="E409" s="91">
        <f>SUM(E411:E442)</f>
        <v>309046</v>
      </c>
      <c r="F409" s="91">
        <f>SUM(F411:F442)-2</f>
        <v>253149</v>
      </c>
      <c r="G409" s="91">
        <f>SUM(G411:G442)</f>
        <v>689560</v>
      </c>
      <c r="H409" s="79">
        <f>SUM(H411:H442)</f>
        <v>139352</v>
      </c>
      <c r="I409" s="77"/>
      <c r="J409" s="77"/>
    </row>
    <row r="410" spans="1:10" s="80" customFormat="1" ht="3.95" customHeight="1" x14ac:dyDescent="0.25">
      <c r="A410" s="75"/>
      <c r="B410" s="91"/>
      <c r="C410" s="91"/>
      <c r="D410" s="91"/>
      <c r="E410" s="91"/>
      <c r="F410" s="91"/>
      <c r="G410" s="91"/>
      <c r="H410" s="79"/>
      <c r="I410" s="89"/>
    </row>
    <row r="411" spans="1:10" s="77" customFormat="1" ht="9" customHeight="1" x14ac:dyDescent="0.25">
      <c r="A411" s="76" t="s">
        <v>34</v>
      </c>
      <c r="B411" s="87">
        <f>SUM(C411:H411)</f>
        <v>7690</v>
      </c>
      <c r="C411" s="88">
        <v>0</v>
      </c>
      <c r="D411" s="88">
        <v>0</v>
      </c>
      <c r="E411" s="88">
        <v>0</v>
      </c>
      <c r="F411" s="88">
        <v>111</v>
      </c>
      <c r="G411" s="88">
        <v>7579</v>
      </c>
      <c r="H411" s="82">
        <v>0</v>
      </c>
    </row>
    <row r="412" spans="1:10" s="77" customFormat="1" ht="9" customHeight="1" x14ac:dyDescent="0.25">
      <c r="A412" s="76" t="s">
        <v>35</v>
      </c>
      <c r="B412" s="81">
        <f>SUM(C412:H412)</f>
        <v>0</v>
      </c>
      <c r="C412" s="82">
        <v>0</v>
      </c>
      <c r="D412" s="82">
        <v>0</v>
      </c>
      <c r="E412" s="82">
        <v>0</v>
      </c>
      <c r="F412" s="82">
        <v>0</v>
      </c>
      <c r="G412" s="82">
        <v>0</v>
      </c>
      <c r="H412" s="82">
        <v>0</v>
      </c>
    </row>
    <row r="413" spans="1:10" s="77" customFormat="1" ht="9" customHeight="1" x14ac:dyDescent="0.25">
      <c r="A413" s="76" t="s">
        <v>87</v>
      </c>
      <c r="B413" s="81">
        <f>SUM(C413:H413)</f>
        <v>5684</v>
      </c>
      <c r="C413" s="82">
        <v>0</v>
      </c>
      <c r="D413" s="82">
        <v>0</v>
      </c>
      <c r="E413" s="82">
        <v>0</v>
      </c>
      <c r="F413" s="82">
        <v>19</v>
      </c>
      <c r="G413" s="82">
        <v>5665</v>
      </c>
      <c r="H413" s="82">
        <v>0</v>
      </c>
    </row>
    <row r="414" spans="1:10" s="77" customFormat="1" ht="9" customHeight="1" x14ac:dyDescent="0.25">
      <c r="A414" s="83" t="s">
        <v>37</v>
      </c>
      <c r="B414" s="84">
        <f>SUM(C414:H414)</f>
        <v>141948</v>
      </c>
      <c r="C414" s="85">
        <v>47543</v>
      </c>
      <c r="D414" s="85">
        <v>0</v>
      </c>
      <c r="E414" s="85">
        <v>0</v>
      </c>
      <c r="F414" s="85">
        <v>0</v>
      </c>
      <c r="G414" s="85">
        <v>80765</v>
      </c>
      <c r="H414" s="85">
        <v>13640</v>
      </c>
    </row>
    <row r="415" spans="1:10" s="77" customFormat="1" ht="9" customHeight="1" x14ac:dyDescent="0.25">
      <c r="A415" s="76" t="s">
        <v>38</v>
      </c>
      <c r="B415" s="81">
        <f>SUM(C415:H415)</f>
        <v>3406</v>
      </c>
      <c r="C415" s="82">
        <v>0</v>
      </c>
      <c r="D415" s="82">
        <v>0</v>
      </c>
      <c r="E415" s="82">
        <v>0</v>
      </c>
      <c r="F415" s="82">
        <v>55</v>
      </c>
      <c r="G415" s="82">
        <v>3351</v>
      </c>
      <c r="H415" s="82">
        <v>0</v>
      </c>
    </row>
    <row r="416" spans="1:10" s="77" customFormat="1" ht="9" customHeight="1" x14ac:dyDescent="0.25">
      <c r="A416" s="76" t="s">
        <v>39</v>
      </c>
      <c r="B416" s="81">
        <f>SUM(C416:H416)-1</f>
        <v>3052</v>
      </c>
      <c r="C416" s="82">
        <v>2113</v>
      </c>
      <c r="D416" s="82">
        <v>0</v>
      </c>
      <c r="E416" s="82">
        <v>0</v>
      </c>
      <c r="F416" s="82">
        <v>5</v>
      </c>
      <c r="G416" s="82">
        <v>935</v>
      </c>
      <c r="H416" s="82">
        <v>0</v>
      </c>
    </row>
    <row r="417" spans="1:8" s="77" customFormat="1" ht="9" customHeight="1" x14ac:dyDescent="0.25">
      <c r="A417" s="76" t="s">
        <v>40</v>
      </c>
      <c r="B417" s="81">
        <f t="shared" ref="B417:B441" si="20">SUM(C417:H417)</f>
        <v>152037</v>
      </c>
      <c r="C417" s="82">
        <v>152037</v>
      </c>
      <c r="D417" s="82">
        <v>0</v>
      </c>
      <c r="E417" s="82">
        <v>0</v>
      </c>
      <c r="F417" s="82">
        <v>0</v>
      </c>
      <c r="G417" s="82">
        <v>0</v>
      </c>
      <c r="H417" s="82">
        <v>0</v>
      </c>
    </row>
    <row r="418" spans="1:8" s="77" customFormat="1" ht="9" customHeight="1" x14ac:dyDescent="0.25">
      <c r="A418" s="83" t="s">
        <v>41</v>
      </c>
      <c r="B418" s="84">
        <f t="shared" si="20"/>
        <v>1466503</v>
      </c>
      <c r="C418" s="85">
        <v>1194236</v>
      </c>
      <c r="D418" s="85">
        <v>99521</v>
      </c>
      <c r="E418" s="85">
        <v>121100</v>
      </c>
      <c r="F418" s="85">
        <v>30275</v>
      </c>
      <c r="G418" s="85">
        <v>8608</v>
      </c>
      <c r="H418" s="85">
        <v>12763</v>
      </c>
    </row>
    <row r="419" spans="1:8" s="77" customFormat="1" ht="9" customHeight="1" x14ac:dyDescent="0.25">
      <c r="A419" s="76" t="s">
        <v>88</v>
      </c>
      <c r="B419" s="81">
        <f t="shared" si="20"/>
        <v>1958</v>
      </c>
      <c r="C419" s="82">
        <v>599</v>
      </c>
      <c r="D419" s="82">
        <v>0</v>
      </c>
      <c r="E419" s="82">
        <v>0</v>
      </c>
      <c r="F419" s="82">
        <v>0</v>
      </c>
      <c r="G419" s="82">
        <v>1359</v>
      </c>
      <c r="H419" s="82">
        <v>0</v>
      </c>
    </row>
    <row r="420" spans="1:8" s="77" customFormat="1" ht="9" customHeight="1" x14ac:dyDescent="0.25">
      <c r="A420" s="76" t="s">
        <v>42</v>
      </c>
      <c r="B420" s="81">
        <f t="shared" si="20"/>
        <v>1757638</v>
      </c>
      <c r="C420" s="82">
        <v>1154801</v>
      </c>
      <c r="D420" s="82">
        <v>152636</v>
      </c>
      <c r="E420" s="82">
        <v>154223</v>
      </c>
      <c r="F420" s="82">
        <v>130988</v>
      </c>
      <c r="G420" s="82">
        <v>58604</v>
      </c>
      <c r="H420" s="82">
        <v>106386</v>
      </c>
    </row>
    <row r="421" spans="1:8" s="77" customFormat="1" ht="9" customHeight="1" x14ac:dyDescent="0.25">
      <c r="A421" s="76" t="s">
        <v>43</v>
      </c>
      <c r="B421" s="81">
        <f t="shared" si="20"/>
        <v>63187</v>
      </c>
      <c r="C421" s="82">
        <v>1655</v>
      </c>
      <c r="D421" s="82">
        <v>0</v>
      </c>
      <c r="E421" s="82">
        <v>0</v>
      </c>
      <c r="F421" s="82">
        <v>306</v>
      </c>
      <c r="G421" s="82">
        <v>61226</v>
      </c>
      <c r="H421" s="82">
        <v>0</v>
      </c>
    </row>
    <row r="422" spans="1:8" s="77" customFormat="1" ht="9" customHeight="1" x14ac:dyDescent="0.25">
      <c r="A422" s="83" t="s">
        <v>44</v>
      </c>
      <c r="B422" s="84">
        <f t="shared" si="20"/>
        <v>147265</v>
      </c>
      <c r="C422" s="85">
        <v>146854</v>
      </c>
      <c r="D422" s="85">
        <v>0</v>
      </c>
      <c r="E422" s="85">
        <v>0</v>
      </c>
      <c r="F422" s="85">
        <v>0</v>
      </c>
      <c r="G422" s="85">
        <v>411</v>
      </c>
      <c r="H422" s="85">
        <v>0</v>
      </c>
    </row>
    <row r="423" spans="1:8" s="77" customFormat="1" ht="9" customHeight="1" x14ac:dyDescent="0.25">
      <c r="A423" s="76" t="s">
        <v>45</v>
      </c>
      <c r="B423" s="81">
        <f t="shared" si="20"/>
        <v>110160</v>
      </c>
      <c r="C423" s="82">
        <v>76193</v>
      </c>
      <c r="D423" s="82">
        <v>5370</v>
      </c>
      <c r="E423" s="82">
        <v>0</v>
      </c>
      <c r="F423" s="82">
        <v>1058</v>
      </c>
      <c r="G423" s="82">
        <v>27539</v>
      </c>
      <c r="H423" s="82">
        <v>0</v>
      </c>
    </row>
    <row r="424" spans="1:8" s="77" customFormat="1" ht="9" customHeight="1" x14ac:dyDescent="0.25">
      <c r="A424" s="76" t="s">
        <v>46</v>
      </c>
      <c r="B424" s="81">
        <f t="shared" si="20"/>
        <v>579335</v>
      </c>
      <c r="C424" s="82">
        <v>369283</v>
      </c>
      <c r="D424" s="82">
        <v>157413</v>
      </c>
      <c r="E424" s="82">
        <v>0</v>
      </c>
      <c r="F424" s="82">
        <v>114</v>
      </c>
      <c r="G424" s="82">
        <v>48202</v>
      </c>
      <c r="H424" s="82">
        <v>4323</v>
      </c>
    </row>
    <row r="425" spans="1:8" s="77" customFormat="1" ht="9" customHeight="1" x14ac:dyDescent="0.25">
      <c r="A425" s="76" t="s">
        <v>47</v>
      </c>
      <c r="B425" s="81">
        <f t="shared" si="20"/>
        <v>117452</v>
      </c>
      <c r="C425" s="82">
        <v>96905</v>
      </c>
      <c r="D425" s="82">
        <v>3461</v>
      </c>
      <c r="E425" s="82">
        <v>0</v>
      </c>
      <c r="F425" s="82">
        <v>0</v>
      </c>
      <c r="G425" s="82">
        <v>17086</v>
      </c>
      <c r="H425" s="82">
        <v>0</v>
      </c>
    </row>
    <row r="426" spans="1:8" s="77" customFormat="1" ht="9" customHeight="1" x14ac:dyDescent="0.25">
      <c r="A426" s="83" t="s">
        <v>48</v>
      </c>
      <c r="B426" s="84">
        <f t="shared" si="20"/>
        <v>585069</v>
      </c>
      <c r="C426" s="85">
        <v>258657</v>
      </c>
      <c r="D426" s="85">
        <v>199469</v>
      </c>
      <c r="E426" s="85">
        <v>32104</v>
      </c>
      <c r="F426" s="85">
        <v>20705</v>
      </c>
      <c r="G426" s="85">
        <v>74134</v>
      </c>
      <c r="H426" s="85">
        <v>0</v>
      </c>
    </row>
    <row r="427" spans="1:8" s="77" customFormat="1" ht="9" customHeight="1" x14ac:dyDescent="0.25">
      <c r="A427" s="76" t="s">
        <v>49</v>
      </c>
      <c r="B427" s="81">
        <f t="shared" si="20"/>
        <v>2439</v>
      </c>
      <c r="C427" s="82">
        <v>2257</v>
      </c>
      <c r="D427" s="82">
        <v>0</v>
      </c>
      <c r="E427" s="82">
        <v>0</v>
      </c>
      <c r="F427" s="82">
        <v>0</v>
      </c>
      <c r="G427" s="82">
        <v>182</v>
      </c>
      <c r="H427" s="82">
        <v>0</v>
      </c>
    </row>
    <row r="428" spans="1:8" s="77" customFormat="1" ht="9" customHeight="1" x14ac:dyDescent="0.25">
      <c r="A428" s="76" t="s">
        <v>50</v>
      </c>
      <c r="B428" s="81">
        <f t="shared" si="20"/>
        <v>15271</v>
      </c>
      <c r="C428" s="82">
        <v>15271</v>
      </c>
      <c r="D428" s="82">
        <v>0</v>
      </c>
      <c r="E428" s="82">
        <v>0</v>
      </c>
      <c r="F428" s="82">
        <v>0</v>
      </c>
      <c r="G428" s="82">
        <v>0</v>
      </c>
      <c r="H428" s="82">
        <v>0</v>
      </c>
    </row>
    <row r="429" spans="1:8" s="77" customFormat="1" ht="9" customHeight="1" x14ac:dyDescent="0.25">
      <c r="A429" s="76" t="s">
        <v>51</v>
      </c>
      <c r="B429" s="81">
        <f t="shared" si="20"/>
        <v>14019</v>
      </c>
      <c r="C429" s="82">
        <v>8641</v>
      </c>
      <c r="D429" s="82">
        <v>0</v>
      </c>
      <c r="E429" s="82">
        <v>0</v>
      </c>
      <c r="F429" s="82">
        <v>0</v>
      </c>
      <c r="G429" s="82">
        <v>5378</v>
      </c>
      <c r="H429" s="82">
        <v>0</v>
      </c>
    </row>
    <row r="430" spans="1:8" s="77" customFormat="1" ht="9" customHeight="1" x14ac:dyDescent="0.25">
      <c r="A430" s="83" t="s">
        <v>52</v>
      </c>
      <c r="B430" s="84">
        <f t="shared" si="20"/>
        <v>374200</v>
      </c>
      <c r="C430" s="85">
        <v>309501</v>
      </c>
      <c r="D430" s="85">
        <v>39556</v>
      </c>
      <c r="E430" s="85">
        <v>0</v>
      </c>
      <c r="F430" s="85">
        <v>699</v>
      </c>
      <c r="G430" s="85">
        <v>24444</v>
      </c>
      <c r="H430" s="85">
        <v>0</v>
      </c>
    </row>
    <row r="431" spans="1:8" s="77" customFormat="1" ht="9" customHeight="1" x14ac:dyDescent="0.25">
      <c r="A431" s="76" t="s">
        <v>53</v>
      </c>
      <c r="B431" s="81">
        <f t="shared" si="20"/>
        <v>203121</v>
      </c>
      <c r="C431" s="82">
        <v>171632</v>
      </c>
      <c r="D431" s="82">
        <v>0</v>
      </c>
      <c r="E431" s="82">
        <v>0</v>
      </c>
      <c r="F431" s="82">
        <v>430</v>
      </c>
      <c r="G431" s="82">
        <v>31059</v>
      </c>
      <c r="H431" s="82">
        <v>0</v>
      </c>
    </row>
    <row r="432" spans="1:8" s="77" customFormat="1" ht="9" customHeight="1" x14ac:dyDescent="0.25">
      <c r="A432" s="76" t="s">
        <v>54</v>
      </c>
      <c r="B432" s="81">
        <f t="shared" si="20"/>
        <v>6136</v>
      </c>
      <c r="C432" s="82">
        <v>4909</v>
      </c>
      <c r="D432" s="82">
        <v>0</v>
      </c>
      <c r="E432" s="82">
        <v>0</v>
      </c>
      <c r="F432" s="82">
        <v>0</v>
      </c>
      <c r="G432" s="82">
        <v>1227</v>
      </c>
      <c r="H432" s="82">
        <v>0</v>
      </c>
    </row>
    <row r="433" spans="1:10" s="77" customFormat="1" ht="9" customHeight="1" x14ac:dyDescent="0.25">
      <c r="A433" s="76" t="s">
        <v>55</v>
      </c>
      <c r="B433" s="81">
        <f t="shared" si="20"/>
        <v>40441</v>
      </c>
      <c r="C433" s="82">
        <v>33966</v>
      </c>
      <c r="D433" s="82">
        <v>0</v>
      </c>
      <c r="E433" s="82">
        <v>1619</v>
      </c>
      <c r="F433" s="82">
        <v>4856</v>
      </c>
      <c r="G433" s="82">
        <v>0</v>
      </c>
      <c r="H433" s="82">
        <v>0</v>
      </c>
    </row>
    <row r="434" spans="1:10" s="77" customFormat="1" ht="9" customHeight="1" x14ac:dyDescent="0.25">
      <c r="A434" s="83" t="s">
        <v>56</v>
      </c>
      <c r="B434" s="84">
        <f t="shared" si="20"/>
        <v>15022</v>
      </c>
      <c r="C434" s="85">
        <v>10386</v>
      </c>
      <c r="D434" s="85">
        <v>0</v>
      </c>
      <c r="E434" s="85">
        <v>0</v>
      </c>
      <c r="F434" s="85">
        <v>0</v>
      </c>
      <c r="G434" s="85">
        <v>2396</v>
      </c>
      <c r="H434" s="85">
        <v>2240</v>
      </c>
    </row>
    <row r="435" spans="1:10" s="77" customFormat="1" ht="9" customHeight="1" x14ac:dyDescent="0.25">
      <c r="A435" s="76" t="s">
        <v>57</v>
      </c>
      <c r="B435" s="81">
        <f t="shared" si="20"/>
        <v>49013</v>
      </c>
      <c r="C435" s="82">
        <v>16768</v>
      </c>
      <c r="D435" s="82">
        <v>0</v>
      </c>
      <c r="E435" s="82">
        <v>0</v>
      </c>
      <c r="F435" s="82">
        <v>25720</v>
      </c>
      <c r="G435" s="82">
        <v>6525</v>
      </c>
      <c r="H435" s="82">
        <v>0</v>
      </c>
    </row>
    <row r="436" spans="1:10" s="77" customFormat="1" ht="9" customHeight="1" x14ac:dyDescent="0.25">
      <c r="A436" s="76" t="s">
        <v>58</v>
      </c>
      <c r="B436" s="81">
        <f t="shared" si="20"/>
        <v>101958</v>
      </c>
      <c r="C436" s="82">
        <v>19253</v>
      </c>
      <c r="D436" s="82">
        <v>0</v>
      </c>
      <c r="E436" s="82">
        <v>0</v>
      </c>
      <c r="F436" s="82">
        <v>0</v>
      </c>
      <c r="G436" s="82">
        <v>82705</v>
      </c>
      <c r="H436" s="82">
        <v>0</v>
      </c>
    </row>
    <row r="437" spans="1:10" s="77" customFormat="1" ht="9" customHeight="1" x14ac:dyDescent="0.25">
      <c r="A437" s="76" t="s">
        <v>59</v>
      </c>
      <c r="B437" s="81">
        <f t="shared" si="20"/>
        <v>11565</v>
      </c>
      <c r="C437" s="82">
        <v>11565</v>
      </c>
      <c r="D437" s="82">
        <v>0</v>
      </c>
      <c r="E437" s="82">
        <v>0</v>
      </c>
      <c r="F437" s="82">
        <v>0</v>
      </c>
      <c r="G437" s="82">
        <v>0</v>
      </c>
      <c r="H437" s="82">
        <v>0</v>
      </c>
    </row>
    <row r="438" spans="1:10" s="77" customFormat="1" ht="9" customHeight="1" x14ac:dyDescent="0.25">
      <c r="A438" s="83" t="s">
        <v>60</v>
      </c>
      <c r="B438" s="84">
        <f t="shared" si="20"/>
        <v>117916</v>
      </c>
      <c r="C438" s="85">
        <v>5290</v>
      </c>
      <c r="D438" s="85">
        <v>0</v>
      </c>
      <c r="E438" s="85">
        <v>0</v>
      </c>
      <c r="F438" s="85">
        <v>15645</v>
      </c>
      <c r="G438" s="85">
        <v>96981</v>
      </c>
      <c r="H438" s="85">
        <v>0</v>
      </c>
    </row>
    <row r="439" spans="1:10" s="77" customFormat="1" ht="9" customHeight="1" x14ac:dyDescent="0.25">
      <c r="A439" s="76" t="s">
        <v>61</v>
      </c>
      <c r="B439" s="81">
        <f t="shared" si="20"/>
        <v>28171</v>
      </c>
      <c r="C439" s="82">
        <v>23397</v>
      </c>
      <c r="D439" s="82">
        <v>0</v>
      </c>
      <c r="E439" s="82">
        <v>0</v>
      </c>
      <c r="F439" s="82">
        <v>0</v>
      </c>
      <c r="G439" s="82">
        <v>4774</v>
      </c>
      <c r="H439" s="82">
        <v>0</v>
      </c>
    </row>
    <row r="440" spans="1:10" s="77" customFormat="1" ht="9" customHeight="1" x14ac:dyDescent="0.25">
      <c r="A440" s="76" t="s">
        <v>62</v>
      </c>
      <c r="B440" s="81">
        <f t="shared" si="20"/>
        <v>291788</v>
      </c>
      <c r="C440" s="82">
        <v>246318</v>
      </c>
      <c r="D440" s="82">
        <v>0</v>
      </c>
      <c r="E440" s="82">
        <v>0</v>
      </c>
      <c r="F440" s="82">
        <v>20209</v>
      </c>
      <c r="G440" s="82">
        <v>25261</v>
      </c>
      <c r="H440" s="82">
        <v>0</v>
      </c>
    </row>
    <row r="441" spans="1:10" s="77" customFormat="1" ht="9" customHeight="1" x14ac:dyDescent="0.25">
      <c r="A441" s="76" t="s">
        <v>63</v>
      </c>
      <c r="B441" s="81">
        <f t="shared" si="20"/>
        <v>1258</v>
      </c>
      <c r="C441" s="82">
        <v>364</v>
      </c>
      <c r="D441" s="82">
        <v>0</v>
      </c>
      <c r="E441" s="82">
        <v>0</v>
      </c>
      <c r="F441" s="82">
        <v>287</v>
      </c>
      <c r="G441" s="82">
        <v>607</v>
      </c>
      <c r="H441" s="82">
        <v>0</v>
      </c>
    </row>
    <row r="442" spans="1:10" s="77" customFormat="1" ht="9" customHeight="1" x14ac:dyDescent="0.25">
      <c r="A442" s="83" t="s">
        <v>64</v>
      </c>
      <c r="B442" s="84">
        <f>SUM(C442:H442)+1</f>
        <v>66467</v>
      </c>
      <c r="C442" s="85">
        <v>49442</v>
      </c>
      <c r="D442" s="85">
        <v>2798</v>
      </c>
      <c r="E442" s="85">
        <v>0</v>
      </c>
      <c r="F442" s="85">
        <v>1669</v>
      </c>
      <c r="G442" s="85">
        <v>12557</v>
      </c>
      <c r="H442" s="85">
        <v>0</v>
      </c>
    </row>
    <row r="443" spans="1:10" s="77" customFormat="1" ht="9" customHeight="1" x14ac:dyDescent="0.25">
      <c r="A443" s="76"/>
      <c r="B443" s="81"/>
      <c r="C443" s="82"/>
      <c r="D443" s="82"/>
      <c r="E443" s="82"/>
      <c r="F443" s="82"/>
      <c r="G443" s="81"/>
      <c r="H443" s="82"/>
    </row>
    <row r="444" spans="1:10" s="77" customFormat="1" ht="9" customHeight="1" x14ac:dyDescent="0.25">
      <c r="A444" s="75">
        <v>2007</v>
      </c>
      <c r="B444" s="76"/>
      <c r="C444" s="76"/>
      <c r="D444" s="76"/>
      <c r="E444" s="76"/>
      <c r="F444" s="76"/>
      <c r="G444" s="76"/>
      <c r="H444" s="76"/>
    </row>
    <row r="445" spans="1:10" s="80" customFormat="1" ht="9" customHeight="1" x14ac:dyDescent="0.25">
      <c r="A445" s="78" t="s">
        <v>33</v>
      </c>
      <c r="B445" s="91">
        <f t="shared" ref="B445:H445" si="21">SUM(B447:B478)</f>
        <v>6988460.7669899995</v>
      </c>
      <c r="C445" s="91">
        <f t="shared" si="21"/>
        <v>4548525.4419400012</v>
      </c>
      <c r="D445" s="91">
        <f t="shared" si="21"/>
        <v>882217.11940000008</v>
      </c>
      <c r="E445" s="91">
        <f t="shared" si="21"/>
        <v>534162.86439999996</v>
      </c>
      <c r="F445" s="91">
        <f t="shared" si="21"/>
        <v>213184.62675</v>
      </c>
      <c r="G445" s="91">
        <f t="shared" si="21"/>
        <v>689670.2411000001</v>
      </c>
      <c r="H445" s="91">
        <f t="shared" si="21"/>
        <v>120700.47339999999</v>
      </c>
      <c r="I445" s="77"/>
      <c r="J445" s="77"/>
    </row>
    <row r="446" spans="1:10" s="80" customFormat="1" ht="3.95" customHeight="1" x14ac:dyDescent="0.25">
      <c r="A446" s="75"/>
      <c r="B446" s="91"/>
      <c r="C446" s="91"/>
      <c r="D446" s="91"/>
      <c r="E446" s="91"/>
      <c r="F446" s="91"/>
      <c r="G446" s="91"/>
      <c r="H446" s="79"/>
      <c r="I446" s="89"/>
    </row>
    <row r="447" spans="1:10" s="77" customFormat="1" ht="9" customHeight="1" x14ac:dyDescent="0.25">
      <c r="A447" s="76" t="s">
        <v>34</v>
      </c>
      <c r="B447" s="87">
        <f t="shared" ref="B447:B478" si="22">SUM(C447:H447)</f>
        <v>7709.0969999999998</v>
      </c>
      <c r="C447" s="88">
        <v>0</v>
      </c>
      <c r="D447" s="88">
        <v>0</v>
      </c>
      <c r="E447" s="88">
        <v>0</v>
      </c>
      <c r="F447" s="88">
        <v>19.759</v>
      </c>
      <c r="G447" s="88">
        <v>7689.3379999999997</v>
      </c>
      <c r="H447" s="82">
        <v>0</v>
      </c>
    </row>
    <row r="448" spans="1:10" s="77" customFormat="1" ht="9" customHeight="1" x14ac:dyDescent="0.25">
      <c r="A448" s="76" t="s">
        <v>35</v>
      </c>
      <c r="B448" s="81">
        <f t="shared" si="22"/>
        <v>0</v>
      </c>
      <c r="C448" s="82">
        <v>0</v>
      </c>
      <c r="D448" s="82">
        <v>0</v>
      </c>
      <c r="E448" s="82">
        <v>0</v>
      </c>
      <c r="F448" s="82">
        <v>0</v>
      </c>
      <c r="G448" s="82">
        <v>0</v>
      </c>
      <c r="H448" s="82">
        <v>0</v>
      </c>
    </row>
    <row r="449" spans="1:8" s="77" customFormat="1" ht="9" customHeight="1" x14ac:dyDescent="0.25">
      <c r="A449" s="76" t="s">
        <v>87</v>
      </c>
      <c r="B449" s="81">
        <f t="shared" si="22"/>
        <v>6131.07</v>
      </c>
      <c r="C449" s="82">
        <v>0</v>
      </c>
      <c r="D449" s="82">
        <v>0</v>
      </c>
      <c r="E449" s="82">
        <v>0</v>
      </c>
      <c r="F449" s="82">
        <v>299.02999999999997</v>
      </c>
      <c r="G449" s="82">
        <v>5832.04</v>
      </c>
      <c r="H449" s="82">
        <v>0</v>
      </c>
    </row>
    <row r="450" spans="1:8" s="77" customFormat="1" ht="9" customHeight="1" x14ac:dyDescent="0.25">
      <c r="A450" s="83" t="s">
        <v>37</v>
      </c>
      <c r="B450" s="84">
        <f t="shared" si="22"/>
        <v>60898</v>
      </c>
      <c r="C450" s="85">
        <v>38221</v>
      </c>
      <c r="D450" s="85">
        <v>0</v>
      </c>
      <c r="E450" s="85">
        <v>0</v>
      </c>
      <c r="F450" s="85">
        <v>0</v>
      </c>
      <c r="G450" s="85">
        <v>13035</v>
      </c>
      <c r="H450" s="85">
        <v>9642</v>
      </c>
    </row>
    <row r="451" spans="1:8" s="77" customFormat="1" ht="9" customHeight="1" x14ac:dyDescent="0.25">
      <c r="A451" s="76" t="s">
        <v>38</v>
      </c>
      <c r="B451" s="81">
        <f t="shared" si="22"/>
        <v>1524.9940000000001</v>
      </c>
      <c r="C451" s="82">
        <v>565.14</v>
      </c>
      <c r="D451" s="82">
        <v>0</v>
      </c>
      <c r="E451" s="82">
        <v>0</v>
      </c>
      <c r="F451" s="82">
        <v>0</v>
      </c>
      <c r="G451" s="82">
        <v>959.85400000000004</v>
      </c>
      <c r="H451" s="82">
        <v>0</v>
      </c>
    </row>
    <row r="452" spans="1:8" s="77" customFormat="1" ht="9" customHeight="1" x14ac:dyDescent="0.25">
      <c r="A452" s="76" t="s">
        <v>39</v>
      </c>
      <c r="B452" s="81">
        <f t="shared" si="22"/>
        <v>5041.6100000000006</v>
      </c>
      <c r="C452" s="82">
        <v>2400.65</v>
      </c>
      <c r="D452" s="82">
        <v>0</v>
      </c>
      <c r="E452" s="82">
        <v>0</v>
      </c>
      <c r="F452" s="82">
        <v>417.07</v>
      </c>
      <c r="G452" s="82">
        <v>2223.89</v>
      </c>
      <c r="H452" s="82">
        <v>0</v>
      </c>
    </row>
    <row r="453" spans="1:8" s="77" customFormat="1" ht="9" customHeight="1" x14ac:dyDescent="0.25">
      <c r="A453" s="76" t="s">
        <v>40</v>
      </c>
      <c r="B453" s="81">
        <f t="shared" si="22"/>
        <v>206183</v>
      </c>
      <c r="C453" s="82">
        <v>206183</v>
      </c>
      <c r="D453" s="82">
        <v>0</v>
      </c>
      <c r="E453" s="82">
        <v>0</v>
      </c>
      <c r="F453" s="82">
        <v>0</v>
      </c>
      <c r="G453" s="82">
        <v>0</v>
      </c>
      <c r="H453" s="82">
        <v>0</v>
      </c>
    </row>
    <row r="454" spans="1:8" s="77" customFormat="1" ht="9" customHeight="1" x14ac:dyDescent="0.25">
      <c r="A454" s="83" t="s">
        <v>41</v>
      </c>
      <c r="B454" s="84">
        <f t="shared" si="22"/>
        <v>1568189</v>
      </c>
      <c r="C454" s="85">
        <v>1001514</v>
      </c>
      <c r="D454" s="85">
        <v>196768</v>
      </c>
      <c r="E454" s="85">
        <v>356331</v>
      </c>
      <c r="F454" s="85">
        <v>3584</v>
      </c>
      <c r="G454" s="85">
        <v>9992</v>
      </c>
      <c r="H454" s="85">
        <v>0</v>
      </c>
    </row>
    <row r="455" spans="1:8" s="77" customFormat="1" ht="9" customHeight="1" x14ac:dyDescent="0.25">
      <c r="A455" s="76" t="s">
        <v>88</v>
      </c>
      <c r="B455" s="81">
        <f t="shared" si="22"/>
        <v>771.61500000000001</v>
      </c>
      <c r="C455" s="82">
        <v>761.47400000000005</v>
      </c>
      <c r="D455" s="82">
        <v>7.9820000000000002</v>
      </c>
      <c r="E455" s="82">
        <v>0</v>
      </c>
      <c r="F455" s="82">
        <v>0</v>
      </c>
      <c r="G455" s="82">
        <v>2.1589999999999998</v>
      </c>
      <c r="H455" s="82">
        <v>0</v>
      </c>
    </row>
    <row r="456" spans="1:8" s="77" customFormat="1" ht="9" customHeight="1" x14ac:dyDescent="0.25">
      <c r="A456" s="76" t="s">
        <v>42</v>
      </c>
      <c r="B456" s="81">
        <f t="shared" si="22"/>
        <v>1775223.8490000002</v>
      </c>
      <c r="C456" s="82">
        <v>1164152.4942500002</v>
      </c>
      <c r="D456" s="82">
        <v>155151.82339999999</v>
      </c>
      <c r="E456" s="82">
        <v>155891.86539999998</v>
      </c>
      <c r="F456" s="82">
        <v>130524.36575</v>
      </c>
      <c r="G456" s="82">
        <v>61080.766800000012</v>
      </c>
      <c r="H456" s="82">
        <v>108422.53339999999</v>
      </c>
    </row>
    <row r="457" spans="1:8" s="77" customFormat="1" ht="9" customHeight="1" x14ac:dyDescent="0.25">
      <c r="A457" s="76" t="s">
        <v>43</v>
      </c>
      <c r="B457" s="81">
        <f t="shared" si="22"/>
        <v>30546.655000000002</v>
      </c>
      <c r="C457" s="82">
        <v>1046.242</v>
      </c>
      <c r="D457" s="82">
        <v>0</v>
      </c>
      <c r="E457" s="82">
        <v>0</v>
      </c>
      <c r="F457" s="82">
        <v>270.673</v>
      </c>
      <c r="G457" s="82">
        <v>29229.74</v>
      </c>
      <c r="H457" s="82">
        <v>0</v>
      </c>
    </row>
    <row r="458" spans="1:8" s="77" customFormat="1" ht="9" customHeight="1" x14ac:dyDescent="0.25">
      <c r="A458" s="83" t="s">
        <v>44</v>
      </c>
      <c r="B458" s="84">
        <f t="shared" si="22"/>
        <v>164298.42300000001</v>
      </c>
      <c r="C458" s="85">
        <v>149660.31099999999</v>
      </c>
      <c r="D458" s="85">
        <v>12762.037</v>
      </c>
      <c r="E458" s="85">
        <v>0</v>
      </c>
      <c r="F458" s="85">
        <v>1876.075</v>
      </c>
      <c r="G458" s="85">
        <v>0</v>
      </c>
      <c r="H458" s="85">
        <v>0</v>
      </c>
    </row>
    <row r="459" spans="1:8" s="77" customFormat="1" ht="9" customHeight="1" x14ac:dyDescent="0.25">
      <c r="A459" s="76" t="s">
        <v>45</v>
      </c>
      <c r="B459" s="81">
        <f t="shared" si="22"/>
        <v>118243.19</v>
      </c>
      <c r="C459" s="82">
        <v>80315.5</v>
      </c>
      <c r="D459" s="82">
        <v>7276.9</v>
      </c>
      <c r="E459" s="82">
        <v>0</v>
      </c>
      <c r="F459" s="82">
        <v>2919.69</v>
      </c>
      <c r="G459" s="82">
        <v>27731.100000000002</v>
      </c>
      <c r="H459" s="82">
        <v>0</v>
      </c>
    </row>
    <row r="460" spans="1:8" s="77" customFormat="1" ht="9" customHeight="1" x14ac:dyDescent="0.25">
      <c r="A460" s="76" t="s">
        <v>46</v>
      </c>
      <c r="B460" s="81">
        <f t="shared" si="22"/>
        <v>593368.43000000005</v>
      </c>
      <c r="C460" s="82">
        <v>220142.68</v>
      </c>
      <c r="D460" s="82">
        <v>248808.33</v>
      </c>
      <c r="E460" s="82">
        <v>0</v>
      </c>
      <c r="F460" s="82">
        <v>83.84</v>
      </c>
      <c r="G460" s="82">
        <v>124333.57999999999</v>
      </c>
      <c r="H460" s="82">
        <v>0</v>
      </c>
    </row>
    <row r="461" spans="1:8" s="77" customFormat="1" ht="9" customHeight="1" x14ac:dyDescent="0.25">
      <c r="A461" s="76" t="s">
        <v>47</v>
      </c>
      <c r="B461" s="81">
        <f t="shared" si="22"/>
        <v>135930.26</v>
      </c>
      <c r="C461" s="82">
        <v>111271.924</v>
      </c>
      <c r="D461" s="82">
        <v>9406.4959999999992</v>
      </c>
      <c r="E461" s="82">
        <v>0</v>
      </c>
      <c r="F461" s="82">
        <v>0</v>
      </c>
      <c r="G461" s="82">
        <v>15251.84</v>
      </c>
      <c r="H461" s="82">
        <v>0</v>
      </c>
    </row>
    <row r="462" spans="1:8" s="77" customFormat="1" ht="9" customHeight="1" x14ac:dyDescent="0.25">
      <c r="A462" s="83" t="s">
        <v>48</v>
      </c>
      <c r="B462" s="84">
        <f t="shared" si="22"/>
        <v>694170</v>
      </c>
      <c r="C462" s="85">
        <v>488555</v>
      </c>
      <c r="D462" s="85">
        <v>145059</v>
      </c>
      <c r="E462" s="85">
        <v>20600</v>
      </c>
      <c r="F462" s="85">
        <v>7800</v>
      </c>
      <c r="G462" s="85">
        <v>32156</v>
      </c>
      <c r="H462" s="85">
        <v>0</v>
      </c>
    </row>
    <row r="463" spans="1:8" s="77" customFormat="1" ht="9" customHeight="1" x14ac:dyDescent="0.25">
      <c r="A463" s="76" t="s">
        <v>49</v>
      </c>
      <c r="B463" s="81">
        <f t="shared" si="22"/>
        <v>3016</v>
      </c>
      <c r="C463" s="82">
        <v>2650</v>
      </c>
      <c r="D463" s="82">
        <v>10</v>
      </c>
      <c r="E463" s="82">
        <v>0</v>
      </c>
      <c r="F463" s="82">
        <v>5</v>
      </c>
      <c r="G463" s="82">
        <v>351</v>
      </c>
      <c r="H463" s="82">
        <v>0</v>
      </c>
    </row>
    <row r="464" spans="1:8" s="77" customFormat="1" ht="9" customHeight="1" x14ac:dyDescent="0.25">
      <c r="A464" s="76" t="s">
        <v>50</v>
      </c>
      <c r="B464" s="81">
        <f t="shared" si="22"/>
        <v>20122.382699999998</v>
      </c>
      <c r="C464" s="82">
        <v>20122.382699999998</v>
      </c>
      <c r="D464" s="82">
        <v>0</v>
      </c>
      <c r="E464" s="82">
        <v>0</v>
      </c>
      <c r="F464" s="82">
        <v>0</v>
      </c>
      <c r="G464" s="82">
        <v>0</v>
      </c>
      <c r="H464" s="82">
        <v>0</v>
      </c>
    </row>
    <row r="465" spans="1:8" s="77" customFormat="1" ht="9" customHeight="1" x14ac:dyDescent="0.25">
      <c r="A465" s="76" t="s">
        <v>51</v>
      </c>
      <c r="B465" s="81">
        <f t="shared" si="22"/>
        <v>42133</v>
      </c>
      <c r="C465" s="82">
        <v>31190</v>
      </c>
      <c r="D465" s="82">
        <v>0</v>
      </c>
      <c r="E465" s="82">
        <v>0</v>
      </c>
      <c r="F465" s="82">
        <v>2992</v>
      </c>
      <c r="G465" s="82">
        <v>7951</v>
      </c>
      <c r="H465" s="82">
        <v>0</v>
      </c>
    </row>
    <row r="466" spans="1:8" s="77" customFormat="1" ht="9" customHeight="1" x14ac:dyDescent="0.25">
      <c r="A466" s="83" t="s">
        <v>52</v>
      </c>
      <c r="B466" s="84">
        <f t="shared" si="22"/>
        <v>539370.66918999993</v>
      </c>
      <c r="C466" s="85">
        <v>416196.66418999998</v>
      </c>
      <c r="D466" s="85">
        <v>99383.3</v>
      </c>
      <c r="E466" s="85">
        <v>0</v>
      </c>
      <c r="F466" s="85">
        <v>686.3</v>
      </c>
      <c r="G466" s="85">
        <v>23104.404999999999</v>
      </c>
      <c r="H466" s="85">
        <v>0</v>
      </c>
    </row>
    <row r="467" spans="1:8" s="77" customFormat="1" ht="9" customHeight="1" x14ac:dyDescent="0.25">
      <c r="A467" s="76" t="s">
        <v>53</v>
      </c>
      <c r="B467" s="81">
        <f t="shared" si="22"/>
        <v>244597.47509999998</v>
      </c>
      <c r="C467" s="82">
        <v>197233.43179999996</v>
      </c>
      <c r="D467" s="82">
        <v>0</v>
      </c>
      <c r="E467" s="82">
        <v>0</v>
      </c>
      <c r="F467" s="82">
        <v>320.45300000000003</v>
      </c>
      <c r="G467" s="82">
        <v>47043.590299999996</v>
      </c>
      <c r="H467" s="82">
        <v>0</v>
      </c>
    </row>
    <row r="468" spans="1:8" s="77" customFormat="1" ht="9" customHeight="1" x14ac:dyDescent="0.25">
      <c r="A468" s="76" t="s">
        <v>54</v>
      </c>
      <c r="B468" s="81">
        <f t="shared" si="22"/>
        <v>15230.691000000001</v>
      </c>
      <c r="C468" s="82">
        <v>11996.66</v>
      </c>
      <c r="D468" s="82">
        <v>101.878</v>
      </c>
      <c r="E468" s="82">
        <v>0</v>
      </c>
      <c r="F468" s="82">
        <v>27.035</v>
      </c>
      <c r="G468" s="82">
        <v>3105.1180000000004</v>
      </c>
      <c r="H468" s="82">
        <v>0</v>
      </c>
    </row>
    <row r="469" spans="1:8" s="77" customFormat="1" ht="9" customHeight="1" x14ac:dyDescent="0.25">
      <c r="A469" s="76" t="s">
        <v>55</v>
      </c>
      <c r="B469" s="81">
        <f t="shared" si="22"/>
        <v>32822.772000000004</v>
      </c>
      <c r="C469" s="82">
        <v>27465.778000000002</v>
      </c>
      <c r="D469" s="82">
        <v>0</v>
      </c>
      <c r="E469" s="82">
        <v>1339.999</v>
      </c>
      <c r="F469" s="82">
        <v>4016.9949999999999</v>
      </c>
      <c r="G469" s="82">
        <v>0</v>
      </c>
      <c r="H469" s="82">
        <v>0</v>
      </c>
    </row>
    <row r="470" spans="1:8" s="77" customFormat="1" ht="9" customHeight="1" x14ac:dyDescent="0.25">
      <c r="A470" s="83" t="s">
        <v>56</v>
      </c>
      <c r="B470" s="84">
        <f t="shared" si="22"/>
        <v>6761.8279999999995</v>
      </c>
      <c r="C470" s="85">
        <v>2173.9409999999998</v>
      </c>
      <c r="D470" s="85">
        <v>0</v>
      </c>
      <c r="E470" s="85">
        <v>0</v>
      </c>
      <c r="F470" s="85">
        <v>12.444000000000001</v>
      </c>
      <c r="G470" s="85">
        <v>1939.5029999999999</v>
      </c>
      <c r="H470" s="85">
        <v>2635.94</v>
      </c>
    </row>
    <row r="471" spans="1:8" s="77" customFormat="1" ht="9" customHeight="1" x14ac:dyDescent="0.25">
      <c r="A471" s="76" t="s">
        <v>57</v>
      </c>
      <c r="B471" s="81">
        <f t="shared" si="22"/>
        <v>56605.39</v>
      </c>
      <c r="C471" s="82">
        <v>27588.45</v>
      </c>
      <c r="D471" s="82">
        <v>0</v>
      </c>
      <c r="E471" s="82">
        <v>0</v>
      </c>
      <c r="F471" s="82">
        <v>22224.36</v>
      </c>
      <c r="G471" s="82">
        <v>6792.58</v>
      </c>
      <c r="H471" s="82">
        <v>0</v>
      </c>
    </row>
    <row r="472" spans="1:8" s="77" customFormat="1" ht="9" customHeight="1" x14ac:dyDescent="0.25">
      <c r="A472" s="76" t="s">
        <v>58</v>
      </c>
      <c r="B472" s="81">
        <f t="shared" si="22"/>
        <v>139035</v>
      </c>
      <c r="C472" s="82">
        <v>20001</v>
      </c>
      <c r="D472" s="82">
        <v>0</v>
      </c>
      <c r="E472" s="82">
        <v>0</v>
      </c>
      <c r="F472" s="82">
        <v>173</v>
      </c>
      <c r="G472" s="82">
        <v>118861</v>
      </c>
      <c r="H472" s="82">
        <v>0</v>
      </c>
    </row>
    <row r="473" spans="1:8" s="77" customFormat="1" ht="9" customHeight="1" x14ac:dyDescent="0.25">
      <c r="A473" s="76" t="s">
        <v>59</v>
      </c>
      <c r="B473" s="81">
        <f t="shared" si="22"/>
        <v>10477</v>
      </c>
      <c r="C473" s="82">
        <v>10477</v>
      </c>
      <c r="D473" s="82">
        <v>0</v>
      </c>
      <c r="E473" s="82">
        <v>0</v>
      </c>
      <c r="F473" s="82">
        <v>0</v>
      </c>
      <c r="G473" s="82">
        <v>0</v>
      </c>
      <c r="H473" s="82">
        <v>0</v>
      </c>
    </row>
    <row r="474" spans="1:8" s="77" customFormat="1" ht="9" customHeight="1" x14ac:dyDescent="0.25">
      <c r="A474" s="83" t="s">
        <v>60</v>
      </c>
      <c r="B474" s="84">
        <f t="shared" si="22"/>
        <v>115367</v>
      </c>
      <c r="C474" s="85">
        <v>6690</v>
      </c>
      <c r="D474" s="85">
        <v>0</v>
      </c>
      <c r="E474" s="85">
        <v>0</v>
      </c>
      <c r="F474" s="85">
        <v>12316</v>
      </c>
      <c r="G474" s="85">
        <v>96361</v>
      </c>
      <c r="H474" s="85">
        <v>0</v>
      </c>
    </row>
    <row r="475" spans="1:8" s="77" customFormat="1" ht="9" customHeight="1" x14ac:dyDescent="0.25">
      <c r="A475" s="76" t="s">
        <v>61</v>
      </c>
      <c r="B475" s="81">
        <f t="shared" si="22"/>
        <v>28337</v>
      </c>
      <c r="C475" s="82">
        <v>23416</v>
      </c>
      <c r="D475" s="82">
        <v>0</v>
      </c>
      <c r="E475" s="82">
        <v>0</v>
      </c>
      <c r="F475" s="82">
        <v>0</v>
      </c>
      <c r="G475" s="82">
        <v>4921</v>
      </c>
      <c r="H475" s="82">
        <v>0</v>
      </c>
    </row>
    <row r="476" spans="1:8" s="77" customFormat="1" ht="9" customHeight="1" x14ac:dyDescent="0.25">
      <c r="A476" s="76" t="s">
        <v>62</v>
      </c>
      <c r="B476" s="81">
        <f t="shared" si="22"/>
        <v>295648</v>
      </c>
      <c r="C476" s="82">
        <v>234873</v>
      </c>
      <c r="D476" s="82">
        <v>1479</v>
      </c>
      <c r="E476" s="82">
        <v>0</v>
      </c>
      <c r="F476" s="82">
        <v>20153</v>
      </c>
      <c r="G476" s="82">
        <v>39143</v>
      </c>
      <c r="H476" s="82">
        <v>0</v>
      </c>
    </row>
    <row r="477" spans="1:8" s="77" customFormat="1" ht="9" customHeight="1" x14ac:dyDescent="0.25">
      <c r="A477" s="76" t="s">
        <v>63</v>
      </c>
      <c r="B477" s="81">
        <f t="shared" si="22"/>
        <v>452.68300000000005</v>
      </c>
      <c r="C477" s="82">
        <v>57.421999999999997</v>
      </c>
      <c r="D477" s="82">
        <v>0</v>
      </c>
      <c r="E477" s="82">
        <v>0</v>
      </c>
      <c r="F477" s="82">
        <v>355.33100000000002</v>
      </c>
      <c r="G477" s="82">
        <v>39.93</v>
      </c>
      <c r="H477" s="82">
        <v>0</v>
      </c>
    </row>
    <row r="478" spans="1:8" s="77" customFormat="1" ht="9" customHeight="1" x14ac:dyDescent="0.25">
      <c r="A478" s="83" t="s">
        <v>64</v>
      </c>
      <c r="B478" s="84">
        <f t="shared" si="22"/>
        <v>70254.68299999999</v>
      </c>
      <c r="C478" s="85">
        <v>51604.296999999999</v>
      </c>
      <c r="D478" s="85">
        <v>6002.3730000000005</v>
      </c>
      <c r="E478" s="85">
        <v>0</v>
      </c>
      <c r="F478" s="85">
        <v>2108.2060000000001</v>
      </c>
      <c r="G478" s="85">
        <v>10539.807000000001</v>
      </c>
      <c r="H478" s="85">
        <v>0</v>
      </c>
    </row>
    <row r="479" spans="1:8" s="77" customFormat="1" ht="9" customHeight="1" x14ac:dyDescent="0.25">
      <c r="A479" s="76"/>
      <c r="B479" s="81"/>
      <c r="C479" s="82"/>
      <c r="D479" s="82"/>
      <c r="E479" s="82"/>
      <c r="F479" s="82"/>
      <c r="G479" s="81"/>
      <c r="H479" s="82"/>
    </row>
    <row r="480" spans="1:8" s="77" customFormat="1" ht="9" customHeight="1" x14ac:dyDescent="0.25">
      <c r="A480" s="75">
        <v>2008</v>
      </c>
      <c r="B480" s="76"/>
      <c r="C480" s="76"/>
      <c r="D480" s="76"/>
      <c r="E480" s="76"/>
      <c r="F480" s="76"/>
      <c r="G480" s="76"/>
      <c r="H480" s="76"/>
    </row>
    <row r="481" spans="1:10" s="80" customFormat="1" ht="9" customHeight="1" x14ac:dyDescent="0.25">
      <c r="A481" s="78" t="s">
        <v>33</v>
      </c>
      <c r="B481" s="91">
        <f t="shared" ref="B481:H481" si="23">SUM(B483:B514)</f>
        <v>6304948.5784</v>
      </c>
      <c r="C481" s="91">
        <f>SUM(C483:C514)-1</f>
        <v>4456438</v>
      </c>
      <c r="D481" s="91">
        <f>SUM(D483:D514)-1</f>
        <v>550239</v>
      </c>
      <c r="E481" s="91">
        <f t="shared" si="23"/>
        <v>424302.32584999996</v>
      </c>
      <c r="F481" s="91">
        <f>SUM(F483:F514)+1</f>
        <v>203162</v>
      </c>
      <c r="G481" s="91">
        <f>SUM(G483:G514)+1</f>
        <v>569323</v>
      </c>
      <c r="H481" s="91">
        <f t="shared" si="23"/>
        <v>101483.25255</v>
      </c>
      <c r="I481" s="77"/>
      <c r="J481" s="77"/>
    </row>
    <row r="482" spans="1:10" s="80" customFormat="1" ht="3.95" customHeight="1" x14ac:dyDescent="0.25">
      <c r="A482" s="75"/>
      <c r="B482" s="91"/>
      <c r="C482" s="91"/>
      <c r="D482" s="91"/>
      <c r="E482" s="91"/>
      <c r="F482" s="91"/>
      <c r="G482" s="91"/>
      <c r="H482" s="79"/>
      <c r="I482" s="89"/>
    </row>
    <row r="483" spans="1:10" s="77" customFormat="1" ht="9" customHeight="1" x14ac:dyDescent="0.25">
      <c r="A483" s="76" t="s">
        <v>34</v>
      </c>
      <c r="B483" s="87">
        <f t="shared" ref="B483:B514" si="24">SUM(C483:H483)</f>
        <v>5183</v>
      </c>
      <c r="C483" s="88">
        <v>0</v>
      </c>
      <c r="D483" s="88">
        <v>0</v>
      </c>
      <c r="E483" s="88">
        <v>0</v>
      </c>
      <c r="F483" s="88">
        <v>0</v>
      </c>
      <c r="G483" s="88">
        <v>5183</v>
      </c>
      <c r="H483" s="82">
        <v>0</v>
      </c>
    </row>
    <row r="484" spans="1:10" s="77" customFormat="1" ht="9" customHeight="1" x14ac:dyDescent="0.25">
      <c r="A484" s="76" t="s">
        <v>35</v>
      </c>
      <c r="B484" s="81">
        <f t="shared" si="24"/>
        <v>707</v>
      </c>
      <c r="C484" s="82">
        <v>0</v>
      </c>
      <c r="D484" s="82">
        <v>0</v>
      </c>
      <c r="E484" s="82">
        <v>0</v>
      </c>
      <c r="F484" s="82">
        <v>0</v>
      </c>
      <c r="G484" s="82">
        <v>707</v>
      </c>
      <c r="H484" s="82">
        <v>0</v>
      </c>
    </row>
    <row r="485" spans="1:10" s="77" customFormat="1" ht="9" customHeight="1" x14ac:dyDescent="0.25">
      <c r="A485" s="76" t="s">
        <v>87</v>
      </c>
      <c r="B485" s="81">
        <f t="shared" si="24"/>
        <v>6415</v>
      </c>
      <c r="C485" s="82">
        <v>0</v>
      </c>
      <c r="D485" s="82">
        <v>0</v>
      </c>
      <c r="E485" s="82">
        <v>0</v>
      </c>
      <c r="F485" s="82">
        <v>90</v>
      </c>
      <c r="G485" s="82">
        <v>6325</v>
      </c>
      <c r="H485" s="82">
        <v>0</v>
      </c>
    </row>
    <row r="486" spans="1:10" s="77" customFormat="1" ht="9" customHeight="1" x14ac:dyDescent="0.25">
      <c r="A486" s="83" t="s">
        <v>37</v>
      </c>
      <c r="B486" s="84">
        <f t="shared" si="24"/>
        <v>221389</v>
      </c>
      <c r="C486" s="85">
        <v>189882</v>
      </c>
      <c r="D486" s="85">
        <v>0</v>
      </c>
      <c r="E486" s="85">
        <v>0</v>
      </c>
      <c r="F486" s="85">
        <v>0</v>
      </c>
      <c r="G486" s="85">
        <v>31507</v>
      </c>
      <c r="H486" s="85">
        <v>0</v>
      </c>
    </row>
    <row r="487" spans="1:10" s="77" customFormat="1" ht="9" customHeight="1" x14ac:dyDescent="0.25">
      <c r="A487" s="76" t="s">
        <v>38</v>
      </c>
      <c r="B487" s="81">
        <f t="shared" si="24"/>
        <v>3013</v>
      </c>
      <c r="C487" s="82">
        <v>1106</v>
      </c>
      <c r="D487" s="82">
        <v>0</v>
      </c>
      <c r="E487" s="82">
        <v>0</v>
      </c>
      <c r="F487" s="82">
        <v>798</v>
      </c>
      <c r="G487" s="82">
        <v>1109</v>
      </c>
      <c r="H487" s="82">
        <v>0</v>
      </c>
    </row>
    <row r="488" spans="1:10" s="77" customFormat="1" ht="9" customHeight="1" x14ac:dyDescent="0.25">
      <c r="A488" s="76" t="s">
        <v>39</v>
      </c>
      <c r="B488" s="81">
        <f t="shared" si="24"/>
        <v>2647</v>
      </c>
      <c r="C488" s="82">
        <v>1599</v>
      </c>
      <c r="D488" s="82">
        <v>0</v>
      </c>
      <c r="E488" s="82">
        <v>0</v>
      </c>
      <c r="F488" s="82">
        <v>0</v>
      </c>
      <c r="G488" s="82">
        <v>1048</v>
      </c>
      <c r="H488" s="82">
        <v>0</v>
      </c>
    </row>
    <row r="489" spans="1:10" s="77" customFormat="1" ht="9" customHeight="1" x14ac:dyDescent="0.25">
      <c r="A489" s="76" t="s">
        <v>40</v>
      </c>
      <c r="B489" s="81">
        <f t="shared" si="24"/>
        <v>157383</v>
      </c>
      <c r="C489" s="82">
        <v>157383</v>
      </c>
      <c r="D489" s="82">
        <v>0</v>
      </c>
      <c r="E489" s="82">
        <v>0</v>
      </c>
      <c r="F489" s="82">
        <v>0</v>
      </c>
      <c r="G489" s="82">
        <v>0</v>
      </c>
      <c r="H489" s="82">
        <v>0</v>
      </c>
    </row>
    <row r="490" spans="1:10" s="77" customFormat="1" ht="9" customHeight="1" x14ac:dyDescent="0.25">
      <c r="A490" s="83" t="s">
        <v>41</v>
      </c>
      <c r="B490" s="84">
        <f t="shared" si="24"/>
        <v>1293939</v>
      </c>
      <c r="C490" s="85">
        <v>857550</v>
      </c>
      <c r="D490" s="85">
        <v>177329</v>
      </c>
      <c r="E490" s="85">
        <v>253425</v>
      </c>
      <c r="F490" s="85">
        <v>3801</v>
      </c>
      <c r="G490" s="85">
        <v>1834</v>
      </c>
      <c r="H490" s="85">
        <v>0</v>
      </c>
    </row>
    <row r="491" spans="1:10" s="77" customFormat="1" ht="9" customHeight="1" x14ac:dyDescent="0.25">
      <c r="A491" s="76" t="s">
        <v>88</v>
      </c>
      <c r="B491" s="81">
        <f>SUM(C491:H491)+1</f>
        <v>1170</v>
      </c>
      <c r="C491" s="82">
        <v>1146</v>
      </c>
      <c r="D491" s="82">
        <v>0</v>
      </c>
      <c r="E491" s="82">
        <v>0</v>
      </c>
      <c r="F491" s="82">
        <v>0</v>
      </c>
      <c r="G491" s="82">
        <v>23</v>
      </c>
      <c r="H491" s="82">
        <v>0</v>
      </c>
    </row>
    <row r="492" spans="1:10" s="77" customFormat="1" ht="9" customHeight="1" x14ac:dyDescent="0.25">
      <c r="A492" s="76" t="s">
        <v>42</v>
      </c>
      <c r="B492" s="81">
        <f t="shared" si="24"/>
        <v>1680689.1853999998</v>
      </c>
      <c r="C492" s="82">
        <v>1118199</v>
      </c>
      <c r="D492" s="82">
        <v>143427</v>
      </c>
      <c r="E492" s="82">
        <v>152918.89285</v>
      </c>
      <c r="F492" s="82">
        <v>126364</v>
      </c>
      <c r="G492" s="82">
        <v>42222</v>
      </c>
      <c r="H492" s="82">
        <v>97558.292549999998</v>
      </c>
    </row>
    <row r="493" spans="1:10" s="77" customFormat="1" ht="9" customHeight="1" x14ac:dyDescent="0.25">
      <c r="A493" s="76" t="s">
        <v>43</v>
      </c>
      <c r="B493" s="81">
        <f t="shared" si="24"/>
        <v>30192</v>
      </c>
      <c r="C493" s="82">
        <v>648</v>
      </c>
      <c r="D493" s="82">
        <v>0</v>
      </c>
      <c r="E493" s="82">
        <v>0</v>
      </c>
      <c r="F493" s="82">
        <v>312</v>
      </c>
      <c r="G493" s="82">
        <v>29232</v>
      </c>
      <c r="H493" s="82">
        <v>0</v>
      </c>
    </row>
    <row r="494" spans="1:10" s="77" customFormat="1" ht="9" customHeight="1" x14ac:dyDescent="0.25">
      <c r="A494" s="83" t="s">
        <v>44</v>
      </c>
      <c r="B494" s="84">
        <f>SUM(C494:H494)-1</f>
        <v>209664</v>
      </c>
      <c r="C494" s="85">
        <v>188879</v>
      </c>
      <c r="D494" s="85">
        <v>14963</v>
      </c>
      <c r="E494" s="85">
        <v>0</v>
      </c>
      <c r="F494" s="85">
        <v>1858</v>
      </c>
      <c r="G494" s="85">
        <v>3965</v>
      </c>
      <c r="H494" s="85">
        <v>0</v>
      </c>
    </row>
    <row r="495" spans="1:10" s="77" customFormat="1" ht="9" customHeight="1" x14ac:dyDescent="0.25">
      <c r="A495" s="76" t="s">
        <v>45</v>
      </c>
      <c r="B495" s="81">
        <f>SUM(C495:H495)+1</f>
        <v>154735</v>
      </c>
      <c r="C495" s="82">
        <v>107377</v>
      </c>
      <c r="D495" s="82">
        <v>6127</v>
      </c>
      <c r="E495" s="82">
        <v>0</v>
      </c>
      <c r="F495" s="82">
        <v>1655</v>
      </c>
      <c r="G495" s="82">
        <v>39575</v>
      </c>
      <c r="H495" s="82">
        <v>0</v>
      </c>
    </row>
    <row r="496" spans="1:10" s="77" customFormat="1" ht="9" customHeight="1" x14ac:dyDescent="0.25">
      <c r="A496" s="76" t="s">
        <v>46</v>
      </c>
      <c r="B496" s="81">
        <f t="shared" si="24"/>
        <v>334907</v>
      </c>
      <c r="C496" s="82">
        <v>273146</v>
      </c>
      <c r="D496" s="82">
        <v>24690</v>
      </c>
      <c r="E496" s="82">
        <v>0</v>
      </c>
      <c r="F496" s="82">
        <v>2141</v>
      </c>
      <c r="G496" s="82">
        <v>34930</v>
      </c>
      <c r="H496" s="82">
        <v>0</v>
      </c>
    </row>
    <row r="497" spans="1:8" s="77" customFormat="1" ht="9" customHeight="1" x14ac:dyDescent="0.25">
      <c r="A497" s="76" t="s">
        <v>47</v>
      </c>
      <c r="B497" s="81">
        <f t="shared" si="24"/>
        <v>113107</v>
      </c>
      <c r="C497" s="82">
        <v>85544</v>
      </c>
      <c r="D497" s="82">
        <v>7023</v>
      </c>
      <c r="E497" s="82">
        <v>0</v>
      </c>
      <c r="F497" s="82">
        <v>0</v>
      </c>
      <c r="G497" s="82">
        <v>20540</v>
      </c>
      <c r="H497" s="82">
        <v>0</v>
      </c>
    </row>
    <row r="498" spans="1:8" s="77" customFormat="1" ht="9" customHeight="1" x14ac:dyDescent="0.25">
      <c r="A498" s="83" t="s">
        <v>48</v>
      </c>
      <c r="B498" s="84">
        <f t="shared" si="24"/>
        <v>709550</v>
      </c>
      <c r="C498" s="85">
        <v>578152</v>
      </c>
      <c r="D498" s="85">
        <v>72801</v>
      </c>
      <c r="E498" s="85">
        <v>15600</v>
      </c>
      <c r="F498" s="85">
        <v>7800</v>
      </c>
      <c r="G498" s="85">
        <v>35197</v>
      </c>
      <c r="H498" s="85">
        <v>0</v>
      </c>
    </row>
    <row r="499" spans="1:8" s="77" customFormat="1" ht="9" customHeight="1" x14ac:dyDescent="0.25">
      <c r="A499" s="76" t="s">
        <v>49</v>
      </c>
      <c r="B499" s="81">
        <f t="shared" si="24"/>
        <v>5916</v>
      </c>
      <c r="C499" s="82">
        <v>1929</v>
      </c>
      <c r="D499" s="82">
        <v>785</v>
      </c>
      <c r="E499" s="82">
        <v>0</v>
      </c>
      <c r="F499" s="82">
        <v>1196</v>
      </c>
      <c r="G499" s="82">
        <v>2006</v>
      </c>
      <c r="H499" s="82">
        <v>0</v>
      </c>
    </row>
    <row r="500" spans="1:8" s="77" customFormat="1" ht="9" customHeight="1" x14ac:dyDescent="0.25">
      <c r="A500" s="76" t="s">
        <v>50</v>
      </c>
      <c r="B500" s="81">
        <f t="shared" si="24"/>
        <v>10543</v>
      </c>
      <c r="C500" s="82">
        <v>7543</v>
      </c>
      <c r="D500" s="82">
        <v>0</v>
      </c>
      <c r="E500" s="82">
        <v>0</v>
      </c>
      <c r="F500" s="82">
        <v>0</v>
      </c>
      <c r="G500" s="82">
        <v>3000</v>
      </c>
      <c r="H500" s="82">
        <v>0</v>
      </c>
    </row>
    <row r="501" spans="1:8" s="77" customFormat="1" ht="9" customHeight="1" x14ac:dyDescent="0.25">
      <c r="A501" s="76" t="s">
        <v>51</v>
      </c>
      <c r="B501" s="81">
        <f t="shared" si="24"/>
        <v>13841</v>
      </c>
      <c r="C501" s="82">
        <v>10922</v>
      </c>
      <c r="D501" s="82">
        <v>0</v>
      </c>
      <c r="E501" s="82">
        <v>0</v>
      </c>
      <c r="F501" s="82">
        <v>108</v>
      </c>
      <c r="G501" s="82">
        <v>2811</v>
      </c>
      <c r="H501" s="82">
        <v>0</v>
      </c>
    </row>
    <row r="502" spans="1:8" s="77" customFormat="1" ht="9" customHeight="1" x14ac:dyDescent="0.25">
      <c r="A502" s="83" t="s">
        <v>52</v>
      </c>
      <c r="B502" s="84">
        <f t="shared" si="24"/>
        <v>510157</v>
      </c>
      <c r="C502" s="85">
        <v>389750</v>
      </c>
      <c r="D502" s="85">
        <v>97870</v>
      </c>
      <c r="E502" s="85">
        <v>0</v>
      </c>
      <c r="F502" s="85">
        <v>712</v>
      </c>
      <c r="G502" s="85">
        <v>21825</v>
      </c>
      <c r="H502" s="85">
        <v>0</v>
      </c>
    </row>
    <row r="503" spans="1:8" s="77" customFormat="1" ht="9" customHeight="1" x14ac:dyDescent="0.25">
      <c r="A503" s="76" t="s">
        <v>53</v>
      </c>
      <c r="B503" s="81">
        <f>SUM(C503:H503)-1</f>
        <v>206339</v>
      </c>
      <c r="C503" s="82">
        <v>163725</v>
      </c>
      <c r="D503" s="82">
        <v>0</v>
      </c>
      <c r="E503" s="82">
        <v>0</v>
      </c>
      <c r="F503" s="82">
        <v>1045</v>
      </c>
      <c r="G503" s="82">
        <v>41570</v>
      </c>
      <c r="H503" s="82">
        <v>0</v>
      </c>
    </row>
    <row r="504" spans="1:8" s="77" customFormat="1" ht="9" customHeight="1" x14ac:dyDescent="0.25">
      <c r="A504" s="76" t="s">
        <v>54</v>
      </c>
      <c r="B504" s="81">
        <f t="shared" si="24"/>
        <v>8715</v>
      </c>
      <c r="C504" s="82">
        <v>7774</v>
      </c>
      <c r="D504" s="82">
        <v>0</v>
      </c>
      <c r="E504" s="82">
        <v>0</v>
      </c>
      <c r="F504" s="82">
        <v>2</v>
      </c>
      <c r="G504" s="82">
        <v>939</v>
      </c>
      <c r="H504" s="82">
        <v>0</v>
      </c>
    </row>
    <row r="505" spans="1:8" s="77" customFormat="1" ht="9" customHeight="1" x14ac:dyDescent="0.25">
      <c r="A505" s="76" t="s">
        <v>55</v>
      </c>
      <c r="B505" s="81">
        <f>SUM(C505:H505)+1</f>
        <v>12150.453</v>
      </c>
      <c r="C505" s="82">
        <v>10100</v>
      </c>
      <c r="D505" s="82">
        <v>0</v>
      </c>
      <c r="E505" s="82">
        <v>1537.453</v>
      </c>
      <c r="F505" s="82">
        <v>512</v>
      </c>
      <c r="G505" s="82">
        <v>0</v>
      </c>
      <c r="H505" s="82">
        <v>0</v>
      </c>
    </row>
    <row r="506" spans="1:8" s="77" customFormat="1" ht="9" customHeight="1" x14ac:dyDescent="0.25">
      <c r="A506" s="83" t="s">
        <v>56</v>
      </c>
      <c r="B506" s="84">
        <f>SUM(C506:H506)-1</f>
        <v>8218.9399999999987</v>
      </c>
      <c r="C506" s="85">
        <v>1525</v>
      </c>
      <c r="D506" s="85">
        <v>0</v>
      </c>
      <c r="E506" s="85">
        <v>820.98</v>
      </c>
      <c r="F506" s="85">
        <v>64</v>
      </c>
      <c r="G506" s="85">
        <v>1885</v>
      </c>
      <c r="H506" s="85">
        <v>3924.96</v>
      </c>
    </row>
    <row r="507" spans="1:8" s="77" customFormat="1" ht="9" customHeight="1" x14ac:dyDescent="0.25">
      <c r="A507" s="76" t="s">
        <v>57</v>
      </c>
      <c r="B507" s="81">
        <f t="shared" si="24"/>
        <v>72437</v>
      </c>
      <c r="C507" s="82">
        <v>45367</v>
      </c>
      <c r="D507" s="82">
        <v>0</v>
      </c>
      <c r="E507" s="82">
        <v>0</v>
      </c>
      <c r="F507" s="82">
        <v>19885</v>
      </c>
      <c r="G507" s="82">
        <v>7185</v>
      </c>
      <c r="H507" s="82">
        <v>0</v>
      </c>
    </row>
    <row r="508" spans="1:8" s="77" customFormat="1" ht="9" customHeight="1" x14ac:dyDescent="0.25">
      <c r="A508" s="76" t="s">
        <v>58</v>
      </c>
      <c r="B508" s="81">
        <f>SUM(C508:H508)+1</f>
        <v>123911</v>
      </c>
      <c r="C508" s="82">
        <v>12753</v>
      </c>
      <c r="D508" s="82">
        <v>0</v>
      </c>
      <c r="E508" s="82">
        <v>0</v>
      </c>
      <c r="F508" s="82">
        <v>0</v>
      </c>
      <c r="G508" s="82">
        <v>111157</v>
      </c>
      <c r="H508" s="82">
        <v>0</v>
      </c>
    </row>
    <row r="509" spans="1:8" s="77" customFormat="1" ht="9" customHeight="1" x14ac:dyDescent="0.25">
      <c r="A509" s="76" t="s">
        <v>59</v>
      </c>
      <c r="B509" s="81">
        <f t="shared" si="24"/>
        <v>38051</v>
      </c>
      <c r="C509" s="82">
        <v>38051</v>
      </c>
      <c r="D509" s="82">
        <v>0</v>
      </c>
      <c r="E509" s="82">
        <v>0</v>
      </c>
      <c r="F509" s="82">
        <v>0</v>
      </c>
      <c r="G509" s="82">
        <v>0</v>
      </c>
      <c r="H509" s="82">
        <v>0</v>
      </c>
    </row>
    <row r="510" spans="1:8" s="77" customFormat="1" ht="9" customHeight="1" x14ac:dyDescent="0.25">
      <c r="A510" s="83" t="s">
        <v>60</v>
      </c>
      <c r="B510" s="84">
        <f t="shared" si="24"/>
        <v>128486</v>
      </c>
      <c r="C510" s="85">
        <v>20290</v>
      </c>
      <c r="D510" s="85">
        <v>0</v>
      </c>
      <c r="E510" s="85">
        <v>0</v>
      </c>
      <c r="F510" s="85">
        <v>20765</v>
      </c>
      <c r="G510" s="85">
        <v>87431</v>
      </c>
      <c r="H510" s="85">
        <v>0</v>
      </c>
    </row>
    <row r="511" spans="1:8" s="77" customFormat="1" ht="9" customHeight="1" x14ac:dyDescent="0.25">
      <c r="A511" s="76" t="s">
        <v>61</v>
      </c>
      <c r="B511" s="81">
        <f t="shared" si="24"/>
        <v>19898</v>
      </c>
      <c r="C511" s="82">
        <v>16656</v>
      </c>
      <c r="D511" s="82">
        <v>0</v>
      </c>
      <c r="E511" s="82">
        <v>0</v>
      </c>
      <c r="F511" s="82">
        <v>0</v>
      </c>
      <c r="G511" s="82">
        <v>3242</v>
      </c>
      <c r="H511" s="82">
        <v>0</v>
      </c>
    </row>
    <row r="512" spans="1:8" s="77" customFormat="1" ht="9" customHeight="1" x14ac:dyDescent="0.25">
      <c r="A512" s="76" t="s">
        <v>62</v>
      </c>
      <c r="B512" s="81">
        <f t="shared" si="24"/>
        <v>196871</v>
      </c>
      <c r="C512" s="82">
        <v>155864</v>
      </c>
      <c r="D512" s="82">
        <v>2535</v>
      </c>
      <c r="E512" s="82">
        <v>0</v>
      </c>
      <c r="F512" s="82">
        <v>12545</v>
      </c>
      <c r="G512" s="82">
        <v>25927</v>
      </c>
      <c r="H512" s="82">
        <v>0</v>
      </c>
    </row>
    <row r="513" spans="1:10" s="77" customFormat="1" ht="9" customHeight="1" x14ac:dyDescent="0.25">
      <c r="A513" s="76" t="s">
        <v>63</v>
      </c>
      <c r="B513" s="81">
        <f t="shared" si="24"/>
        <v>1145</v>
      </c>
      <c r="C513" s="82">
        <v>84</v>
      </c>
      <c r="D513" s="82">
        <v>0</v>
      </c>
      <c r="E513" s="82">
        <v>0</v>
      </c>
      <c r="F513" s="82">
        <v>689</v>
      </c>
      <c r="G513" s="82">
        <v>372</v>
      </c>
      <c r="H513" s="82">
        <v>0</v>
      </c>
    </row>
    <row r="514" spans="1:10" s="77" customFormat="1" ht="9" customHeight="1" x14ac:dyDescent="0.25">
      <c r="A514" s="83" t="s">
        <v>64</v>
      </c>
      <c r="B514" s="84">
        <f t="shared" si="24"/>
        <v>23579</v>
      </c>
      <c r="C514" s="85">
        <v>13495</v>
      </c>
      <c r="D514" s="85">
        <v>2690</v>
      </c>
      <c r="E514" s="85">
        <v>0</v>
      </c>
      <c r="F514" s="85">
        <v>819</v>
      </c>
      <c r="G514" s="85">
        <v>6575</v>
      </c>
      <c r="H514" s="85">
        <v>0</v>
      </c>
    </row>
    <row r="515" spans="1:10" s="77" customFormat="1" ht="9" customHeight="1" x14ac:dyDescent="0.25">
      <c r="A515" s="76"/>
      <c r="B515" s="81"/>
      <c r="C515" s="82"/>
      <c r="D515" s="82"/>
      <c r="E515" s="82"/>
      <c r="F515" s="82"/>
      <c r="G515" s="81"/>
      <c r="H515" s="82"/>
    </row>
    <row r="516" spans="1:10" s="77" customFormat="1" ht="9" customHeight="1" x14ac:dyDescent="0.25">
      <c r="A516" s="75">
        <v>2009</v>
      </c>
      <c r="B516" s="76"/>
      <c r="C516" s="76"/>
      <c r="D516" s="76"/>
      <c r="E516" s="76"/>
      <c r="F516" s="76"/>
      <c r="G516" s="76"/>
      <c r="H516" s="76"/>
    </row>
    <row r="517" spans="1:10" s="80" customFormat="1" ht="9" customHeight="1" x14ac:dyDescent="0.25">
      <c r="A517" s="78" t="s">
        <v>33</v>
      </c>
      <c r="B517" s="91">
        <f t="shared" ref="B517:H517" si="25">SUM(B519:B550)</f>
        <v>5808956.1355999997</v>
      </c>
      <c r="C517" s="91">
        <f t="shared" si="25"/>
        <v>3935499.2596000014</v>
      </c>
      <c r="D517" s="91">
        <f t="shared" si="25"/>
        <v>628331.00929999992</v>
      </c>
      <c r="E517" s="91">
        <f t="shared" si="25"/>
        <v>247380.321</v>
      </c>
      <c r="F517" s="91">
        <f t="shared" si="25"/>
        <v>203129.25710000002</v>
      </c>
      <c r="G517" s="91">
        <f t="shared" si="25"/>
        <v>682127.54760000017</v>
      </c>
      <c r="H517" s="91">
        <f t="shared" si="25"/>
        <v>112488.74099999999</v>
      </c>
      <c r="I517" s="77"/>
      <c r="J517" s="77"/>
    </row>
    <row r="518" spans="1:10" s="80" customFormat="1" ht="3.95" customHeight="1" x14ac:dyDescent="0.25">
      <c r="A518" s="75"/>
      <c r="B518" s="91"/>
      <c r="C518" s="91"/>
      <c r="D518" s="91"/>
      <c r="E518" s="91"/>
      <c r="F518" s="91"/>
      <c r="G518" s="91"/>
      <c r="H518" s="79"/>
      <c r="I518" s="89"/>
    </row>
    <row r="519" spans="1:10" s="77" customFormat="1" ht="9" customHeight="1" x14ac:dyDescent="0.25">
      <c r="A519" s="76" t="s">
        <v>34</v>
      </c>
      <c r="B519" s="87">
        <f t="shared" ref="B519:B550" si="26">SUM(C519:H519)</f>
        <v>4734</v>
      </c>
      <c r="C519" s="88">
        <v>0</v>
      </c>
      <c r="D519" s="88">
        <v>0</v>
      </c>
      <c r="E519" s="88">
        <v>0</v>
      </c>
      <c r="F519" s="88">
        <v>0</v>
      </c>
      <c r="G519" s="88">
        <v>4734</v>
      </c>
      <c r="H519" s="82">
        <v>0</v>
      </c>
    </row>
    <row r="520" spans="1:10" s="77" customFormat="1" ht="9" customHeight="1" x14ac:dyDescent="0.25">
      <c r="A520" s="76" t="s">
        <v>35</v>
      </c>
      <c r="B520" s="81">
        <f t="shared" si="26"/>
        <v>75</v>
      </c>
      <c r="C520" s="82">
        <v>0</v>
      </c>
      <c r="D520" s="82">
        <v>0</v>
      </c>
      <c r="E520" s="82">
        <v>0</v>
      </c>
      <c r="F520" s="82">
        <v>0</v>
      </c>
      <c r="G520" s="82">
        <v>75</v>
      </c>
      <c r="H520" s="82">
        <v>0</v>
      </c>
    </row>
    <row r="521" spans="1:10" s="77" customFormat="1" ht="9" customHeight="1" x14ac:dyDescent="0.25">
      <c r="A521" s="76" t="s">
        <v>87</v>
      </c>
      <c r="B521" s="81">
        <f t="shared" si="26"/>
        <v>2554.0080000000003</v>
      </c>
      <c r="C521" s="82">
        <v>0</v>
      </c>
      <c r="D521" s="82">
        <v>0</v>
      </c>
      <c r="E521" s="82">
        <v>0</v>
      </c>
      <c r="F521" s="82">
        <v>49.02</v>
      </c>
      <c r="G521" s="82">
        <v>2504.9880000000003</v>
      </c>
      <c r="H521" s="82">
        <v>0</v>
      </c>
    </row>
    <row r="522" spans="1:10" s="77" customFormat="1" ht="9" customHeight="1" x14ac:dyDescent="0.25">
      <c r="A522" s="83" t="s">
        <v>37</v>
      </c>
      <c r="B522" s="84">
        <f t="shared" si="26"/>
        <v>77679</v>
      </c>
      <c r="C522" s="85">
        <v>58022</v>
      </c>
      <c r="D522" s="85">
        <v>0</v>
      </c>
      <c r="E522" s="85">
        <v>0</v>
      </c>
      <c r="F522" s="85">
        <v>0</v>
      </c>
      <c r="G522" s="85">
        <v>19657</v>
      </c>
      <c r="H522" s="85">
        <v>0</v>
      </c>
    </row>
    <row r="523" spans="1:10" s="77" customFormat="1" ht="9" customHeight="1" x14ac:dyDescent="0.25">
      <c r="A523" s="76" t="s">
        <v>38</v>
      </c>
      <c r="B523" s="81">
        <f t="shared" si="26"/>
        <v>136.86799999999999</v>
      </c>
      <c r="C523" s="82">
        <v>0</v>
      </c>
      <c r="D523" s="82">
        <v>0</v>
      </c>
      <c r="E523" s="82">
        <v>0</v>
      </c>
      <c r="F523" s="82">
        <v>44.868000000000002</v>
      </c>
      <c r="G523" s="82">
        <v>92</v>
      </c>
      <c r="H523" s="82">
        <v>0</v>
      </c>
    </row>
    <row r="524" spans="1:10" s="77" customFormat="1" ht="9" customHeight="1" x14ac:dyDescent="0.25">
      <c r="A524" s="76" t="s">
        <v>39</v>
      </c>
      <c r="B524" s="81">
        <f t="shared" si="26"/>
        <v>2878.11</v>
      </c>
      <c r="C524" s="82">
        <v>2301.0100000000002</v>
      </c>
      <c r="D524" s="82">
        <v>0</v>
      </c>
      <c r="E524" s="82">
        <v>0</v>
      </c>
      <c r="F524" s="82">
        <v>44.46</v>
      </c>
      <c r="G524" s="82">
        <v>532.64</v>
      </c>
      <c r="H524" s="82">
        <v>0</v>
      </c>
    </row>
    <row r="525" spans="1:10" s="77" customFormat="1" ht="9" customHeight="1" x14ac:dyDescent="0.25">
      <c r="A525" s="76" t="s">
        <v>40</v>
      </c>
      <c r="B525" s="81">
        <f t="shared" si="26"/>
        <v>120607</v>
      </c>
      <c r="C525" s="82">
        <v>120607</v>
      </c>
      <c r="D525" s="82">
        <v>0</v>
      </c>
      <c r="E525" s="82">
        <v>0</v>
      </c>
      <c r="F525" s="82">
        <v>0</v>
      </c>
      <c r="G525" s="82">
        <v>0</v>
      </c>
      <c r="H525" s="82">
        <v>0</v>
      </c>
    </row>
    <row r="526" spans="1:10" s="77" customFormat="1" ht="9" customHeight="1" x14ac:dyDescent="0.25">
      <c r="A526" s="83" t="s">
        <v>41</v>
      </c>
      <c r="B526" s="84">
        <f t="shared" si="26"/>
        <v>1033181</v>
      </c>
      <c r="C526" s="85">
        <v>740782</v>
      </c>
      <c r="D526" s="85">
        <v>178623</v>
      </c>
      <c r="E526" s="85">
        <v>79764</v>
      </c>
      <c r="F526" s="85">
        <v>29911</v>
      </c>
      <c r="G526" s="85">
        <v>4101</v>
      </c>
      <c r="H526" s="85">
        <v>0</v>
      </c>
    </row>
    <row r="527" spans="1:10" s="77" customFormat="1" ht="9" customHeight="1" x14ac:dyDescent="0.25">
      <c r="A527" s="76" t="s">
        <v>88</v>
      </c>
      <c r="B527" s="81">
        <f t="shared" si="26"/>
        <v>2429.9499999999998</v>
      </c>
      <c r="C527" s="82">
        <v>1158.1300000000001</v>
      </c>
      <c r="D527" s="82">
        <v>1271.82</v>
      </c>
      <c r="E527" s="82">
        <v>0</v>
      </c>
      <c r="F527" s="82">
        <v>0</v>
      </c>
      <c r="G527" s="82">
        <v>0</v>
      </c>
      <c r="H527" s="82">
        <v>0</v>
      </c>
    </row>
    <row r="528" spans="1:10" s="77" customFormat="1" ht="9" customHeight="1" x14ac:dyDescent="0.25">
      <c r="A528" s="76" t="s">
        <v>42</v>
      </c>
      <c r="B528" s="81">
        <f t="shared" si="26"/>
        <v>1741212</v>
      </c>
      <c r="C528" s="82">
        <v>1140045.1000000001</v>
      </c>
      <c r="D528" s="82">
        <v>185413.95</v>
      </c>
      <c r="E528" s="82">
        <v>146608.5</v>
      </c>
      <c r="F528" s="82">
        <v>79423.850000000006</v>
      </c>
      <c r="G528" s="82">
        <v>77610.899999999994</v>
      </c>
      <c r="H528" s="82">
        <v>112109.7</v>
      </c>
    </row>
    <row r="529" spans="1:8" s="77" customFormat="1" ht="9" customHeight="1" x14ac:dyDescent="0.25">
      <c r="A529" s="76" t="s">
        <v>43</v>
      </c>
      <c r="B529" s="81">
        <f t="shared" si="26"/>
        <v>31199.77</v>
      </c>
      <c r="C529" s="82">
        <v>1376.59</v>
      </c>
      <c r="D529" s="82">
        <v>0</v>
      </c>
      <c r="E529" s="82">
        <v>0</v>
      </c>
      <c r="F529" s="82">
        <v>143.65</v>
      </c>
      <c r="G529" s="82">
        <v>29679.53</v>
      </c>
      <c r="H529" s="82">
        <v>0</v>
      </c>
    </row>
    <row r="530" spans="1:8" s="77" customFormat="1" ht="9" customHeight="1" x14ac:dyDescent="0.25">
      <c r="A530" s="83" t="s">
        <v>44</v>
      </c>
      <c r="B530" s="84">
        <f t="shared" si="26"/>
        <v>123540.26999999999</v>
      </c>
      <c r="C530" s="85">
        <v>114216.48</v>
      </c>
      <c r="D530" s="85">
        <v>6208.29</v>
      </c>
      <c r="E530" s="85">
        <v>0</v>
      </c>
      <c r="F530" s="85">
        <v>0</v>
      </c>
      <c r="G530" s="85">
        <v>3115.5</v>
      </c>
      <c r="H530" s="85">
        <v>0</v>
      </c>
    </row>
    <row r="531" spans="1:8" s="77" customFormat="1" ht="9" customHeight="1" x14ac:dyDescent="0.25">
      <c r="A531" s="76" t="s">
        <v>45</v>
      </c>
      <c r="B531" s="81">
        <f t="shared" si="26"/>
        <v>148507.08300000001</v>
      </c>
      <c r="C531" s="82">
        <v>98864.526000000013</v>
      </c>
      <c r="D531" s="82">
        <v>5816.5729999999994</v>
      </c>
      <c r="E531" s="82">
        <v>0</v>
      </c>
      <c r="F531" s="82">
        <v>892.70899999999995</v>
      </c>
      <c r="G531" s="82">
        <v>42933.275000000001</v>
      </c>
      <c r="H531" s="82">
        <v>0</v>
      </c>
    </row>
    <row r="532" spans="1:8" s="77" customFormat="1" ht="9" customHeight="1" x14ac:dyDescent="0.25">
      <c r="A532" s="76" t="s">
        <v>46</v>
      </c>
      <c r="B532" s="81">
        <f t="shared" si="26"/>
        <v>322912.59100000001</v>
      </c>
      <c r="C532" s="82">
        <v>237367.83799999999</v>
      </c>
      <c r="D532" s="82">
        <v>33747.42</v>
      </c>
      <c r="E532" s="82">
        <v>0</v>
      </c>
      <c r="F532" s="82">
        <v>3806.34</v>
      </c>
      <c r="G532" s="82">
        <v>47990.993000000002</v>
      </c>
      <c r="H532" s="82">
        <v>0</v>
      </c>
    </row>
    <row r="533" spans="1:8" s="77" customFormat="1" ht="9" customHeight="1" x14ac:dyDescent="0.25">
      <c r="A533" s="76" t="s">
        <v>47</v>
      </c>
      <c r="B533" s="81">
        <f t="shared" si="26"/>
        <v>145510</v>
      </c>
      <c r="C533" s="82">
        <v>115445</v>
      </c>
      <c r="D533" s="82">
        <v>6733</v>
      </c>
      <c r="E533" s="82">
        <v>0</v>
      </c>
      <c r="F533" s="82">
        <v>0</v>
      </c>
      <c r="G533" s="82">
        <v>23332</v>
      </c>
      <c r="H533" s="82">
        <v>0</v>
      </c>
    </row>
    <row r="534" spans="1:8" s="77" customFormat="1" ht="9" customHeight="1" x14ac:dyDescent="0.25">
      <c r="A534" s="83" t="s">
        <v>48</v>
      </c>
      <c r="B534" s="84">
        <f t="shared" si="26"/>
        <v>619422</v>
      </c>
      <c r="C534" s="85">
        <v>364610</v>
      </c>
      <c r="D534" s="85">
        <v>162029</v>
      </c>
      <c r="E534" s="85">
        <v>18900</v>
      </c>
      <c r="F534" s="85">
        <v>15572</v>
      </c>
      <c r="G534" s="85">
        <v>58311</v>
      </c>
      <c r="H534" s="85">
        <v>0</v>
      </c>
    </row>
    <row r="535" spans="1:8" s="77" customFormat="1" ht="9" customHeight="1" x14ac:dyDescent="0.25">
      <c r="A535" s="76" t="s">
        <v>49</v>
      </c>
      <c r="B535" s="81">
        <f t="shared" si="26"/>
        <v>3759.5289999999995</v>
      </c>
      <c r="C535" s="82">
        <v>1708.57</v>
      </c>
      <c r="D535" s="82">
        <v>408.37130000000008</v>
      </c>
      <c r="E535" s="82">
        <v>0</v>
      </c>
      <c r="F535" s="82">
        <v>721.05410000000006</v>
      </c>
      <c r="G535" s="82">
        <v>921.53359999999998</v>
      </c>
      <c r="H535" s="82">
        <v>0</v>
      </c>
    </row>
    <row r="536" spans="1:8" s="77" customFormat="1" ht="9" customHeight="1" x14ac:dyDescent="0.25">
      <c r="A536" s="76" t="s">
        <v>50</v>
      </c>
      <c r="B536" s="81">
        <f t="shared" si="26"/>
        <v>25905</v>
      </c>
      <c r="C536" s="82">
        <v>18134</v>
      </c>
      <c r="D536" s="82">
        <v>0</v>
      </c>
      <c r="E536" s="82">
        <v>0</v>
      </c>
      <c r="F536" s="82">
        <v>500</v>
      </c>
      <c r="G536" s="82">
        <v>7271</v>
      </c>
      <c r="H536" s="82">
        <v>0</v>
      </c>
    </row>
    <row r="537" spans="1:8" s="77" customFormat="1" ht="9" customHeight="1" x14ac:dyDescent="0.25">
      <c r="A537" s="76" t="s">
        <v>51</v>
      </c>
      <c r="B537" s="81">
        <f t="shared" si="26"/>
        <v>26780</v>
      </c>
      <c r="C537" s="82">
        <v>14651.2</v>
      </c>
      <c r="D537" s="82">
        <v>0</v>
      </c>
      <c r="E537" s="82">
        <v>0</v>
      </c>
      <c r="F537" s="82">
        <v>411.1</v>
      </c>
      <c r="G537" s="82">
        <v>11717.7</v>
      </c>
      <c r="H537" s="82">
        <v>0</v>
      </c>
    </row>
    <row r="538" spans="1:8" s="77" customFormat="1" ht="9" customHeight="1" x14ac:dyDescent="0.25">
      <c r="A538" s="83" t="s">
        <v>52</v>
      </c>
      <c r="B538" s="84">
        <f t="shared" si="26"/>
        <v>415049.36200000008</v>
      </c>
      <c r="C538" s="85">
        <v>356552.62200000003</v>
      </c>
      <c r="D538" s="85">
        <v>42159.584999999999</v>
      </c>
      <c r="E538" s="85">
        <v>0</v>
      </c>
      <c r="F538" s="85">
        <v>828.15499999999997</v>
      </c>
      <c r="G538" s="85">
        <v>15509</v>
      </c>
      <c r="H538" s="85">
        <v>0</v>
      </c>
    </row>
    <row r="539" spans="1:8" s="77" customFormat="1" ht="9" customHeight="1" x14ac:dyDescent="0.25">
      <c r="A539" s="76" t="s">
        <v>53</v>
      </c>
      <c r="B539" s="81">
        <f t="shared" si="26"/>
        <v>223088.52159999998</v>
      </c>
      <c r="C539" s="82">
        <v>177652.6826</v>
      </c>
      <c r="D539" s="82">
        <v>0</v>
      </c>
      <c r="E539" s="82">
        <v>0</v>
      </c>
      <c r="F539" s="82">
        <v>1017.6289999999999</v>
      </c>
      <c r="G539" s="82">
        <v>44418.21</v>
      </c>
      <c r="H539" s="82">
        <v>0</v>
      </c>
    </row>
    <row r="540" spans="1:8" s="77" customFormat="1" ht="9" customHeight="1" x14ac:dyDescent="0.25">
      <c r="A540" s="76" t="s">
        <v>54</v>
      </c>
      <c r="B540" s="81">
        <f t="shared" si="26"/>
        <v>9601.3630000000012</v>
      </c>
      <c r="C540" s="82">
        <v>8143.9920000000002</v>
      </c>
      <c r="D540" s="82">
        <v>0</v>
      </c>
      <c r="E540" s="82">
        <v>0</v>
      </c>
      <c r="F540" s="82">
        <v>16.154</v>
      </c>
      <c r="G540" s="82">
        <v>1441.2169999999999</v>
      </c>
      <c r="H540" s="82">
        <v>0</v>
      </c>
    </row>
    <row r="541" spans="1:8" s="77" customFormat="1" ht="9" customHeight="1" x14ac:dyDescent="0.25">
      <c r="A541" s="76" t="s">
        <v>55</v>
      </c>
      <c r="B541" s="81">
        <f t="shared" si="26"/>
        <v>34487.097999999998</v>
      </c>
      <c r="C541" s="82">
        <v>27105.290999999997</v>
      </c>
      <c r="D541" s="82">
        <v>0</v>
      </c>
      <c r="E541" s="82">
        <v>2107.8209999999999</v>
      </c>
      <c r="F541" s="82">
        <v>5273.9859999999999</v>
      </c>
      <c r="G541" s="82">
        <v>0</v>
      </c>
      <c r="H541" s="82">
        <v>0</v>
      </c>
    </row>
    <row r="542" spans="1:8" s="77" customFormat="1" ht="9" customHeight="1" x14ac:dyDescent="0.25">
      <c r="A542" s="83" t="s">
        <v>56</v>
      </c>
      <c r="B542" s="84">
        <f t="shared" si="26"/>
        <v>2967.8730000000005</v>
      </c>
      <c r="C542" s="85">
        <v>1294.68</v>
      </c>
      <c r="D542" s="85">
        <v>0</v>
      </c>
      <c r="E542" s="85">
        <v>0</v>
      </c>
      <c r="F542" s="85">
        <v>0</v>
      </c>
      <c r="G542" s="85">
        <v>1474.152</v>
      </c>
      <c r="H542" s="85">
        <v>199.041</v>
      </c>
    </row>
    <row r="543" spans="1:8" s="77" customFormat="1" ht="9" customHeight="1" x14ac:dyDescent="0.25">
      <c r="A543" s="76" t="s">
        <v>57</v>
      </c>
      <c r="B543" s="81">
        <f t="shared" si="26"/>
        <v>44429.17</v>
      </c>
      <c r="C543" s="82">
        <v>26139.89</v>
      </c>
      <c r="D543" s="82">
        <v>0</v>
      </c>
      <c r="E543" s="82">
        <v>0</v>
      </c>
      <c r="F543" s="82">
        <v>13589.75</v>
      </c>
      <c r="G543" s="82">
        <v>4699.53</v>
      </c>
      <c r="H543" s="82">
        <v>0</v>
      </c>
    </row>
    <row r="544" spans="1:8" s="77" customFormat="1" ht="9" customHeight="1" x14ac:dyDescent="0.25">
      <c r="A544" s="76" t="s">
        <v>58</v>
      </c>
      <c r="B544" s="81">
        <f t="shared" si="26"/>
        <v>162646</v>
      </c>
      <c r="C544" s="82">
        <v>8885</v>
      </c>
      <c r="D544" s="82">
        <v>0</v>
      </c>
      <c r="E544" s="82">
        <v>0</v>
      </c>
      <c r="F544" s="82">
        <v>0</v>
      </c>
      <c r="G544" s="82">
        <v>153761</v>
      </c>
      <c r="H544" s="82">
        <v>0</v>
      </c>
    </row>
    <row r="545" spans="1:10" s="77" customFormat="1" ht="9" customHeight="1" x14ac:dyDescent="0.25">
      <c r="A545" s="76" t="s">
        <v>59</v>
      </c>
      <c r="B545" s="81">
        <f t="shared" si="26"/>
        <v>17006</v>
      </c>
      <c r="C545" s="82">
        <v>17006</v>
      </c>
      <c r="D545" s="82">
        <v>0</v>
      </c>
      <c r="E545" s="82">
        <v>0</v>
      </c>
      <c r="F545" s="82">
        <v>0</v>
      </c>
      <c r="G545" s="82">
        <v>0</v>
      </c>
      <c r="H545" s="82">
        <v>0</v>
      </c>
    </row>
    <row r="546" spans="1:10" s="77" customFormat="1" ht="9" customHeight="1" x14ac:dyDescent="0.25">
      <c r="A546" s="83" t="s">
        <v>60</v>
      </c>
      <c r="B546" s="84">
        <f t="shared" si="26"/>
        <v>138766</v>
      </c>
      <c r="C546" s="85">
        <v>22447</v>
      </c>
      <c r="D546" s="85">
        <v>0</v>
      </c>
      <c r="E546" s="85">
        <v>0</v>
      </c>
      <c r="F546" s="85">
        <v>26587</v>
      </c>
      <c r="G546" s="85">
        <v>89552</v>
      </c>
      <c r="H546" s="85">
        <v>180</v>
      </c>
    </row>
    <row r="547" spans="1:10" s="77" customFormat="1" ht="9" customHeight="1" x14ac:dyDescent="0.25">
      <c r="A547" s="76" t="s">
        <v>61</v>
      </c>
      <c r="B547" s="81">
        <f t="shared" si="26"/>
        <v>19789.155000000002</v>
      </c>
      <c r="C547" s="82">
        <v>17224.578000000001</v>
      </c>
      <c r="D547" s="82">
        <v>0</v>
      </c>
      <c r="E547" s="82">
        <v>0</v>
      </c>
      <c r="F547" s="82">
        <v>30.9</v>
      </c>
      <c r="G547" s="82">
        <v>2533.6770000000001</v>
      </c>
      <c r="H547" s="82">
        <v>0</v>
      </c>
    </row>
    <row r="548" spans="1:10" s="77" customFormat="1" ht="9" customHeight="1" x14ac:dyDescent="0.25">
      <c r="A548" s="76" t="s">
        <v>62</v>
      </c>
      <c r="B548" s="81">
        <f t="shared" si="26"/>
        <v>264844.79999999999</v>
      </c>
      <c r="C548" s="82">
        <v>214736.08</v>
      </c>
      <c r="D548" s="82">
        <v>0</v>
      </c>
      <c r="E548" s="82">
        <v>0</v>
      </c>
      <c r="F548" s="82">
        <v>22064.82</v>
      </c>
      <c r="G548" s="82">
        <v>28043.9</v>
      </c>
      <c r="H548" s="82">
        <v>0</v>
      </c>
    </row>
    <row r="549" spans="1:10" s="77" customFormat="1" ht="9" customHeight="1" x14ac:dyDescent="0.25">
      <c r="A549" s="76" t="s">
        <v>63</v>
      </c>
      <c r="B549" s="81">
        <f t="shared" si="26"/>
        <v>2194.614</v>
      </c>
      <c r="C549" s="82">
        <v>88</v>
      </c>
      <c r="D549" s="82">
        <v>0</v>
      </c>
      <c r="E549" s="82">
        <v>0</v>
      </c>
      <c r="F549" s="82">
        <v>1099.8119999999999</v>
      </c>
      <c r="G549" s="82">
        <v>1006.802</v>
      </c>
      <c r="H549" s="82">
        <v>0</v>
      </c>
    </row>
    <row r="550" spans="1:10" s="77" customFormat="1" ht="9" customHeight="1" x14ac:dyDescent="0.25">
      <c r="A550" s="83" t="s">
        <v>64</v>
      </c>
      <c r="B550" s="84">
        <f t="shared" si="26"/>
        <v>41063</v>
      </c>
      <c r="C550" s="85">
        <v>28934</v>
      </c>
      <c r="D550" s="85">
        <v>5920</v>
      </c>
      <c r="E550" s="85">
        <v>0</v>
      </c>
      <c r="F550" s="85">
        <v>1101</v>
      </c>
      <c r="G550" s="85">
        <v>5108</v>
      </c>
      <c r="H550" s="85">
        <v>0</v>
      </c>
    </row>
    <row r="551" spans="1:10" s="77" customFormat="1" ht="9" customHeight="1" x14ac:dyDescent="0.25">
      <c r="A551" s="76"/>
      <c r="B551" s="81"/>
      <c r="C551" s="82"/>
      <c r="D551" s="82"/>
      <c r="E551" s="82"/>
      <c r="F551" s="82"/>
      <c r="G551" s="81"/>
      <c r="H551" s="82"/>
    </row>
    <row r="552" spans="1:10" s="77" customFormat="1" ht="9" customHeight="1" x14ac:dyDescent="0.25">
      <c r="A552" s="75">
        <v>2010</v>
      </c>
      <c r="B552" s="91"/>
      <c r="C552" s="91"/>
      <c r="D552" s="91"/>
      <c r="E552" s="91"/>
      <c r="F552" s="91"/>
      <c r="G552" s="91"/>
      <c r="H552" s="79"/>
    </row>
    <row r="553" spans="1:10" s="80" customFormat="1" ht="9" customHeight="1" x14ac:dyDescent="0.25">
      <c r="A553" s="78" t="s">
        <v>33</v>
      </c>
      <c r="B553" s="91">
        <f>SUM(B555:B586)</f>
        <v>5627087.6988999983</v>
      </c>
      <c r="C553" s="91">
        <f t="shared" ref="C553:H553" si="27">SUM(C555:C586)</f>
        <v>4176113.4049999998</v>
      </c>
      <c r="D553" s="91">
        <f t="shared" si="27"/>
        <v>422850.08360000007</v>
      </c>
      <c r="E553" s="91">
        <f t="shared" si="27"/>
        <v>193814.22300000003</v>
      </c>
      <c r="F553" s="91">
        <f t="shared" si="27"/>
        <v>148136.45600000001</v>
      </c>
      <c r="G553" s="91">
        <f t="shared" si="27"/>
        <v>586727.53130000015</v>
      </c>
      <c r="H553" s="79">
        <f t="shared" si="27"/>
        <v>99446</v>
      </c>
      <c r="I553" s="77"/>
      <c r="J553" s="77"/>
    </row>
    <row r="554" spans="1:10" s="80" customFormat="1" ht="3.95" customHeight="1" x14ac:dyDescent="0.25">
      <c r="A554" s="75"/>
      <c r="B554" s="79"/>
      <c r="C554" s="79"/>
      <c r="D554" s="79"/>
      <c r="E554" s="79"/>
      <c r="F554" s="79"/>
      <c r="G554" s="79"/>
      <c r="H554" s="79"/>
      <c r="I554" s="89"/>
    </row>
    <row r="555" spans="1:10" s="77" customFormat="1" ht="9" customHeight="1" x14ac:dyDescent="0.25">
      <c r="A555" s="76" t="s">
        <v>34</v>
      </c>
      <c r="B555" s="87">
        <f t="shared" ref="B555:B577" si="28">SUM(C555:H555)</f>
        <v>7533</v>
      </c>
      <c r="C555" s="88">
        <v>0</v>
      </c>
      <c r="D555" s="88">
        <v>0</v>
      </c>
      <c r="E555" s="88">
        <v>0</v>
      </c>
      <c r="F555" s="88">
        <v>0</v>
      </c>
      <c r="G555" s="88">
        <v>7533</v>
      </c>
      <c r="H555" s="82">
        <v>0</v>
      </c>
    </row>
    <row r="556" spans="1:10" s="77" customFormat="1" ht="9" customHeight="1" x14ac:dyDescent="0.25">
      <c r="A556" s="76" t="s">
        <v>35</v>
      </c>
      <c r="B556" s="81">
        <f t="shared" si="28"/>
        <v>1224</v>
      </c>
      <c r="C556" s="82">
        <v>0</v>
      </c>
      <c r="D556" s="82">
        <v>0</v>
      </c>
      <c r="E556" s="82">
        <v>0</v>
      </c>
      <c r="F556" s="82">
        <v>0</v>
      </c>
      <c r="G556" s="82">
        <v>1224</v>
      </c>
      <c r="H556" s="82">
        <v>0</v>
      </c>
    </row>
    <row r="557" spans="1:10" s="77" customFormat="1" ht="9" customHeight="1" x14ac:dyDescent="0.25">
      <c r="A557" s="76" t="s">
        <v>87</v>
      </c>
      <c r="B557" s="81">
        <f t="shared" si="28"/>
        <v>1995.2849999999999</v>
      </c>
      <c r="C557" s="82">
        <v>0</v>
      </c>
      <c r="D557" s="82">
        <v>0</v>
      </c>
      <c r="E557" s="82">
        <v>0</v>
      </c>
      <c r="F557" s="82">
        <v>32.299999999999997</v>
      </c>
      <c r="G557" s="82">
        <v>1962.9849999999999</v>
      </c>
      <c r="H557" s="82">
        <v>0</v>
      </c>
    </row>
    <row r="558" spans="1:10" s="77" customFormat="1" ht="9" customHeight="1" x14ac:dyDescent="0.25">
      <c r="A558" s="83" t="s">
        <v>37</v>
      </c>
      <c r="B558" s="84">
        <f t="shared" si="28"/>
        <v>44174.885999999999</v>
      </c>
      <c r="C558" s="85">
        <v>39870.004999999997</v>
      </c>
      <c r="D558" s="85">
        <v>0</v>
      </c>
      <c r="E558" s="85">
        <v>0</v>
      </c>
      <c r="F558" s="85">
        <v>0</v>
      </c>
      <c r="G558" s="85">
        <v>2772.8809999999999</v>
      </c>
      <c r="H558" s="85">
        <v>1532</v>
      </c>
    </row>
    <row r="559" spans="1:10" s="77" customFormat="1" ht="9" customHeight="1" x14ac:dyDescent="0.25">
      <c r="A559" s="76" t="s">
        <v>38</v>
      </c>
      <c r="B559" s="81">
        <f t="shared" si="28"/>
        <v>60.12</v>
      </c>
      <c r="C559" s="82">
        <v>0</v>
      </c>
      <c r="D559" s="82">
        <v>0</v>
      </c>
      <c r="E559" s="82">
        <v>0</v>
      </c>
      <c r="F559" s="82">
        <v>0</v>
      </c>
      <c r="G559" s="82">
        <v>60.12</v>
      </c>
      <c r="H559" s="82">
        <v>0</v>
      </c>
    </row>
    <row r="560" spans="1:10" s="77" customFormat="1" ht="9" customHeight="1" x14ac:dyDescent="0.25">
      <c r="A560" s="76" t="s">
        <v>39</v>
      </c>
      <c r="B560" s="81">
        <f t="shared" si="28"/>
        <v>2964.335</v>
      </c>
      <c r="C560" s="82">
        <v>621.54999999999995</v>
      </c>
      <c r="D560" s="82">
        <v>0</v>
      </c>
      <c r="E560" s="82">
        <v>0</v>
      </c>
      <c r="F560" s="82">
        <v>14.98</v>
      </c>
      <c r="G560" s="82">
        <v>2327.8049999999998</v>
      </c>
      <c r="H560" s="82">
        <v>0</v>
      </c>
    </row>
    <row r="561" spans="1:8" s="77" customFormat="1" ht="9" customHeight="1" x14ac:dyDescent="0.25">
      <c r="A561" s="76" t="s">
        <v>40</v>
      </c>
      <c r="B561" s="81">
        <f t="shared" si="28"/>
        <v>212014</v>
      </c>
      <c r="C561" s="82">
        <v>212014</v>
      </c>
      <c r="D561" s="82">
        <v>0</v>
      </c>
      <c r="E561" s="82">
        <v>0</v>
      </c>
      <c r="F561" s="82">
        <v>0</v>
      </c>
      <c r="G561" s="82">
        <v>0</v>
      </c>
      <c r="H561" s="82">
        <v>0</v>
      </c>
    </row>
    <row r="562" spans="1:8" s="77" customFormat="1" ht="9" customHeight="1" x14ac:dyDescent="0.25">
      <c r="A562" s="83" t="s">
        <v>41</v>
      </c>
      <c r="B562" s="84">
        <f t="shared" si="28"/>
        <v>1098331</v>
      </c>
      <c r="C562" s="85">
        <v>907932</v>
      </c>
      <c r="D562" s="85">
        <v>113527</v>
      </c>
      <c r="E562" s="85">
        <v>52397</v>
      </c>
      <c r="F562" s="85">
        <v>8732</v>
      </c>
      <c r="G562" s="85">
        <v>15743</v>
      </c>
      <c r="H562" s="85">
        <v>0</v>
      </c>
    </row>
    <row r="563" spans="1:8" s="77" customFormat="1" ht="9" customHeight="1" x14ac:dyDescent="0.25">
      <c r="A563" s="76" t="s">
        <v>88</v>
      </c>
      <c r="B563" s="81">
        <f t="shared" si="28"/>
        <v>635.76700000000005</v>
      </c>
      <c r="C563" s="82">
        <v>635.76700000000005</v>
      </c>
      <c r="D563" s="82">
        <v>0</v>
      </c>
      <c r="E563" s="82">
        <v>0</v>
      </c>
      <c r="F563" s="82">
        <v>0</v>
      </c>
      <c r="G563" s="82">
        <v>0</v>
      </c>
      <c r="H563" s="82">
        <v>0</v>
      </c>
    </row>
    <row r="564" spans="1:8" s="77" customFormat="1" ht="9" customHeight="1" x14ac:dyDescent="0.25">
      <c r="A564" s="76" t="s">
        <v>42</v>
      </c>
      <c r="B564" s="81">
        <f t="shared" si="28"/>
        <v>1584124.1528999999</v>
      </c>
      <c r="C564" s="82">
        <v>1053701.45</v>
      </c>
      <c r="D564" s="82">
        <v>165892.63459999999</v>
      </c>
      <c r="E564" s="82">
        <v>138984.65900000001</v>
      </c>
      <c r="F564" s="82">
        <v>75189.490999999995</v>
      </c>
      <c r="G564" s="82">
        <v>53927.918299999998</v>
      </c>
      <c r="H564" s="82">
        <v>96428</v>
      </c>
    </row>
    <row r="565" spans="1:8" s="77" customFormat="1" ht="9" customHeight="1" x14ac:dyDescent="0.25">
      <c r="A565" s="76" t="s">
        <v>43</v>
      </c>
      <c r="B565" s="81">
        <f t="shared" si="28"/>
        <v>31176.719999999998</v>
      </c>
      <c r="C565" s="82">
        <v>40.68</v>
      </c>
      <c r="D565" s="82">
        <v>99.5</v>
      </c>
      <c r="E565" s="82">
        <v>0</v>
      </c>
      <c r="F565" s="82">
        <v>248.83</v>
      </c>
      <c r="G565" s="82">
        <v>30787.71</v>
      </c>
      <c r="H565" s="82">
        <v>0</v>
      </c>
    </row>
    <row r="566" spans="1:8" s="77" customFormat="1" ht="9" customHeight="1" x14ac:dyDescent="0.25">
      <c r="A566" s="83" t="s">
        <v>44</v>
      </c>
      <c r="B566" s="84">
        <f t="shared" si="28"/>
        <v>211748.58100000001</v>
      </c>
      <c r="C566" s="85">
        <v>159271.212</v>
      </c>
      <c r="D566" s="85">
        <v>48199.536</v>
      </c>
      <c r="E566" s="85">
        <v>0</v>
      </c>
      <c r="F566" s="85">
        <v>170.227</v>
      </c>
      <c r="G566" s="85">
        <v>4107.6059999999998</v>
      </c>
      <c r="H566" s="85">
        <v>0</v>
      </c>
    </row>
    <row r="567" spans="1:8" s="77" customFormat="1" ht="9" customHeight="1" x14ac:dyDescent="0.25">
      <c r="A567" s="76" t="s">
        <v>45</v>
      </c>
      <c r="B567" s="81">
        <f t="shared" si="28"/>
        <v>122257.19999999998</v>
      </c>
      <c r="C567" s="82">
        <v>91188.93</v>
      </c>
      <c r="D567" s="82">
        <v>4808.37</v>
      </c>
      <c r="E567" s="82">
        <v>0</v>
      </c>
      <c r="F567" s="82">
        <v>477.83</v>
      </c>
      <c r="G567" s="82">
        <v>25782.07</v>
      </c>
      <c r="H567" s="82">
        <v>0</v>
      </c>
    </row>
    <row r="568" spans="1:8" s="77" customFormat="1" ht="9" customHeight="1" x14ac:dyDescent="0.25">
      <c r="A568" s="76" t="s">
        <v>46</v>
      </c>
      <c r="B568" s="81">
        <f t="shared" si="28"/>
        <v>282592.462</v>
      </c>
      <c r="C568" s="82">
        <v>227137.70199999999</v>
      </c>
      <c r="D568" s="82">
        <v>18033.12</v>
      </c>
      <c r="E568" s="82">
        <v>0</v>
      </c>
      <c r="F568" s="82">
        <v>172.25</v>
      </c>
      <c r="G568" s="82">
        <v>37249.39</v>
      </c>
      <c r="H568" s="82">
        <v>0</v>
      </c>
    </row>
    <row r="569" spans="1:8" s="77" customFormat="1" ht="9" customHeight="1" x14ac:dyDescent="0.25">
      <c r="A569" s="76" t="s">
        <v>47</v>
      </c>
      <c r="B569" s="81">
        <f t="shared" si="28"/>
        <v>195833</v>
      </c>
      <c r="C569" s="82">
        <v>157418</v>
      </c>
      <c r="D569" s="82">
        <v>10488</v>
      </c>
      <c r="E569" s="82">
        <v>0</v>
      </c>
      <c r="F569" s="82">
        <v>799</v>
      </c>
      <c r="G569" s="82">
        <v>27128</v>
      </c>
      <c r="H569" s="82">
        <v>0</v>
      </c>
    </row>
    <row r="570" spans="1:8" s="77" customFormat="1" ht="9" customHeight="1" x14ac:dyDescent="0.25">
      <c r="A570" s="83" t="s">
        <v>48</v>
      </c>
      <c r="B570" s="84">
        <f t="shared" si="28"/>
        <v>449223.34600000002</v>
      </c>
      <c r="C570" s="85">
        <v>404666.48300000001</v>
      </c>
      <c r="D570" s="85">
        <v>43316.271000000001</v>
      </c>
      <c r="E570" s="85">
        <v>8.0540000000000003</v>
      </c>
      <c r="F570" s="85">
        <v>333.10399999999998</v>
      </c>
      <c r="G570" s="85">
        <v>899.43399999999997</v>
      </c>
      <c r="H570" s="85">
        <v>0</v>
      </c>
    </row>
    <row r="571" spans="1:8" s="77" customFormat="1" ht="9" customHeight="1" x14ac:dyDescent="0.25">
      <c r="A571" s="76" t="s">
        <v>49</v>
      </c>
      <c r="B571" s="81">
        <f t="shared" si="28"/>
        <v>2139.0899999999997</v>
      </c>
      <c r="C571" s="82">
        <v>1408.86</v>
      </c>
      <c r="D571" s="82">
        <v>574.15</v>
      </c>
      <c r="E571" s="82">
        <v>0</v>
      </c>
      <c r="F571" s="82">
        <v>17.34</v>
      </c>
      <c r="G571" s="82">
        <v>138.74</v>
      </c>
      <c r="H571" s="82">
        <v>0</v>
      </c>
    </row>
    <row r="572" spans="1:8" s="77" customFormat="1" ht="9" customHeight="1" x14ac:dyDescent="0.25">
      <c r="A572" s="76" t="s">
        <v>50</v>
      </c>
      <c r="B572" s="81">
        <f t="shared" si="28"/>
        <v>27822.583000000002</v>
      </c>
      <c r="C572" s="82">
        <v>20263.258000000002</v>
      </c>
      <c r="D572" s="82">
        <v>0</v>
      </c>
      <c r="E572" s="82">
        <v>0</v>
      </c>
      <c r="F572" s="82">
        <v>0</v>
      </c>
      <c r="G572" s="82">
        <v>7559.3249999999998</v>
      </c>
      <c r="H572" s="82">
        <v>0</v>
      </c>
    </row>
    <row r="573" spans="1:8" s="77" customFormat="1" ht="9" customHeight="1" x14ac:dyDescent="0.25">
      <c r="A573" s="76" t="s">
        <v>51</v>
      </c>
      <c r="B573" s="81">
        <f t="shared" si="28"/>
        <v>32192.600000000002</v>
      </c>
      <c r="C573" s="82">
        <v>28441.4</v>
      </c>
      <c r="D573" s="82">
        <v>0</v>
      </c>
      <c r="E573" s="82">
        <v>0</v>
      </c>
      <c r="F573" s="82">
        <v>127</v>
      </c>
      <c r="G573" s="82">
        <v>3624.2</v>
      </c>
      <c r="H573" s="82">
        <v>0</v>
      </c>
    </row>
    <row r="574" spans="1:8" s="77" customFormat="1" ht="9" customHeight="1" x14ac:dyDescent="0.25">
      <c r="A574" s="83" t="s">
        <v>52</v>
      </c>
      <c r="B574" s="84">
        <f t="shared" si="28"/>
        <v>302459.67200000002</v>
      </c>
      <c r="C574" s="85">
        <v>283293.46100000001</v>
      </c>
      <c r="D574" s="85">
        <v>4830.4160000000002</v>
      </c>
      <c r="E574" s="85">
        <v>0</v>
      </c>
      <c r="F574" s="85">
        <v>4338.8040000000001</v>
      </c>
      <c r="G574" s="85">
        <v>9996.991</v>
      </c>
      <c r="H574" s="85">
        <v>0</v>
      </c>
    </row>
    <row r="575" spans="1:8" s="77" customFormat="1" ht="9" customHeight="1" x14ac:dyDescent="0.25">
      <c r="A575" s="76" t="s">
        <v>53</v>
      </c>
      <c r="B575" s="81">
        <f t="shared" si="28"/>
        <v>225031.60499999998</v>
      </c>
      <c r="C575" s="82">
        <v>177960.55600000001</v>
      </c>
      <c r="D575" s="82">
        <v>0</v>
      </c>
      <c r="E575" s="82">
        <v>0</v>
      </c>
      <c r="F575" s="82">
        <v>144.61799999999999</v>
      </c>
      <c r="G575" s="82">
        <v>46926.430999999997</v>
      </c>
      <c r="H575" s="82">
        <v>0</v>
      </c>
    </row>
    <row r="576" spans="1:8" s="77" customFormat="1" ht="9" customHeight="1" x14ac:dyDescent="0.25">
      <c r="A576" s="76" t="s">
        <v>54</v>
      </c>
      <c r="B576" s="81">
        <f t="shared" si="28"/>
        <v>22526.868999999999</v>
      </c>
      <c r="C576" s="82">
        <v>22240.804</v>
      </c>
      <c r="D576" s="82">
        <v>0</v>
      </c>
      <c r="E576" s="82">
        <v>0</v>
      </c>
      <c r="F576" s="82">
        <v>0</v>
      </c>
      <c r="G576" s="82">
        <v>286.065</v>
      </c>
      <c r="H576" s="82">
        <v>0</v>
      </c>
    </row>
    <row r="577" spans="1:10" s="77" customFormat="1" ht="9" customHeight="1" x14ac:dyDescent="0.25">
      <c r="A577" s="76" t="s">
        <v>55</v>
      </c>
      <c r="B577" s="81">
        <f t="shared" si="28"/>
        <v>47480.726000000002</v>
      </c>
      <c r="C577" s="82">
        <v>33529.608</v>
      </c>
      <c r="D577" s="82">
        <v>0</v>
      </c>
      <c r="E577" s="82">
        <v>2424.5100000000002</v>
      </c>
      <c r="F577" s="82">
        <v>5274.0240000000003</v>
      </c>
      <c r="G577" s="82">
        <v>6252.5839999999998</v>
      </c>
      <c r="H577" s="82">
        <v>0</v>
      </c>
    </row>
    <row r="578" spans="1:10" s="77" customFormat="1" ht="9" customHeight="1" x14ac:dyDescent="0.25">
      <c r="A578" s="83" t="s">
        <v>56</v>
      </c>
      <c r="B578" s="84">
        <f>SUM(C578:H578)</f>
        <v>4086.4279999999999</v>
      </c>
      <c r="C578" s="85">
        <v>1607.3409999999999</v>
      </c>
      <c r="D578" s="85">
        <v>0</v>
      </c>
      <c r="E578" s="85">
        <v>0</v>
      </c>
      <c r="F578" s="85">
        <v>0</v>
      </c>
      <c r="G578" s="85">
        <v>1560.087</v>
      </c>
      <c r="H578" s="85">
        <v>919</v>
      </c>
    </row>
    <row r="579" spans="1:10" s="77" customFormat="1" ht="9" customHeight="1" x14ac:dyDescent="0.25">
      <c r="A579" s="76" t="s">
        <v>57</v>
      </c>
      <c r="B579" s="81">
        <f t="shared" ref="B579:B585" si="29">SUM(C579:H579)</f>
        <v>56615.829999999994</v>
      </c>
      <c r="C579" s="82">
        <v>40913.32</v>
      </c>
      <c r="D579" s="82">
        <v>0</v>
      </c>
      <c r="E579" s="82">
        <v>0</v>
      </c>
      <c r="F579" s="82">
        <v>10820.88</v>
      </c>
      <c r="G579" s="82">
        <v>4881.63</v>
      </c>
      <c r="H579" s="82">
        <v>0</v>
      </c>
    </row>
    <row r="580" spans="1:10" s="77" customFormat="1" ht="9" customHeight="1" x14ac:dyDescent="0.25">
      <c r="A580" s="76" t="s">
        <v>58</v>
      </c>
      <c r="B580" s="81">
        <f t="shared" si="29"/>
        <v>174264</v>
      </c>
      <c r="C580" s="82">
        <v>10085</v>
      </c>
      <c r="D580" s="82">
        <v>0</v>
      </c>
      <c r="E580" s="82">
        <v>0</v>
      </c>
      <c r="F580" s="82">
        <v>0</v>
      </c>
      <c r="G580" s="82">
        <v>164179</v>
      </c>
      <c r="H580" s="82">
        <v>0</v>
      </c>
    </row>
    <row r="581" spans="1:10" s="77" customFormat="1" ht="9" customHeight="1" x14ac:dyDescent="0.25">
      <c r="A581" s="76" t="s">
        <v>59</v>
      </c>
      <c r="B581" s="81">
        <f t="shared" si="29"/>
        <v>27134</v>
      </c>
      <c r="C581" s="82">
        <v>27134</v>
      </c>
      <c r="D581" s="82">
        <v>0</v>
      </c>
      <c r="E581" s="82">
        <v>0</v>
      </c>
      <c r="F581" s="82">
        <v>0</v>
      </c>
      <c r="G581" s="82">
        <v>0</v>
      </c>
      <c r="H581" s="82">
        <v>0</v>
      </c>
    </row>
    <row r="582" spans="1:10" s="77" customFormat="1" ht="9" customHeight="1" x14ac:dyDescent="0.25">
      <c r="A582" s="83" t="s">
        <v>60</v>
      </c>
      <c r="B582" s="84">
        <f t="shared" si="29"/>
        <v>136911</v>
      </c>
      <c r="C582" s="85">
        <v>28373</v>
      </c>
      <c r="D582" s="85">
        <v>0</v>
      </c>
      <c r="E582" s="85">
        <v>0</v>
      </c>
      <c r="F582" s="85">
        <v>16351</v>
      </c>
      <c r="G582" s="85">
        <v>91620</v>
      </c>
      <c r="H582" s="85">
        <v>567</v>
      </c>
    </row>
    <row r="583" spans="1:10" s="77" customFormat="1" ht="9" customHeight="1" x14ac:dyDescent="0.25">
      <c r="A583" s="76" t="s">
        <v>61</v>
      </c>
      <c r="B583" s="81">
        <f t="shared" si="29"/>
        <v>27906.378000000001</v>
      </c>
      <c r="C583" s="82">
        <v>23523.864000000001</v>
      </c>
      <c r="D583" s="82">
        <v>0</v>
      </c>
      <c r="E583" s="82">
        <v>0</v>
      </c>
      <c r="F583" s="82">
        <v>429.74599999999998</v>
      </c>
      <c r="G583" s="82">
        <v>3952.768</v>
      </c>
      <c r="H583" s="82">
        <v>0</v>
      </c>
    </row>
    <row r="584" spans="1:10" s="77" customFormat="1" ht="9" customHeight="1" x14ac:dyDescent="0.25">
      <c r="A584" s="76" t="s">
        <v>62</v>
      </c>
      <c r="B584" s="81">
        <f t="shared" si="29"/>
        <v>243363</v>
      </c>
      <c r="C584" s="82">
        <v>190700</v>
      </c>
      <c r="D584" s="82">
        <v>671</v>
      </c>
      <c r="E584" s="82">
        <v>0</v>
      </c>
      <c r="F584" s="82">
        <v>23122</v>
      </c>
      <c r="G584" s="82">
        <v>28870</v>
      </c>
      <c r="H584" s="82">
        <v>0</v>
      </c>
    </row>
    <row r="585" spans="1:10" s="77" customFormat="1" ht="9" customHeight="1" x14ac:dyDescent="0.25">
      <c r="A585" s="76" t="s">
        <v>63</v>
      </c>
      <c r="B585" s="81">
        <f t="shared" si="29"/>
        <v>2233.259</v>
      </c>
      <c r="C585" s="82">
        <v>279.339</v>
      </c>
      <c r="D585" s="82">
        <v>0</v>
      </c>
      <c r="E585" s="82">
        <v>0</v>
      </c>
      <c r="F585" s="82">
        <v>585</v>
      </c>
      <c r="G585" s="82">
        <v>1368.92</v>
      </c>
      <c r="H585" s="82">
        <v>0</v>
      </c>
    </row>
    <row r="586" spans="1:10" s="77" customFormat="1" ht="9" customHeight="1" x14ac:dyDescent="0.25">
      <c r="A586" s="83" t="s">
        <v>64</v>
      </c>
      <c r="B586" s="84">
        <f>SUM(C586:H586)</f>
        <v>49032.803999999996</v>
      </c>
      <c r="C586" s="85">
        <v>31861.814999999999</v>
      </c>
      <c r="D586" s="85">
        <v>12410.085999999999</v>
      </c>
      <c r="E586" s="85">
        <v>0</v>
      </c>
      <c r="F586" s="85">
        <v>756.03200000000004</v>
      </c>
      <c r="G586" s="85">
        <v>4004.8710000000001</v>
      </c>
      <c r="H586" s="85">
        <v>0</v>
      </c>
    </row>
    <row r="587" spans="1:10" s="77" customFormat="1" ht="9" customHeight="1" x14ac:dyDescent="0.25">
      <c r="A587" s="78"/>
      <c r="B587" s="81"/>
      <c r="C587" s="82"/>
      <c r="D587" s="82"/>
      <c r="E587" s="82"/>
      <c r="F587" s="82"/>
      <c r="G587" s="81"/>
      <c r="H587" s="82"/>
    </row>
    <row r="588" spans="1:10" s="77" customFormat="1" ht="9" customHeight="1" x14ac:dyDescent="0.25">
      <c r="A588" s="75">
        <v>2011</v>
      </c>
      <c r="B588" s="91"/>
      <c r="C588" s="91"/>
      <c r="D588" s="91"/>
      <c r="E588" s="91"/>
      <c r="F588" s="91"/>
      <c r="G588" s="91"/>
      <c r="H588" s="91"/>
    </row>
    <row r="589" spans="1:10" s="80" customFormat="1" ht="9" customHeight="1" x14ac:dyDescent="0.25">
      <c r="A589" s="78" t="s">
        <v>33</v>
      </c>
      <c r="B589" s="91">
        <f>SUM(B591:B622)</f>
        <v>5501085.4600000009</v>
      </c>
      <c r="C589" s="91">
        <f t="shared" ref="C589:H589" si="30">SUM(C591:C622)</f>
        <v>3838664.6</v>
      </c>
      <c r="D589" s="91">
        <f t="shared" si="30"/>
        <v>416716.67000000004</v>
      </c>
      <c r="E589" s="91">
        <f t="shared" si="30"/>
        <v>186909.04</v>
      </c>
      <c r="F589" s="91">
        <f t="shared" si="30"/>
        <v>330594.23</v>
      </c>
      <c r="G589" s="91">
        <f t="shared" si="30"/>
        <v>630471.00000000012</v>
      </c>
      <c r="H589" s="91">
        <f t="shared" si="30"/>
        <v>97729.920000000013</v>
      </c>
      <c r="I589" s="77"/>
      <c r="J589" s="77"/>
    </row>
    <row r="590" spans="1:10" s="80" customFormat="1" ht="3.95" customHeight="1" x14ac:dyDescent="0.25">
      <c r="A590" s="75"/>
      <c r="B590" s="91"/>
      <c r="C590" s="91"/>
      <c r="D590" s="91"/>
      <c r="E590" s="91"/>
      <c r="F590" s="91"/>
      <c r="G590" s="91"/>
      <c r="H590" s="79"/>
      <c r="I590" s="89"/>
    </row>
    <row r="591" spans="1:10" s="77" customFormat="1" ht="9" customHeight="1" x14ac:dyDescent="0.25">
      <c r="A591" s="76" t="s">
        <v>34</v>
      </c>
      <c r="B591" s="87">
        <f>SUM(C591:H591)</f>
        <v>5382</v>
      </c>
      <c r="C591" s="88">
        <v>0</v>
      </c>
      <c r="D591" s="88">
        <v>0</v>
      </c>
      <c r="E591" s="88">
        <v>0</v>
      </c>
      <c r="F591" s="88">
        <v>0</v>
      </c>
      <c r="G591" s="88">
        <v>5382</v>
      </c>
      <c r="H591" s="82">
        <v>0</v>
      </c>
    </row>
    <row r="592" spans="1:10" s="77" customFormat="1" ht="9" customHeight="1" x14ac:dyDescent="0.25">
      <c r="A592" s="76" t="s">
        <v>35</v>
      </c>
      <c r="B592" s="81">
        <f t="shared" ref="B592:B613" si="31">SUM(C592:H592)</f>
        <v>11</v>
      </c>
      <c r="C592" s="82">
        <v>0</v>
      </c>
      <c r="D592" s="82">
        <v>0</v>
      </c>
      <c r="E592" s="82">
        <v>0</v>
      </c>
      <c r="F592" s="82">
        <v>0</v>
      </c>
      <c r="G592" s="88">
        <v>11</v>
      </c>
      <c r="H592" s="82">
        <v>0</v>
      </c>
    </row>
    <row r="593" spans="1:8" s="77" customFormat="1" ht="9" customHeight="1" x14ac:dyDescent="0.25">
      <c r="A593" s="76" t="s">
        <v>87</v>
      </c>
      <c r="B593" s="81">
        <f t="shared" si="31"/>
        <v>2970.5299999999997</v>
      </c>
      <c r="C593" s="82">
        <v>0</v>
      </c>
      <c r="D593" s="82">
        <v>0</v>
      </c>
      <c r="E593" s="82">
        <v>0</v>
      </c>
      <c r="F593" s="82">
        <v>69.12</v>
      </c>
      <c r="G593" s="88">
        <v>2901.41</v>
      </c>
      <c r="H593" s="82">
        <v>0</v>
      </c>
    </row>
    <row r="594" spans="1:8" s="77" customFormat="1" ht="9" customHeight="1" x14ac:dyDescent="0.25">
      <c r="A594" s="83" t="s">
        <v>37</v>
      </c>
      <c r="B594" s="84">
        <f>SUM(C594:H594)</f>
        <v>58846.520000000004</v>
      </c>
      <c r="C594" s="85">
        <v>43284.01</v>
      </c>
      <c r="D594" s="85">
        <v>0</v>
      </c>
      <c r="E594" s="85">
        <v>0</v>
      </c>
      <c r="F594" s="85">
        <v>0</v>
      </c>
      <c r="G594" s="85">
        <v>11131.87</v>
      </c>
      <c r="H594" s="85">
        <v>4430.6400000000003</v>
      </c>
    </row>
    <row r="595" spans="1:8" s="77" customFormat="1" ht="9" customHeight="1" x14ac:dyDescent="0.25">
      <c r="A595" s="76" t="s">
        <v>38</v>
      </c>
      <c r="B595" s="81">
        <f t="shared" si="31"/>
        <v>1672</v>
      </c>
      <c r="C595" s="82">
        <v>0</v>
      </c>
      <c r="D595" s="82">
        <v>0</v>
      </c>
      <c r="E595" s="82">
        <v>0</v>
      </c>
      <c r="F595" s="82">
        <v>226</v>
      </c>
      <c r="G595" s="88">
        <v>1446</v>
      </c>
      <c r="H595" s="82">
        <v>0</v>
      </c>
    </row>
    <row r="596" spans="1:8" s="77" customFormat="1" ht="9" customHeight="1" x14ac:dyDescent="0.25">
      <c r="A596" s="76" t="s">
        <v>39</v>
      </c>
      <c r="B596" s="81">
        <f>SUM(C596:H596)</f>
        <v>870.36</v>
      </c>
      <c r="C596" s="82">
        <v>431.37</v>
      </c>
      <c r="D596" s="82">
        <v>0</v>
      </c>
      <c r="E596" s="82">
        <v>0</v>
      </c>
      <c r="F596" s="82">
        <v>28.82</v>
      </c>
      <c r="G596" s="88">
        <v>410.17</v>
      </c>
      <c r="H596" s="82">
        <v>0</v>
      </c>
    </row>
    <row r="597" spans="1:8" s="77" customFormat="1" ht="9" customHeight="1" x14ac:dyDescent="0.25">
      <c r="A597" s="76" t="s">
        <v>40</v>
      </c>
      <c r="B597" s="81">
        <f t="shared" si="31"/>
        <v>203391</v>
      </c>
      <c r="C597" s="82">
        <v>198545</v>
      </c>
      <c r="D597" s="82">
        <v>0</v>
      </c>
      <c r="E597" s="82">
        <v>0</v>
      </c>
      <c r="F597" s="82">
        <v>0</v>
      </c>
      <c r="G597" s="88">
        <v>4846</v>
      </c>
      <c r="H597" s="82">
        <v>0</v>
      </c>
    </row>
    <row r="598" spans="1:8" s="77" customFormat="1" ht="9" customHeight="1" x14ac:dyDescent="0.25">
      <c r="A598" s="83" t="s">
        <v>41</v>
      </c>
      <c r="B598" s="84">
        <f>SUM(C598:H598)</f>
        <v>1006824</v>
      </c>
      <c r="C598" s="85">
        <v>796556</v>
      </c>
      <c r="D598" s="85">
        <v>131725</v>
      </c>
      <c r="E598" s="85">
        <v>50663</v>
      </c>
      <c r="F598" s="85">
        <v>12665</v>
      </c>
      <c r="G598" s="85">
        <v>15215</v>
      </c>
      <c r="H598" s="85">
        <v>0</v>
      </c>
    </row>
    <row r="599" spans="1:8" s="77" customFormat="1" ht="9" customHeight="1" x14ac:dyDescent="0.25">
      <c r="A599" s="76" t="s">
        <v>88</v>
      </c>
      <c r="B599" s="81">
        <f>SUM(C599:H599)</f>
        <v>24.73</v>
      </c>
      <c r="C599" s="82">
        <v>24.73</v>
      </c>
      <c r="D599" s="82">
        <v>0</v>
      </c>
      <c r="E599" s="82">
        <v>0</v>
      </c>
      <c r="F599" s="82">
        <v>0</v>
      </c>
      <c r="G599" s="88">
        <v>0</v>
      </c>
      <c r="H599" s="82">
        <v>0</v>
      </c>
    </row>
    <row r="600" spans="1:8" s="77" customFormat="1" ht="9" customHeight="1" x14ac:dyDescent="0.25">
      <c r="A600" s="76" t="s">
        <v>42</v>
      </c>
      <c r="B600" s="81">
        <f>SUM(C600:H600)</f>
        <v>1512609.75</v>
      </c>
      <c r="C600" s="82">
        <v>1005207.52</v>
      </c>
      <c r="D600" s="82">
        <v>158893.76999999999</v>
      </c>
      <c r="E600" s="82">
        <v>132908.4</v>
      </c>
      <c r="F600" s="82">
        <v>71189.75</v>
      </c>
      <c r="G600" s="88">
        <v>51970.74</v>
      </c>
      <c r="H600" s="82">
        <v>92439.57</v>
      </c>
    </row>
    <row r="601" spans="1:8" s="77" customFormat="1" ht="9" customHeight="1" x14ac:dyDescent="0.25">
      <c r="A601" s="76" t="s">
        <v>43</v>
      </c>
      <c r="B601" s="81">
        <f>SUM(C601:H601)</f>
        <v>39384.31</v>
      </c>
      <c r="C601" s="82">
        <v>4275.62</v>
      </c>
      <c r="D601" s="82">
        <v>0</v>
      </c>
      <c r="E601" s="82">
        <v>0</v>
      </c>
      <c r="F601" s="82">
        <v>218.7</v>
      </c>
      <c r="G601" s="88">
        <v>34889.99</v>
      </c>
      <c r="H601" s="82">
        <v>0</v>
      </c>
    </row>
    <row r="602" spans="1:8" s="77" customFormat="1" ht="9" customHeight="1" x14ac:dyDescent="0.25">
      <c r="A602" s="83" t="s">
        <v>44</v>
      </c>
      <c r="B602" s="84">
        <f t="shared" si="31"/>
        <v>147360.87</v>
      </c>
      <c r="C602" s="85">
        <v>141290.74</v>
      </c>
      <c r="D602" s="85">
        <v>5257.2</v>
      </c>
      <c r="E602" s="85">
        <v>0</v>
      </c>
      <c r="F602" s="85">
        <v>0</v>
      </c>
      <c r="G602" s="85">
        <v>812.93</v>
      </c>
      <c r="H602" s="85">
        <v>0</v>
      </c>
    </row>
    <row r="603" spans="1:8" s="77" customFormat="1" ht="9" customHeight="1" x14ac:dyDescent="0.25">
      <c r="A603" s="76" t="s">
        <v>45</v>
      </c>
      <c r="B603" s="81">
        <f t="shared" si="31"/>
        <v>124224.97</v>
      </c>
      <c r="C603" s="82">
        <v>97408.88</v>
      </c>
      <c r="D603" s="82">
        <v>4763.28</v>
      </c>
      <c r="E603" s="82">
        <v>0</v>
      </c>
      <c r="F603" s="82">
        <v>760.72</v>
      </c>
      <c r="G603" s="88">
        <v>21292.09</v>
      </c>
      <c r="H603" s="82">
        <v>0</v>
      </c>
    </row>
    <row r="604" spans="1:8" s="77" customFormat="1" ht="9" customHeight="1" x14ac:dyDescent="0.25">
      <c r="A604" s="76" t="s">
        <v>46</v>
      </c>
      <c r="B604" s="81">
        <f>SUM(C604:H604)</f>
        <v>323389.25999999995</v>
      </c>
      <c r="C604" s="82">
        <v>284468.73</v>
      </c>
      <c r="D604" s="82">
        <v>20878.89</v>
      </c>
      <c r="E604" s="82">
        <v>0</v>
      </c>
      <c r="F604" s="82">
        <v>57.79</v>
      </c>
      <c r="G604" s="88">
        <v>17983.849999999999</v>
      </c>
      <c r="H604" s="82">
        <v>0</v>
      </c>
    </row>
    <row r="605" spans="1:8" s="77" customFormat="1" ht="9" customHeight="1" x14ac:dyDescent="0.25">
      <c r="A605" s="76" t="s">
        <v>47</v>
      </c>
      <c r="B605" s="81">
        <f t="shared" si="31"/>
        <v>186916</v>
      </c>
      <c r="C605" s="82">
        <v>145666</v>
      </c>
      <c r="D605" s="82">
        <v>11518</v>
      </c>
      <c r="E605" s="82">
        <v>0</v>
      </c>
      <c r="F605" s="82">
        <v>0</v>
      </c>
      <c r="G605" s="88">
        <v>29732</v>
      </c>
      <c r="H605" s="82">
        <v>0</v>
      </c>
    </row>
    <row r="606" spans="1:8" s="77" customFormat="1" ht="9" customHeight="1" x14ac:dyDescent="0.25">
      <c r="A606" s="83" t="s">
        <v>48</v>
      </c>
      <c r="B606" s="84">
        <f t="shared" si="31"/>
        <v>478535.1</v>
      </c>
      <c r="C606" s="85">
        <v>417767.37</v>
      </c>
      <c r="D606" s="85">
        <v>58953.74</v>
      </c>
      <c r="E606" s="85">
        <v>0</v>
      </c>
      <c r="F606" s="85">
        <v>218.35</v>
      </c>
      <c r="G606" s="85">
        <v>1595.64</v>
      </c>
      <c r="H606" s="85">
        <v>0</v>
      </c>
    </row>
    <row r="607" spans="1:8" s="77" customFormat="1" ht="9" customHeight="1" x14ac:dyDescent="0.25">
      <c r="A607" s="76" t="s">
        <v>49</v>
      </c>
      <c r="B607" s="81">
        <f>SUM(C607:H607)</f>
        <v>1203.69</v>
      </c>
      <c r="C607" s="82">
        <v>122.18</v>
      </c>
      <c r="D607" s="82">
        <v>87.18</v>
      </c>
      <c r="E607" s="82">
        <v>0</v>
      </c>
      <c r="F607" s="82">
        <v>880.33</v>
      </c>
      <c r="G607" s="88">
        <v>114</v>
      </c>
      <c r="H607" s="82">
        <v>0</v>
      </c>
    </row>
    <row r="608" spans="1:8" s="77" customFormat="1" ht="9" customHeight="1" x14ac:dyDescent="0.25">
      <c r="A608" s="76" t="s">
        <v>50</v>
      </c>
      <c r="B608" s="81">
        <f t="shared" si="31"/>
        <v>19181.960000000003</v>
      </c>
      <c r="C608" s="82">
        <v>17502.330000000002</v>
      </c>
      <c r="D608" s="82">
        <v>0</v>
      </c>
      <c r="E608" s="82">
        <v>0</v>
      </c>
      <c r="F608" s="82">
        <v>0</v>
      </c>
      <c r="G608" s="88">
        <v>1679.63</v>
      </c>
      <c r="H608" s="82">
        <v>0</v>
      </c>
    </row>
    <row r="609" spans="1:9" s="77" customFormat="1" ht="9" customHeight="1" x14ac:dyDescent="0.25">
      <c r="A609" s="76" t="s">
        <v>51</v>
      </c>
      <c r="B609" s="81">
        <f t="shared" si="31"/>
        <v>20412.900000000001</v>
      </c>
      <c r="C609" s="82">
        <v>14020.9</v>
      </c>
      <c r="D609" s="82">
        <v>0</v>
      </c>
      <c r="E609" s="82">
        <v>0</v>
      </c>
      <c r="F609" s="82">
        <v>711.2</v>
      </c>
      <c r="G609" s="88">
        <v>5680.8</v>
      </c>
      <c r="H609" s="82">
        <v>0</v>
      </c>
    </row>
    <row r="610" spans="1:9" s="77" customFormat="1" ht="9" customHeight="1" x14ac:dyDescent="0.25">
      <c r="A610" s="83" t="s">
        <v>52</v>
      </c>
      <c r="B610" s="84">
        <f>SUM(C610:H610)</f>
        <v>325590.73</v>
      </c>
      <c r="C610" s="85">
        <v>279055.86</v>
      </c>
      <c r="D610" s="85">
        <v>20871.45</v>
      </c>
      <c r="E610" s="85">
        <v>0</v>
      </c>
      <c r="F610" s="85">
        <v>1274.56</v>
      </c>
      <c r="G610" s="85">
        <v>24388.86</v>
      </c>
      <c r="H610" s="85">
        <v>0</v>
      </c>
    </row>
    <row r="611" spans="1:9" s="77" customFormat="1" ht="9" customHeight="1" x14ac:dyDescent="0.25">
      <c r="A611" s="76" t="s">
        <v>53</v>
      </c>
      <c r="B611" s="81">
        <f t="shared" si="31"/>
        <v>238024.16</v>
      </c>
      <c r="C611" s="82">
        <v>193443.6</v>
      </c>
      <c r="D611" s="82">
        <v>0</v>
      </c>
      <c r="E611" s="82">
        <v>0</v>
      </c>
      <c r="F611" s="82">
        <v>1012.82</v>
      </c>
      <c r="G611" s="88">
        <v>43567.74</v>
      </c>
      <c r="H611" s="82">
        <v>0</v>
      </c>
    </row>
    <row r="612" spans="1:9" s="77" customFormat="1" ht="9" customHeight="1" x14ac:dyDescent="0.25">
      <c r="A612" s="76" t="s">
        <v>54</v>
      </c>
      <c r="B612" s="81">
        <f t="shared" si="31"/>
        <v>18440.28</v>
      </c>
      <c r="C612" s="82">
        <v>16526.75</v>
      </c>
      <c r="D612" s="82">
        <v>156.86000000000001</v>
      </c>
      <c r="E612" s="82">
        <v>0</v>
      </c>
      <c r="F612" s="82">
        <v>0</v>
      </c>
      <c r="G612" s="88">
        <v>1756.67</v>
      </c>
      <c r="H612" s="82">
        <v>0</v>
      </c>
    </row>
    <row r="613" spans="1:9" s="77" customFormat="1" ht="9" customHeight="1" x14ac:dyDescent="0.25">
      <c r="A613" s="76" t="s">
        <v>55</v>
      </c>
      <c r="B613" s="81">
        <f t="shared" si="31"/>
        <v>30325.759999999998</v>
      </c>
      <c r="C613" s="82">
        <v>20273.23</v>
      </c>
      <c r="D613" s="82">
        <v>0</v>
      </c>
      <c r="E613" s="82">
        <v>3337.64</v>
      </c>
      <c r="F613" s="82">
        <v>4672.8599999999997</v>
      </c>
      <c r="G613" s="88">
        <v>2042.03</v>
      </c>
      <c r="H613" s="82">
        <v>0</v>
      </c>
    </row>
    <row r="614" spans="1:9" s="77" customFormat="1" ht="9" customHeight="1" x14ac:dyDescent="0.25">
      <c r="A614" s="83" t="s">
        <v>56</v>
      </c>
      <c r="B614" s="84">
        <f>SUM(C614:H614)</f>
        <v>4444.41</v>
      </c>
      <c r="C614" s="85">
        <v>1975.8</v>
      </c>
      <c r="D614" s="85">
        <v>0</v>
      </c>
      <c r="E614" s="85">
        <v>0</v>
      </c>
      <c r="F614" s="85">
        <v>53.84</v>
      </c>
      <c r="G614" s="85">
        <v>1834.55</v>
      </c>
      <c r="H614" s="85">
        <v>580.22</v>
      </c>
    </row>
    <row r="615" spans="1:9" s="77" customFormat="1" ht="9" customHeight="1" x14ac:dyDescent="0.25">
      <c r="A615" s="76" t="s">
        <v>57</v>
      </c>
      <c r="B615" s="81">
        <f>SUM(C615:H615)</f>
        <v>28104.53</v>
      </c>
      <c r="C615" s="82">
        <v>18577.87</v>
      </c>
      <c r="D615" s="82">
        <v>0</v>
      </c>
      <c r="E615" s="82">
        <v>0</v>
      </c>
      <c r="F615" s="82">
        <v>7024.91</v>
      </c>
      <c r="G615" s="88">
        <v>2501.75</v>
      </c>
      <c r="H615" s="82">
        <v>0</v>
      </c>
    </row>
    <row r="616" spans="1:9" s="77" customFormat="1" ht="9" customHeight="1" x14ac:dyDescent="0.25">
      <c r="A616" s="76" t="s">
        <v>58</v>
      </c>
      <c r="B616" s="81">
        <f>SUM(C616:H616)</f>
        <v>232965.7</v>
      </c>
      <c r="C616" s="82">
        <v>20903</v>
      </c>
      <c r="D616" s="82">
        <v>0</v>
      </c>
      <c r="E616" s="82">
        <v>0</v>
      </c>
      <c r="F616" s="82">
        <v>0</v>
      </c>
      <c r="G616" s="88">
        <v>212062.7</v>
      </c>
      <c r="H616" s="82">
        <v>0</v>
      </c>
    </row>
    <row r="617" spans="1:9" s="77" customFormat="1" ht="9" customHeight="1" x14ac:dyDescent="0.25">
      <c r="A617" s="76" t="s">
        <v>59</v>
      </c>
      <c r="B617" s="81">
        <f t="shared" ref="B617:B620" si="32">SUM(C617:H617)</f>
        <v>4038</v>
      </c>
      <c r="C617" s="82">
        <v>1638</v>
      </c>
      <c r="D617" s="82">
        <v>0</v>
      </c>
      <c r="E617" s="82">
        <v>0</v>
      </c>
      <c r="F617" s="82">
        <v>2400</v>
      </c>
      <c r="G617" s="88">
        <v>0</v>
      </c>
      <c r="H617" s="82">
        <v>0</v>
      </c>
    </row>
    <row r="618" spans="1:9" s="77" customFormat="1" ht="9" customHeight="1" x14ac:dyDescent="0.25">
      <c r="A618" s="83" t="s">
        <v>60</v>
      </c>
      <c r="B618" s="84">
        <f>SUM(C618:H618)</f>
        <v>156502.91999999998</v>
      </c>
      <c r="C618" s="85">
        <v>38973.279999999999</v>
      </c>
      <c r="D618" s="85">
        <v>0</v>
      </c>
      <c r="E618" s="85">
        <v>0</v>
      </c>
      <c r="F618" s="85">
        <v>18179.53</v>
      </c>
      <c r="G618" s="85">
        <v>99070.62</v>
      </c>
      <c r="H618" s="85">
        <v>279.49</v>
      </c>
      <c r="I618" s="199"/>
    </row>
    <row r="619" spans="1:9" s="77" customFormat="1" ht="9" customHeight="1" x14ac:dyDescent="0.25">
      <c r="A619" s="76" t="s">
        <v>61</v>
      </c>
      <c r="B619" s="81">
        <f>SUM(C619:H619)</f>
        <v>17567.53</v>
      </c>
      <c r="C619" s="82">
        <v>14958.62</v>
      </c>
      <c r="D619" s="82">
        <v>0</v>
      </c>
      <c r="E619" s="82">
        <v>0</v>
      </c>
      <c r="F619" s="82">
        <v>84.25</v>
      </c>
      <c r="G619" s="82">
        <v>2524.66</v>
      </c>
      <c r="H619" s="82">
        <v>0</v>
      </c>
      <c r="I619" s="199"/>
    </row>
    <row r="620" spans="1:9" s="77" customFormat="1" ht="9" customHeight="1" x14ac:dyDescent="0.25">
      <c r="A620" s="76" t="s">
        <v>62</v>
      </c>
      <c r="B620" s="81">
        <f t="shared" si="32"/>
        <v>268965</v>
      </c>
      <c r="C620" s="82">
        <v>35556</v>
      </c>
      <c r="D620" s="82">
        <v>0</v>
      </c>
      <c r="E620" s="82">
        <v>0</v>
      </c>
      <c r="F620" s="82">
        <v>207307</v>
      </c>
      <c r="G620" s="82">
        <v>26102</v>
      </c>
      <c r="H620" s="82">
        <v>0</v>
      </c>
      <c r="I620" s="199"/>
    </row>
    <row r="621" spans="1:9" s="77" customFormat="1" ht="9" customHeight="1" x14ac:dyDescent="0.25">
      <c r="A621" s="76" t="s">
        <v>63</v>
      </c>
      <c r="B621" s="81">
        <f>SUM(C621:H621)</f>
        <v>3799</v>
      </c>
      <c r="C621" s="82">
        <v>0</v>
      </c>
      <c r="D621" s="82">
        <v>0</v>
      </c>
      <c r="E621" s="82">
        <v>0</v>
      </c>
      <c r="F621" s="82">
        <v>255</v>
      </c>
      <c r="G621" s="82">
        <v>3544</v>
      </c>
      <c r="H621" s="82">
        <v>0</v>
      </c>
    </row>
    <row r="622" spans="1:9" s="77" customFormat="1" ht="9" customHeight="1" x14ac:dyDescent="0.25">
      <c r="A622" s="83" t="s">
        <v>64</v>
      </c>
      <c r="B622" s="84">
        <f>SUM(C622:H622)</f>
        <v>39106.490000000005</v>
      </c>
      <c r="C622" s="85">
        <v>30211.21</v>
      </c>
      <c r="D622" s="85">
        <v>3611.3</v>
      </c>
      <c r="E622" s="85">
        <v>0</v>
      </c>
      <c r="F622" s="85">
        <v>1303.68</v>
      </c>
      <c r="G622" s="85">
        <v>3980.3</v>
      </c>
      <c r="H622" s="85">
        <v>0</v>
      </c>
    </row>
    <row r="623" spans="1:9" s="77" customFormat="1" ht="9" customHeight="1" x14ac:dyDescent="0.25">
      <c r="A623" s="78"/>
      <c r="B623" s="81"/>
      <c r="C623" s="82"/>
      <c r="D623" s="82"/>
      <c r="E623" s="82"/>
      <c r="F623" s="82"/>
      <c r="G623" s="81"/>
      <c r="H623" s="82"/>
    </row>
    <row r="624" spans="1:9" s="77" customFormat="1" ht="9" customHeight="1" x14ac:dyDescent="0.25">
      <c r="A624" s="75">
        <v>2012</v>
      </c>
      <c r="B624" s="91"/>
      <c r="C624" s="91"/>
      <c r="D624" s="91"/>
      <c r="E624" s="91"/>
      <c r="F624" s="91"/>
      <c r="G624" s="91"/>
      <c r="H624" s="91"/>
    </row>
    <row r="625" spans="1:10" s="80" customFormat="1" ht="9" customHeight="1" x14ac:dyDescent="0.25">
      <c r="A625" s="78" t="s">
        <v>33</v>
      </c>
      <c r="B625" s="91">
        <f t="shared" ref="B625:F625" si="33">SUM(B627:B658)</f>
        <v>5910293.1399999987</v>
      </c>
      <c r="C625" s="91">
        <f t="shared" si="33"/>
        <v>4073481.7999999993</v>
      </c>
      <c r="D625" s="91">
        <f t="shared" si="33"/>
        <v>495376.37</v>
      </c>
      <c r="E625" s="91">
        <f t="shared" si="33"/>
        <v>331227.34000000003</v>
      </c>
      <c r="F625" s="91">
        <f t="shared" si="33"/>
        <v>60256.37</v>
      </c>
      <c r="G625" s="91">
        <f>SUM(G627:G658)</f>
        <v>648206.09</v>
      </c>
      <c r="H625" s="91">
        <f t="shared" ref="H625" si="34">SUM(H627:H658)</f>
        <v>301745.17000000004</v>
      </c>
      <c r="I625" s="77"/>
      <c r="J625" s="77"/>
    </row>
    <row r="626" spans="1:10" s="80" customFormat="1" ht="3.95" customHeight="1" x14ac:dyDescent="0.25">
      <c r="A626" s="75"/>
      <c r="B626" s="91"/>
      <c r="C626" s="91"/>
      <c r="D626" s="91"/>
      <c r="E626" s="91"/>
      <c r="F626" s="91"/>
      <c r="G626" s="91"/>
      <c r="H626" s="79"/>
      <c r="I626" s="89"/>
    </row>
    <row r="627" spans="1:10" s="77" customFormat="1" ht="9" customHeight="1" x14ac:dyDescent="0.25">
      <c r="A627" s="76" t="s">
        <v>34</v>
      </c>
      <c r="B627" s="87">
        <f>SUM(C627:H627)</f>
        <v>3451</v>
      </c>
      <c r="C627" s="88">
        <v>0</v>
      </c>
      <c r="D627" s="88">
        <v>0</v>
      </c>
      <c r="E627" s="88">
        <v>0</v>
      </c>
      <c r="F627" s="88">
        <v>0</v>
      </c>
      <c r="G627" s="88">
        <v>3451</v>
      </c>
      <c r="H627" s="82">
        <v>0</v>
      </c>
    </row>
    <row r="628" spans="1:10" s="77" customFormat="1" ht="9" customHeight="1" x14ac:dyDescent="0.25">
      <c r="A628" s="76" t="s">
        <v>35</v>
      </c>
      <c r="B628" s="81">
        <f t="shared" ref="B628:B658" si="35">SUM(C628:H628)</f>
        <v>0</v>
      </c>
      <c r="C628" s="82">
        <v>0</v>
      </c>
      <c r="D628" s="82">
        <v>0</v>
      </c>
      <c r="E628" s="82">
        <v>0</v>
      </c>
      <c r="F628" s="82">
        <v>0</v>
      </c>
      <c r="G628" s="82">
        <v>0</v>
      </c>
      <c r="H628" s="82">
        <v>0</v>
      </c>
    </row>
    <row r="629" spans="1:10" s="77" customFormat="1" ht="9" customHeight="1" x14ac:dyDescent="0.25">
      <c r="A629" s="76" t="s">
        <v>87</v>
      </c>
      <c r="B629" s="81">
        <f t="shared" si="35"/>
        <v>2110.7799999999997</v>
      </c>
      <c r="C629" s="82">
        <v>0</v>
      </c>
      <c r="D629" s="82">
        <v>0</v>
      </c>
      <c r="E629" s="82">
        <v>0</v>
      </c>
      <c r="F629" s="82">
        <v>9.1999999999999993</v>
      </c>
      <c r="G629" s="82">
        <v>2101.58</v>
      </c>
      <c r="H629" s="82">
        <v>0</v>
      </c>
    </row>
    <row r="630" spans="1:10" s="77" customFormat="1" ht="9" customHeight="1" x14ac:dyDescent="0.25">
      <c r="A630" s="83" t="s">
        <v>37</v>
      </c>
      <c r="B630" s="84">
        <f t="shared" si="35"/>
        <v>18915.2</v>
      </c>
      <c r="C630" s="85">
        <v>16165.76</v>
      </c>
      <c r="D630" s="85">
        <v>0</v>
      </c>
      <c r="E630" s="85">
        <v>0</v>
      </c>
      <c r="F630" s="85">
        <v>0</v>
      </c>
      <c r="G630" s="85">
        <v>2104.17</v>
      </c>
      <c r="H630" s="85">
        <v>645.27</v>
      </c>
    </row>
    <row r="631" spans="1:10" s="77" customFormat="1" ht="9" customHeight="1" x14ac:dyDescent="0.25">
      <c r="A631" s="76" t="s">
        <v>38</v>
      </c>
      <c r="B631" s="81">
        <f t="shared" si="35"/>
        <v>347.33000000000004</v>
      </c>
      <c r="C631" s="82">
        <v>20.03</v>
      </c>
      <c r="D631" s="82">
        <v>0</v>
      </c>
      <c r="E631" s="82">
        <v>0</v>
      </c>
      <c r="F631" s="82">
        <v>0</v>
      </c>
      <c r="G631" s="82">
        <v>327.3</v>
      </c>
      <c r="H631" s="82">
        <v>0</v>
      </c>
    </row>
    <row r="632" spans="1:10" s="77" customFormat="1" ht="9" customHeight="1" x14ac:dyDescent="0.25">
      <c r="A632" s="76" t="s">
        <v>39</v>
      </c>
      <c r="B632" s="81">
        <f t="shared" si="35"/>
        <v>1623.63</v>
      </c>
      <c r="C632" s="82">
        <v>1392.55</v>
      </c>
      <c r="D632" s="82">
        <v>0</v>
      </c>
      <c r="E632" s="82">
        <v>0</v>
      </c>
      <c r="F632" s="82">
        <v>42.2</v>
      </c>
      <c r="G632" s="82">
        <v>188.88</v>
      </c>
      <c r="H632" s="82">
        <v>0</v>
      </c>
    </row>
    <row r="633" spans="1:10" s="77" customFormat="1" ht="9" customHeight="1" x14ac:dyDescent="0.25">
      <c r="A633" s="76" t="s">
        <v>40</v>
      </c>
      <c r="B633" s="81">
        <f t="shared" si="35"/>
        <v>175286</v>
      </c>
      <c r="C633" s="82">
        <v>170573.83</v>
      </c>
      <c r="D633" s="82">
        <v>0</v>
      </c>
      <c r="E633" s="82">
        <v>0</v>
      </c>
      <c r="F633" s="82">
        <v>0</v>
      </c>
      <c r="G633" s="82">
        <v>4712.17</v>
      </c>
      <c r="H633" s="82">
        <v>0</v>
      </c>
    </row>
    <row r="634" spans="1:10" s="77" customFormat="1" ht="9" customHeight="1" x14ac:dyDescent="0.25">
      <c r="A634" s="83" t="s">
        <v>41</v>
      </c>
      <c r="B634" s="84">
        <f t="shared" si="35"/>
        <v>1047219</v>
      </c>
      <c r="C634" s="85">
        <v>830151</v>
      </c>
      <c r="D634" s="85">
        <v>103553</v>
      </c>
      <c r="E634" s="85">
        <v>79990</v>
      </c>
      <c r="F634" s="85">
        <v>19855</v>
      </c>
      <c r="G634" s="85">
        <v>13670</v>
      </c>
      <c r="H634" s="85">
        <v>0</v>
      </c>
    </row>
    <row r="635" spans="1:10" s="77" customFormat="1" ht="9" customHeight="1" x14ac:dyDescent="0.25">
      <c r="A635" s="76" t="s">
        <v>88</v>
      </c>
      <c r="B635" s="81">
        <f t="shared" si="35"/>
        <v>621.61</v>
      </c>
      <c r="C635" s="82">
        <v>621.61</v>
      </c>
      <c r="D635" s="82">
        <v>0</v>
      </c>
      <c r="E635" s="82">
        <v>0</v>
      </c>
      <c r="F635" s="82">
        <v>0</v>
      </c>
      <c r="G635" s="82">
        <v>0</v>
      </c>
      <c r="H635" s="82">
        <v>0</v>
      </c>
    </row>
    <row r="636" spans="1:10" s="77" customFormat="1" ht="9" customHeight="1" x14ac:dyDescent="0.25">
      <c r="A636" s="76" t="s">
        <v>42</v>
      </c>
      <c r="B636" s="81">
        <f t="shared" si="35"/>
        <v>1948723</v>
      </c>
      <c r="C636" s="82">
        <v>1034287</v>
      </c>
      <c r="D636" s="82">
        <v>297892</v>
      </c>
      <c r="E636" s="82">
        <v>246933</v>
      </c>
      <c r="F636" s="82">
        <v>6125</v>
      </c>
      <c r="G636" s="82">
        <v>63273</v>
      </c>
      <c r="H636" s="82">
        <v>300213</v>
      </c>
    </row>
    <row r="637" spans="1:10" s="77" customFormat="1" ht="9" customHeight="1" x14ac:dyDescent="0.25">
      <c r="A637" s="76" t="s">
        <v>43</v>
      </c>
      <c r="B637" s="81">
        <f t="shared" si="35"/>
        <v>41397.33</v>
      </c>
      <c r="C637" s="82">
        <v>4520.8</v>
      </c>
      <c r="D637" s="82">
        <v>0</v>
      </c>
      <c r="E637" s="82">
        <v>0</v>
      </c>
      <c r="F637" s="82">
        <v>217.86</v>
      </c>
      <c r="G637" s="82">
        <v>36658.67</v>
      </c>
      <c r="H637" s="82">
        <v>0</v>
      </c>
    </row>
    <row r="638" spans="1:10" s="77" customFormat="1" ht="9" customHeight="1" x14ac:dyDescent="0.25">
      <c r="A638" s="83" t="s">
        <v>44</v>
      </c>
      <c r="B638" s="84">
        <f t="shared" si="35"/>
        <v>128065.01</v>
      </c>
      <c r="C638" s="85">
        <v>119699.4</v>
      </c>
      <c r="D638" s="85">
        <v>7421.89</v>
      </c>
      <c r="E638" s="85">
        <v>0</v>
      </c>
      <c r="F638" s="85">
        <v>0</v>
      </c>
      <c r="G638" s="85">
        <v>943.72</v>
      </c>
      <c r="H638" s="85">
        <v>0</v>
      </c>
    </row>
    <row r="639" spans="1:10" s="77" customFormat="1" ht="9" customHeight="1" x14ac:dyDescent="0.25">
      <c r="A639" s="76" t="s">
        <v>45</v>
      </c>
      <c r="B639" s="81">
        <f t="shared" si="35"/>
        <v>103751.11000000002</v>
      </c>
      <c r="C639" s="82">
        <v>78834.11</v>
      </c>
      <c r="D639" s="82">
        <v>5586.16</v>
      </c>
      <c r="E639" s="82">
        <v>0</v>
      </c>
      <c r="F639" s="82">
        <v>663.85</v>
      </c>
      <c r="G639" s="82">
        <v>18666.990000000002</v>
      </c>
      <c r="H639" s="82">
        <v>0</v>
      </c>
    </row>
    <row r="640" spans="1:10" s="77" customFormat="1" ht="9" customHeight="1" x14ac:dyDescent="0.25">
      <c r="A640" s="76" t="s">
        <v>46</v>
      </c>
      <c r="B640" s="81">
        <f t="shared" si="35"/>
        <v>178846.13999999998</v>
      </c>
      <c r="C640" s="82">
        <v>147769.04999999999</v>
      </c>
      <c r="D640" s="82">
        <v>10634.35</v>
      </c>
      <c r="E640" s="82">
        <v>0</v>
      </c>
      <c r="F640" s="82">
        <v>0</v>
      </c>
      <c r="G640" s="82">
        <v>20442.740000000002</v>
      </c>
      <c r="H640" s="82">
        <v>0</v>
      </c>
    </row>
    <row r="641" spans="1:9" s="77" customFormat="1" ht="9" customHeight="1" x14ac:dyDescent="0.25">
      <c r="A641" s="76" t="s">
        <v>47</v>
      </c>
      <c r="B641" s="81">
        <f t="shared" si="35"/>
        <v>191782.74</v>
      </c>
      <c r="C641" s="82">
        <v>147744.5</v>
      </c>
      <c r="D641" s="82">
        <v>11840.33</v>
      </c>
      <c r="E641" s="82">
        <v>0</v>
      </c>
      <c r="F641" s="82">
        <v>0</v>
      </c>
      <c r="G641" s="82">
        <v>32197.91</v>
      </c>
      <c r="H641" s="82">
        <v>0</v>
      </c>
    </row>
    <row r="642" spans="1:9" s="77" customFormat="1" ht="9" customHeight="1" x14ac:dyDescent="0.25">
      <c r="A642" s="83" t="s">
        <v>48</v>
      </c>
      <c r="B642" s="84">
        <f t="shared" si="35"/>
        <v>479449.61</v>
      </c>
      <c r="C642" s="85">
        <v>435993.63</v>
      </c>
      <c r="D642" s="85">
        <v>40729.199999999997</v>
      </c>
      <c r="E642" s="85">
        <v>0</v>
      </c>
      <c r="F642" s="85">
        <v>210.86</v>
      </c>
      <c r="G642" s="85">
        <v>2515.92</v>
      </c>
      <c r="H642" s="85">
        <v>0</v>
      </c>
    </row>
    <row r="643" spans="1:9" s="77" customFormat="1" ht="9" customHeight="1" x14ac:dyDescent="0.25">
      <c r="A643" s="76" t="s">
        <v>49</v>
      </c>
      <c r="B643" s="81">
        <f t="shared" si="35"/>
        <v>2985.2200000000003</v>
      </c>
      <c r="C643" s="82">
        <v>1407.47</v>
      </c>
      <c r="D643" s="82">
        <v>30.13</v>
      </c>
      <c r="E643" s="82">
        <v>0</v>
      </c>
      <c r="F643" s="82">
        <v>216.58</v>
      </c>
      <c r="G643" s="82">
        <v>1331.04</v>
      </c>
      <c r="H643" s="82">
        <v>0</v>
      </c>
    </row>
    <row r="644" spans="1:9" s="77" customFormat="1" ht="9" customHeight="1" x14ac:dyDescent="0.25">
      <c r="A644" s="76" t="s">
        <v>50</v>
      </c>
      <c r="B644" s="81">
        <f t="shared" si="35"/>
        <v>24728.46</v>
      </c>
      <c r="C644" s="82">
        <v>17222.02</v>
      </c>
      <c r="D644" s="82">
        <v>0</v>
      </c>
      <c r="E644" s="82">
        <v>0</v>
      </c>
      <c r="F644" s="82">
        <v>0</v>
      </c>
      <c r="G644" s="82">
        <v>7506.44</v>
      </c>
      <c r="H644" s="82">
        <v>0</v>
      </c>
    </row>
    <row r="645" spans="1:9" s="77" customFormat="1" ht="9" customHeight="1" x14ac:dyDescent="0.25">
      <c r="A645" s="76" t="s">
        <v>51</v>
      </c>
      <c r="B645" s="81">
        <f t="shared" si="35"/>
        <v>22133.1</v>
      </c>
      <c r="C645" s="82">
        <v>18907.599999999999</v>
      </c>
      <c r="D645" s="82">
        <v>0</v>
      </c>
      <c r="E645" s="82">
        <v>0</v>
      </c>
      <c r="F645" s="82">
        <v>163.1</v>
      </c>
      <c r="G645" s="82">
        <v>3062.4</v>
      </c>
      <c r="H645" s="82">
        <v>0</v>
      </c>
    </row>
    <row r="646" spans="1:9" s="77" customFormat="1" ht="9" customHeight="1" x14ac:dyDescent="0.25">
      <c r="A646" s="83" t="s">
        <v>52</v>
      </c>
      <c r="B646" s="84">
        <f t="shared" si="35"/>
        <v>432760.45</v>
      </c>
      <c r="C646" s="85">
        <v>371035.9</v>
      </c>
      <c r="D646" s="85">
        <v>17409.88</v>
      </c>
      <c r="E646" s="85">
        <v>0</v>
      </c>
      <c r="F646" s="85">
        <v>2420.73</v>
      </c>
      <c r="G646" s="85">
        <v>41893.94</v>
      </c>
      <c r="H646" s="85">
        <v>0</v>
      </c>
    </row>
    <row r="647" spans="1:9" s="77" customFormat="1" ht="9" customHeight="1" x14ac:dyDescent="0.25">
      <c r="A647" s="76" t="s">
        <v>53</v>
      </c>
      <c r="B647" s="81">
        <f t="shared" si="35"/>
        <v>229588.43</v>
      </c>
      <c r="C647" s="82">
        <v>181843.03</v>
      </c>
      <c r="D647" s="82">
        <v>0</v>
      </c>
      <c r="E647" s="82">
        <v>0</v>
      </c>
      <c r="F647" s="82">
        <v>686.36</v>
      </c>
      <c r="G647" s="82">
        <v>47059.040000000001</v>
      </c>
      <c r="H647" s="82">
        <v>0</v>
      </c>
    </row>
    <row r="648" spans="1:9" s="77" customFormat="1" ht="9" customHeight="1" x14ac:dyDescent="0.25">
      <c r="A648" s="76" t="s">
        <v>54</v>
      </c>
      <c r="B648" s="81">
        <f t="shared" si="35"/>
        <v>36675.47</v>
      </c>
      <c r="C648" s="82">
        <v>35243.18</v>
      </c>
      <c r="D648" s="82">
        <v>279.43</v>
      </c>
      <c r="E648" s="82">
        <v>0</v>
      </c>
      <c r="F648" s="82">
        <v>0</v>
      </c>
      <c r="G648" s="82">
        <v>1152.8599999999999</v>
      </c>
      <c r="H648" s="82">
        <v>0</v>
      </c>
    </row>
    <row r="649" spans="1:9" s="77" customFormat="1" ht="9" customHeight="1" x14ac:dyDescent="0.25">
      <c r="A649" s="76" t="s">
        <v>55</v>
      </c>
      <c r="B649" s="81">
        <f t="shared" si="35"/>
        <v>39987.259999999995</v>
      </c>
      <c r="C649" s="82">
        <v>28867.53</v>
      </c>
      <c r="D649" s="82">
        <v>0</v>
      </c>
      <c r="E649" s="82">
        <v>4304.34</v>
      </c>
      <c r="F649" s="82">
        <v>4330.24</v>
      </c>
      <c r="G649" s="82">
        <v>2485.15</v>
      </c>
      <c r="H649" s="82">
        <v>0</v>
      </c>
    </row>
    <row r="650" spans="1:9" s="77" customFormat="1" ht="9" customHeight="1" x14ac:dyDescent="0.25">
      <c r="A650" s="83" t="s">
        <v>56</v>
      </c>
      <c r="B650" s="84">
        <f t="shared" si="35"/>
        <v>3975.45</v>
      </c>
      <c r="C650" s="85">
        <v>1084.8800000000001</v>
      </c>
      <c r="D650" s="85">
        <v>0</v>
      </c>
      <c r="E650" s="85">
        <v>0</v>
      </c>
      <c r="F650" s="85">
        <v>713.48</v>
      </c>
      <c r="G650" s="85">
        <v>1515.26</v>
      </c>
      <c r="H650" s="85">
        <v>661.83</v>
      </c>
    </row>
    <row r="651" spans="1:9" s="77" customFormat="1" ht="9" customHeight="1" x14ac:dyDescent="0.25">
      <c r="A651" s="76" t="s">
        <v>57</v>
      </c>
      <c r="B651" s="81">
        <f t="shared" si="35"/>
        <v>54408.57</v>
      </c>
      <c r="C651" s="82">
        <v>43528.12</v>
      </c>
      <c r="D651" s="82">
        <v>0</v>
      </c>
      <c r="E651" s="82">
        <v>0</v>
      </c>
      <c r="F651" s="82">
        <v>6961.95</v>
      </c>
      <c r="G651" s="82">
        <v>3918.5</v>
      </c>
      <c r="H651" s="82">
        <v>0</v>
      </c>
    </row>
    <row r="652" spans="1:9" s="77" customFormat="1" ht="9" customHeight="1" x14ac:dyDescent="0.25">
      <c r="A652" s="76" t="s">
        <v>58</v>
      </c>
      <c r="B652" s="81">
        <f t="shared" si="35"/>
        <v>224004</v>
      </c>
      <c r="C652" s="82">
        <v>25187</v>
      </c>
      <c r="D652" s="82">
        <v>0</v>
      </c>
      <c r="E652" s="82">
        <v>0</v>
      </c>
      <c r="F652" s="82">
        <v>0</v>
      </c>
      <c r="G652" s="82">
        <v>198817</v>
      </c>
      <c r="H652" s="82">
        <v>0</v>
      </c>
    </row>
    <row r="653" spans="1:9" s="77" customFormat="1" ht="9" customHeight="1" x14ac:dyDescent="0.25">
      <c r="A653" s="76" t="s">
        <v>59</v>
      </c>
      <c r="B653" s="81">
        <f t="shared" si="35"/>
        <v>0</v>
      </c>
      <c r="C653" s="82">
        <v>0</v>
      </c>
      <c r="D653" s="82">
        <v>0</v>
      </c>
      <c r="E653" s="82">
        <v>0</v>
      </c>
      <c r="F653" s="82">
        <v>0</v>
      </c>
      <c r="G653" s="82">
        <v>0</v>
      </c>
      <c r="H653" s="82">
        <v>0</v>
      </c>
    </row>
    <row r="654" spans="1:9" s="77" customFormat="1" ht="9" customHeight="1" x14ac:dyDescent="0.25">
      <c r="A654" s="83" t="s">
        <v>60</v>
      </c>
      <c r="B654" s="84">
        <f t="shared" si="35"/>
        <v>152578.09</v>
      </c>
      <c r="C654" s="85">
        <v>42328.75</v>
      </c>
      <c r="D654" s="85">
        <v>0</v>
      </c>
      <c r="E654" s="85">
        <v>0</v>
      </c>
      <c r="F654" s="85">
        <v>16316.21</v>
      </c>
      <c r="G654" s="85">
        <v>93708.06</v>
      </c>
      <c r="H654" s="85">
        <v>225.07</v>
      </c>
      <c r="I654" s="199"/>
    </row>
    <row r="655" spans="1:9" s="77" customFormat="1" ht="9" customHeight="1" x14ac:dyDescent="0.25">
      <c r="A655" s="76" t="s">
        <v>61</v>
      </c>
      <c r="B655" s="81">
        <f t="shared" si="35"/>
        <v>14737.09</v>
      </c>
      <c r="C655" s="82">
        <v>12626.34</v>
      </c>
      <c r="D655" s="82">
        <v>0</v>
      </c>
      <c r="E655" s="82">
        <v>0</v>
      </c>
      <c r="F655" s="82">
        <v>0</v>
      </c>
      <c r="G655" s="82">
        <v>2110.75</v>
      </c>
      <c r="H655" s="82">
        <v>0</v>
      </c>
      <c r="I655" s="199"/>
    </row>
    <row r="656" spans="1:9" s="77" customFormat="1" ht="9" customHeight="1" x14ac:dyDescent="0.25">
      <c r="A656" s="76" t="s">
        <v>62</v>
      </c>
      <c r="B656" s="81">
        <f t="shared" si="35"/>
        <v>309767</v>
      </c>
      <c r="C656" s="82">
        <v>274062</v>
      </c>
      <c r="D656" s="82">
        <v>0</v>
      </c>
      <c r="E656" s="82">
        <v>0</v>
      </c>
      <c r="F656" s="82">
        <v>0</v>
      </c>
      <c r="G656" s="82">
        <v>35705</v>
      </c>
      <c r="H656" s="82">
        <v>0</v>
      </c>
      <c r="I656" s="199"/>
    </row>
    <row r="657" spans="1:10" s="77" customFormat="1" ht="9" customHeight="1" x14ac:dyDescent="0.25">
      <c r="A657" s="76" t="s">
        <v>63</v>
      </c>
      <c r="B657" s="81">
        <f t="shared" si="35"/>
        <v>1245.54</v>
      </c>
      <c r="C657" s="82">
        <v>0</v>
      </c>
      <c r="D657" s="82">
        <v>0</v>
      </c>
      <c r="E657" s="82">
        <v>0</v>
      </c>
      <c r="F657" s="82">
        <v>411.56</v>
      </c>
      <c r="G657" s="82">
        <v>833.98</v>
      </c>
      <c r="H657" s="82">
        <v>0</v>
      </c>
    </row>
    <row r="658" spans="1:10" s="77" customFormat="1" ht="9" customHeight="1" x14ac:dyDescent="0.25">
      <c r="A658" s="83" t="s">
        <v>64</v>
      </c>
      <c r="B658" s="84">
        <f t="shared" si="35"/>
        <v>39129.520000000004</v>
      </c>
      <c r="C658" s="85">
        <v>32364.71</v>
      </c>
      <c r="D658" s="85">
        <v>0</v>
      </c>
      <c r="E658" s="85">
        <v>0</v>
      </c>
      <c r="F658" s="85">
        <v>912.19</v>
      </c>
      <c r="G658" s="85">
        <v>5852.62</v>
      </c>
      <c r="H658" s="85">
        <v>0</v>
      </c>
    </row>
    <row r="659" spans="1:10" s="77" customFormat="1" ht="9" customHeight="1" x14ac:dyDescent="0.25">
      <c r="A659" s="78"/>
      <c r="B659" s="81"/>
      <c r="C659" s="82"/>
      <c r="D659" s="82"/>
      <c r="E659" s="82"/>
      <c r="F659" s="82"/>
      <c r="G659" s="81"/>
      <c r="H659" s="82"/>
    </row>
    <row r="660" spans="1:10" s="77" customFormat="1" ht="9" customHeight="1" x14ac:dyDescent="0.25">
      <c r="A660" s="75">
        <v>2013</v>
      </c>
      <c r="B660" s="91"/>
      <c r="C660" s="91"/>
      <c r="D660" s="91"/>
      <c r="E660" s="91"/>
      <c r="F660" s="91"/>
      <c r="G660" s="91"/>
      <c r="H660" s="91"/>
    </row>
    <row r="661" spans="1:10" s="80" customFormat="1" ht="9" customHeight="1" x14ac:dyDescent="0.25">
      <c r="A661" s="78" t="s">
        <v>33</v>
      </c>
      <c r="B661" s="91">
        <f t="shared" ref="B661:F661" si="36">SUM(B663:B694)</f>
        <v>5957094.0251080003</v>
      </c>
      <c r="C661" s="91">
        <f t="shared" si="36"/>
        <v>4292415.0250559999</v>
      </c>
      <c r="D661" s="91">
        <f t="shared" si="36"/>
        <v>488559.89805200009</v>
      </c>
      <c r="E661" s="91">
        <f t="shared" si="36"/>
        <v>257082.15400000001</v>
      </c>
      <c r="F661" s="91">
        <f t="shared" si="36"/>
        <v>141683.14290000001</v>
      </c>
      <c r="G661" s="91">
        <f>SUM(G663:G694)</f>
        <v>662016.13309999998</v>
      </c>
      <c r="H661" s="91">
        <f t="shared" ref="H661" si="37">SUM(H663:H694)</f>
        <v>115337.67200000001</v>
      </c>
      <c r="I661" s="77"/>
      <c r="J661" s="77"/>
    </row>
    <row r="662" spans="1:10" s="80" customFormat="1" ht="3.95" customHeight="1" x14ac:dyDescent="0.25">
      <c r="A662" s="75"/>
      <c r="B662" s="91"/>
      <c r="C662" s="91"/>
      <c r="D662" s="91"/>
      <c r="E662" s="91"/>
      <c r="F662" s="91"/>
      <c r="G662" s="91"/>
      <c r="H662" s="79"/>
      <c r="I662" s="89"/>
    </row>
    <row r="663" spans="1:10" s="77" customFormat="1" ht="9" customHeight="1" x14ac:dyDescent="0.25">
      <c r="A663" s="76" t="s">
        <v>34</v>
      </c>
      <c r="B663" s="87">
        <f>SUM(C663:H663)</f>
        <v>4254.5</v>
      </c>
      <c r="C663" s="88">
        <v>0</v>
      </c>
      <c r="D663" s="88">
        <v>0</v>
      </c>
      <c r="E663" s="88">
        <v>0</v>
      </c>
      <c r="F663" s="88">
        <v>0</v>
      </c>
      <c r="G663" s="88">
        <v>4254.5</v>
      </c>
      <c r="H663" s="82">
        <v>0</v>
      </c>
    </row>
    <row r="664" spans="1:10" s="77" customFormat="1" ht="9" customHeight="1" x14ac:dyDescent="0.25">
      <c r="A664" s="76" t="s">
        <v>35</v>
      </c>
      <c r="B664" s="81">
        <f t="shared" ref="B664:B694" si="38">SUM(C664:H664)</f>
        <v>0</v>
      </c>
      <c r="C664" s="82">
        <v>0</v>
      </c>
      <c r="D664" s="82">
        <v>0</v>
      </c>
      <c r="E664" s="82">
        <v>0</v>
      </c>
      <c r="F664" s="82">
        <v>0</v>
      </c>
      <c r="G664" s="82">
        <v>0</v>
      </c>
      <c r="H664" s="82">
        <v>0</v>
      </c>
    </row>
    <row r="665" spans="1:10" s="77" customFormat="1" ht="9" customHeight="1" x14ac:dyDescent="0.25">
      <c r="A665" s="76" t="s">
        <v>87</v>
      </c>
      <c r="B665" s="81">
        <f t="shared" si="38"/>
        <v>2823.03</v>
      </c>
      <c r="C665" s="82">
        <v>0</v>
      </c>
      <c r="D665" s="82">
        <v>0</v>
      </c>
      <c r="E665" s="82">
        <v>0</v>
      </c>
      <c r="F665" s="82">
        <v>21.52</v>
      </c>
      <c r="G665" s="82">
        <v>2801.51</v>
      </c>
      <c r="H665" s="82">
        <v>0</v>
      </c>
    </row>
    <row r="666" spans="1:10" s="77" customFormat="1" ht="9" customHeight="1" x14ac:dyDescent="0.25">
      <c r="A666" s="83" t="s">
        <v>37</v>
      </c>
      <c r="B666" s="84">
        <f t="shared" si="38"/>
        <v>31161.130000000005</v>
      </c>
      <c r="C666" s="85">
        <v>23293.130000000005</v>
      </c>
      <c r="D666" s="85">
        <v>0</v>
      </c>
      <c r="E666" s="85">
        <v>0</v>
      </c>
      <c r="F666" s="85">
        <v>0</v>
      </c>
      <c r="G666" s="85">
        <v>6527</v>
      </c>
      <c r="H666" s="85">
        <v>1341</v>
      </c>
    </row>
    <row r="667" spans="1:10" s="77" customFormat="1" ht="9" customHeight="1" x14ac:dyDescent="0.25">
      <c r="A667" s="76" t="s">
        <v>38</v>
      </c>
      <c r="B667" s="81">
        <f t="shared" si="38"/>
        <v>219.68</v>
      </c>
      <c r="C667" s="82">
        <v>0</v>
      </c>
      <c r="D667" s="82">
        <v>0</v>
      </c>
      <c r="E667" s="82">
        <v>0</v>
      </c>
      <c r="F667" s="82">
        <v>0</v>
      </c>
      <c r="G667" s="82">
        <v>219.68</v>
      </c>
      <c r="H667" s="82">
        <v>0</v>
      </c>
    </row>
    <row r="668" spans="1:10" s="77" customFormat="1" ht="9" customHeight="1" x14ac:dyDescent="0.25">
      <c r="A668" s="76" t="s">
        <v>39</v>
      </c>
      <c r="B668" s="81">
        <f t="shared" si="38"/>
        <v>1352.8590000000002</v>
      </c>
      <c r="C668" s="82">
        <v>1300.9360000000001</v>
      </c>
      <c r="D668" s="82">
        <v>0</v>
      </c>
      <c r="E668" s="82">
        <v>0</v>
      </c>
      <c r="F668" s="82">
        <v>0</v>
      </c>
      <c r="G668" s="82">
        <v>51.923000000000002</v>
      </c>
      <c r="H668" s="82">
        <v>0</v>
      </c>
    </row>
    <row r="669" spans="1:10" s="77" customFormat="1" ht="9" customHeight="1" x14ac:dyDescent="0.25">
      <c r="A669" s="76" t="s">
        <v>40</v>
      </c>
      <c r="B669" s="81">
        <f t="shared" si="38"/>
        <v>244800.12</v>
      </c>
      <c r="C669" s="82">
        <v>227542.495</v>
      </c>
      <c r="D669" s="82">
        <v>0</v>
      </c>
      <c r="E669" s="82">
        <v>0</v>
      </c>
      <c r="F669" s="82">
        <v>0</v>
      </c>
      <c r="G669" s="82">
        <v>17257.625</v>
      </c>
      <c r="H669" s="82">
        <v>0</v>
      </c>
    </row>
    <row r="670" spans="1:10" s="77" customFormat="1" ht="9" customHeight="1" x14ac:dyDescent="0.25">
      <c r="A670" s="83" t="s">
        <v>41</v>
      </c>
      <c r="B670" s="84">
        <f t="shared" si="38"/>
        <v>987955</v>
      </c>
      <c r="C670" s="85">
        <v>774169</v>
      </c>
      <c r="D670" s="85">
        <v>104804</v>
      </c>
      <c r="E670" s="85">
        <v>77850</v>
      </c>
      <c r="F670" s="85">
        <v>19462</v>
      </c>
      <c r="G670" s="85">
        <v>11670</v>
      </c>
      <c r="H670" s="85">
        <v>0</v>
      </c>
    </row>
    <row r="671" spans="1:10" s="77" customFormat="1" ht="9" customHeight="1" x14ac:dyDescent="0.25">
      <c r="A671" s="76" t="s">
        <v>88</v>
      </c>
      <c r="B671" s="81">
        <f t="shared" si="38"/>
        <v>44.6</v>
      </c>
      <c r="C671" s="82">
        <v>32.6</v>
      </c>
      <c r="D671" s="82">
        <v>12</v>
      </c>
      <c r="E671" s="82">
        <v>0</v>
      </c>
      <c r="F671" s="82">
        <v>0</v>
      </c>
      <c r="G671" s="82">
        <v>0</v>
      </c>
      <c r="H671" s="82">
        <v>0</v>
      </c>
    </row>
    <row r="672" spans="1:10" s="77" customFormat="1" ht="9" customHeight="1" x14ac:dyDescent="0.25">
      <c r="A672" s="76" t="s">
        <v>42</v>
      </c>
      <c r="B672" s="81">
        <f t="shared" si="38"/>
        <v>1929741.0000000002</v>
      </c>
      <c r="C672" s="82">
        <v>1297216.95</v>
      </c>
      <c r="D672" s="82">
        <v>200707.15</v>
      </c>
      <c r="E672" s="82">
        <v>174649.60000000001</v>
      </c>
      <c r="F672" s="82">
        <v>91669.85</v>
      </c>
      <c r="G672" s="82">
        <v>52115.100000000006</v>
      </c>
      <c r="H672" s="82">
        <v>113382.35</v>
      </c>
    </row>
    <row r="673" spans="1:8" s="77" customFormat="1" ht="9" customHeight="1" x14ac:dyDescent="0.25">
      <c r="A673" s="76" t="s">
        <v>43</v>
      </c>
      <c r="B673" s="81">
        <f t="shared" si="38"/>
        <v>36393.197000000007</v>
      </c>
      <c r="C673" s="82">
        <v>895.51800000000003</v>
      </c>
      <c r="D673" s="82">
        <v>0</v>
      </c>
      <c r="E673" s="82">
        <v>0</v>
      </c>
      <c r="F673" s="82">
        <v>160.19999999999999</v>
      </c>
      <c r="G673" s="82">
        <v>35337.479000000007</v>
      </c>
      <c r="H673" s="82">
        <v>0</v>
      </c>
    </row>
    <row r="674" spans="1:8" s="77" customFormat="1" ht="9" customHeight="1" x14ac:dyDescent="0.25">
      <c r="A674" s="83" t="s">
        <v>44</v>
      </c>
      <c r="B674" s="84">
        <f t="shared" si="38"/>
        <v>121625.171</v>
      </c>
      <c r="C674" s="85">
        <v>109732.401</v>
      </c>
      <c r="D674" s="85">
        <v>4889.1099999999997</v>
      </c>
      <c r="E674" s="85">
        <v>0</v>
      </c>
      <c r="F674" s="85">
        <v>0</v>
      </c>
      <c r="G674" s="85">
        <v>7003.66</v>
      </c>
      <c r="H674" s="85">
        <v>0</v>
      </c>
    </row>
    <row r="675" spans="1:8" s="77" customFormat="1" ht="9" customHeight="1" x14ac:dyDescent="0.25">
      <c r="A675" s="76" t="s">
        <v>45</v>
      </c>
      <c r="B675" s="81">
        <f t="shared" si="38"/>
        <v>119218.39020000005</v>
      </c>
      <c r="C675" s="82">
        <v>84336.561700000064</v>
      </c>
      <c r="D675" s="82">
        <v>18271.967700000001</v>
      </c>
      <c r="E675" s="82">
        <v>0</v>
      </c>
      <c r="F675" s="82">
        <v>898.81489999999985</v>
      </c>
      <c r="G675" s="82">
        <v>15711.045900000001</v>
      </c>
      <c r="H675" s="82">
        <v>0</v>
      </c>
    </row>
    <row r="676" spans="1:8" s="77" customFormat="1" ht="9" customHeight="1" x14ac:dyDescent="0.25">
      <c r="A676" s="76" t="s">
        <v>46</v>
      </c>
      <c r="B676" s="81">
        <f t="shared" si="38"/>
        <v>265843.93839999998</v>
      </c>
      <c r="C676" s="82">
        <v>222810.15769999995</v>
      </c>
      <c r="D676" s="82">
        <v>12475.239000000001</v>
      </c>
      <c r="E676" s="82">
        <v>0</v>
      </c>
      <c r="F676" s="82">
        <v>422.94500000000005</v>
      </c>
      <c r="G676" s="82">
        <v>30135.596700000002</v>
      </c>
      <c r="H676" s="82">
        <v>0</v>
      </c>
    </row>
    <row r="677" spans="1:8" s="77" customFormat="1" ht="9" customHeight="1" x14ac:dyDescent="0.25">
      <c r="A677" s="76" t="s">
        <v>47</v>
      </c>
      <c r="B677" s="81">
        <f t="shared" si="38"/>
        <v>189760.90999999997</v>
      </c>
      <c r="C677" s="82">
        <v>152499.01999999999</v>
      </c>
      <c r="D677" s="82">
        <v>8211.5300000000007</v>
      </c>
      <c r="E677" s="82">
        <v>0</v>
      </c>
      <c r="F677" s="82">
        <v>0</v>
      </c>
      <c r="G677" s="82">
        <v>29050.36</v>
      </c>
      <c r="H677" s="82">
        <v>0</v>
      </c>
    </row>
    <row r="678" spans="1:8" s="77" customFormat="1" ht="9" customHeight="1" x14ac:dyDescent="0.25">
      <c r="A678" s="83" t="s">
        <v>48</v>
      </c>
      <c r="B678" s="84">
        <f t="shared" si="38"/>
        <v>456473.22959999996</v>
      </c>
      <c r="C678" s="85">
        <v>405920.03059999994</v>
      </c>
      <c r="D678" s="85">
        <v>50196.736000000004</v>
      </c>
      <c r="E678" s="85">
        <v>0</v>
      </c>
      <c r="F678" s="85">
        <v>288.19200000000001</v>
      </c>
      <c r="G678" s="85">
        <v>68.270999999999987</v>
      </c>
      <c r="H678" s="85">
        <v>0</v>
      </c>
    </row>
    <row r="679" spans="1:8" s="77" customFormat="1" ht="9" customHeight="1" x14ac:dyDescent="0.25">
      <c r="A679" s="76" t="s">
        <v>49</v>
      </c>
      <c r="B679" s="81">
        <f t="shared" si="38"/>
        <v>14274.146999999999</v>
      </c>
      <c r="C679" s="82">
        <v>9392.2849999999999</v>
      </c>
      <c r="D679" s="82">
        <v>1329.009</v>
      </c>
      <c r="E679" s="82">
        <v>0</v>
      </c>
      <c r="F679" s="82">
        <v>183.3</v>
      </c>
      <c r="G679" s="82">
        <v>3369.5529999999999</v>
      </c>
      <c r="H679" s="82">
        <v>0</v>
      </c>
    </row>
    <row r="680" spans="1:8" s="77" customFormat="1" ht="9" customHeight="1" x14ac:dyDescent="0.25">
      <c r="A680" s="76" t="s">
        <v>50</v>
      </c>
      <c r="B680" s="81">
        <f t="shared" si="38"/>
        <v>28289.343999999997</v>
      </c>
      <c r="C680" s="82">
        <v>21644.444</v>
      </c>
      <c r="D680" s="82">
        <v>0</v>
      </c>
      <c r="E680" s="82">
        <v>0</v>
      </c>
      <c r="F680" s="82">
        <v>0</v>
      </c>
      <c r="G680" s="82">
        <v>6644.9</v>
      </c>
      <c r="H680" s="82">
        <v>0</v>
      </c>
    </row>
    <row r="681" spans="1:8" s="77" customFormat="1" ht="9" customHeight="1" x14ac:dyDescent="0.25">
      <c r="A681" s="76" t="s">
        <v>51</v>
      </c>
      <c r="B681" s="81">
        <f t="shared" si="38"/>
        <v>6824.4110000000001</v>
      </c>
      <c r="C681" s="82">
        <v>5249.3649999999998</v>
      </c>
      <c r="D681" s="82">
        <v>0</v>
      </c>
      <c r="E681" s="82">
        <v>0</v>
      </c>
      <c r="F681" s="82">
        <v>0</v>
      </c>
      <c r="G681" s="82">
        <v>1575.046</v>
      </c>
      <c r="H681" s="82">
        <v>0</v>
      </c>
    </row>
    <row r="682" spans="1:8" s="77" customFormat="1" ht="9" customHeight="1" x14ac:dyDescent="0.25">
      <c r="A682" s="83" t="s">
        <v>52</v>
      </c>
      <c r="B682" s="84">
        <f t="shared" si="38"/>
        <v>419249.99240800005</v>
      </c>
      <c r="C682" s="85">
        <v>373376.10205600003</v>
      </c>
      <c r="D682" s="85">
        <v>11458.126351999999</v>
      </c>
      <c r="E682" s="85">
        <v>0</v>
      </c>
      <c r="F682" s="85">
        <v>1825.2820000000002</v>
      </c>
      <c r="G682" s="85">
        <v>32590.482000000004</v>
      </c>
      <c r="H682" s="85">
        <v>0</v>
      </c>
    </row>
    <row r="683" spans="1:8" s="77" customFormat="1" ht="9" customHeight="1" x14ac:dyDescent="0.25">
      <c r="A683" s="76" t="s">
        <v>53</v>
      </c>
      <c r="B683" s="81">
        <f t="shared" si="38"/>
        <v>230105.66850000003</v>
      </c>
      <c r="C683" s="82">
        <v>181570.62900000004</v>
      </c>
      <c r="D683" s="82">
        <v>0</v>
      </c>
      <c r="E683" s="82">
        <v>0</v>
      </c>
      <c r="F683" s="82">
        <v>270.75199999999995</v>
      </c>
      <c r="G683" s="82">
        <v>48264.287499999991</v>
      </c>
      <c r="H683" s="82">
        <v>0</v>
      </c>
    </row>
    <row r="684" spans="1:8" s="77" customFormat="1" ht="9" customHeight="1" x14ac:dyDescent="0.25">
      <c r="A684" s="76" t="s">
        <v>54</v>
      </c>
      <c r="B684" s="81">
        <f t="shared" si="38"/>
        <v>22695.420999999998</v>
      </c>
      <c r="C684" s="82">
        <v>20471.34</v>
      </c>
      <c r="D684" s="82">
        <v>43.03</v>
      </c>
      <c r="E684" s="82">
        <v>0</v>
      </c>
      <c r="F684" s="82">
        <v>0</v>
      </c>
      <c r="G684" s="82">
        <v>2181.0509999999999</v>
      </c>
      <c r="H684" s="82">
        <v>0</v>
      </c>
    </row>
    <row r="685" spans="1:8" s="77" customFormat="1" ht="9" customHeight="1" x14ac:dyDescent="0.25">
      <c r="A685" s="76" t="s">
        <v>55</v>
      </c>
      <c r="B685" s="81">
        <f t="shared" si="38"/>
        <v>38022.481</v>
      </c>
      <c r="C685" s="82">
        <v>25897.466</v>
      </c>
      <c r="D685" s="82">
        <v>0</v>
      </c>
      <c r="E685" s="82">
        <v>4582.5540000000001</v>
      </c>
      <c r="F685" s="82">
        <v>4364.1610000000001</v>
      </c>
      <c r="G685" s="82">
        <v>3178.3</v>
      </c>
      <c r="H685" s="82">
        <v>0</v>
      </c>
    </row>
    <row r="686" spans="1:8" s="77" customFormat="1" ht="9" customHeight="1" x14ac:dyDescent="0.25">
      <c r="A686" s="83" t="s">
        <v>56</v>
      </c>
      <c r="B686" s="84">
        <f t="shared" si="38"/>
        <v>3327.317</v>
      </c>
      <c r="C686" s="85">
        <v>1051.4960000000001</v>
      </c>
      <c r="D686" s="85">
        <v>0</v>
      </c>
      <c r="E686" s="85">
        <v>0</v>
      </c>
      <c r="F686" s="85">
        <v>324.72199999999998</v>
      </c>
      <c r="G686" s="85">
        <v>1506.7470000000001</v>
      </c>
      <c r="H686" s="85">
        <v>444.35199999999998</v>
      </c>
    </row>
    <row r="687" spans="1:8" s="77" customFormat="1" ht="9" customHeight="1" x14ac:dyDescent="0.25">
      <c r="A687" s="76" t="s">
        <v>57</v>
      </c>
      <c r="B687" s="81">
        <f t="shared" si="38"/>
        <v>23868</v>
      </c>
      <c r="C687" s="82">
        <v>16464</v>
      </c>
      <c r="D687" s="82">
        <v>0</v>
      </c>
      <c r="E687" s="82">
        <v>0</v>
      </c>
      <c r="F687" s="82">
        <v>4909</v>
      </c>
      <c r="G687" s="82">
        <v>2495</v>
      </c>
      <c r="H687" s="82">
        <v>0</v>
      </c>
    </row>
    <row r="688" spans="1:8" s="77" customFormat="1" ht="9" customHeight="1" x14ac:dyDescent="0.25">
      <c r="A688" s="76" t="s">
        <v>58</v>
      </c>
      <c r="B688" s="81">
        <f t="shared" si="38"/>
        <v>228367.12100000001</v>
      </c>
      <c r="C688" s="82">
        <v>22438.13</v>
      </c>
      <c r="D688" s="82">
        <v>0</v>
      </c>
      <c r="E688" s="82">
        <v>0</v>
      </c>
      <c r="F688" s="82">
        <v>0</v>
      </c>
      <c r="G688" s="82">
        <v>205928.99100000001</v>
      </c>
      <c r="H688" s="82">
        <v>0</v>
      </c>
    </row>
    <row r="689" spans="1:11" s="77" customFormat="1" ht="9" customHeight="1" x14ac:dyDescent="0.25">
      <c r="A689" s="76" t="s">
        <v>59</v>
      </c>
      <c r="B689" s="81">
        <f t="shared" si="38"/>
        <v>74235</v>
      </c>
      <c r="C689" s="82">
        <v>0</v>
      </c>
      <c r="D689" s="82">
        <v>74235</v>
      </c>
      <c r="E689" s="82">
        <v>0</v>
      </c>
      <c r="F689" s="82">
        <v>0</v>
      </c>
      <c r="G689" s="82">
        <v>0</v>
      </c>
      <c r="H689" s="82">
        <v>0</v>
      </c>
    </row>
    <row r="690" spans="1:11" s="77" customFormat="1" ht="9" customHeight="1" x14ac:dyDescent="0.25">
      <c r="A690" s="83" t="s">
        <v>60</v>
      </c>
      <c r="B690" s="84">
        <f t="shared" si="38"/>
        <v>137761.87</v>
      </c>
      <c r="C690" s="85">
        <v>26624.48</v>
      </c>
      <c r="D690" s="85">
        <v>0</v>
      </c>
      <c r="E690" s="85">
        <v>0</v>
      </c>
      <c r="F690" s="85">
        <v>15192.23</v>
      </c>
      <c r="G690" s="85">
        <v>95775.19</v>
      </c>
      <c r="H690" s="85">
        <v>169.97</v>
      </c>
      <c r="I690" s="199"/>
    </row>
    <row r="691" spans="1:11" s="77" customFormat="1" ht="9" customHeight="1" x14ac:dyDescent="0.25">
      <c r="A691" s="76" t="s">
        <v>61</v>
      </c>
      <c r="B691" s="81">
        <f t="shared" si="38"/>
        <v>21920.026000000002</v>
      </c>
      <c r="C691" s="82">
        <v>18434.359</v>
      </c>
      <c r="D691" s="82">
        <v>0</v>
      </c>
      <c r="E691" s="82">
        <v>0</v>
      </c>
      <c r="F691" s="82">
        <v>0</v>
      </c>
      <c r="G691" s="82">
        <v>3485.6669999999999</v>
      </c>
      <c r="H691" s="82">
        <v>0</v>
      </c>
      <c r="I691" s="199"/>
    </row>
    <row r="692" spans="1:11" s="77" customFormat="1" ht="9" customHeight="1" x14ac:dyDescent="0.25">
      <c r="A692" s="76" t="s">
        <v>62</v>
      </c>
      <c r="B692" s="81">
        <f t="shared" si="38"/>
        <v>289944</v>
      </c>
      <c r="C692" s="82">
        <v>252766</v>
      </c>
      <c r="D692" s="82">
        <v>1927</v>
      </c>
      <c r="E692" s="82">
        <v>0</v>
      </c>
      <c r="F692" s="82">
        <v>0</v>
      </c>
      <c r="G692" s="82">
        <v>35251</v>
      </c>
      <c r="H692" s="82">
        <v>0</v>
      </c>
      <c r="I692" s="199"/>
    </row>
    <row r="693" spans="1:11" s="77" customFormat="1" ht="9" customHeight="1" x14ac:dyDescent="0.25">
      <c r="A693" s="76" t="s">
        <v>63</v>
      </c>
      <c r="B693" s="81">
        <f t="shared" si="38"/>
        <v>5740.3619999999992</v>
      </c>
      <c r="C693" s="82">
        <v>0</v>
      </c>
      <c r="D693" s="82">
        <v>0</v>
      </c>
      <c r="E693" s="82">
        <v>0</v>
      </c>
      <c r="F693" s="82">
        <v>683.68600000000004</v>
      </c>
      <c r="G693" s="82">
        <v>5056.6759999999995</v>
      </c>
      <c r="H693" s="82">
        <v>0</v>
      </c>
    </row>
    <row r="694" spans="1:11" s="77" customFormat="1" ht="9" customHeight="1" x14ac:dyDescent="0.25">
      <c r="A694" s="83" t="s">
        <v>64</v>
      </c>
      <c r="B694" s="84">
        <f t="shared" si="38"/>
        <v>20802.109000000004</v>
      </c>
      <c r="C694" s="85">
        <v>17286.129000000001</v>
      </c>
      <c r="D694" s="85">
        <v>0</v>
      </c>
      <c r="E694" s="85">
        <v>0</v>
      </c>
      <c r="F694" s="85">
        <v>1006.4880000000001</v>
      </c>
      <c r="G694" s="85">
        <v>2509.4920000000002</v>
      </c>
      <c r="H694" s="85">
        <v>0</v>
      </c>
    </row>
    <row r="695" spans="1:11" s="77" customFormat="1" ht="9" customHeight="1" x14ac:dyDescent="0.25">
      <c r="A695" s="78"/>
      <c r="B695" s="81"/>
      <c r="C695" s="82"/>
      <c r="D695" s="82"/>
      <c r="E695" s="82"/>
      <c r="F695" s="82"/>
      <c r="G695" s="81"/>
      <c r="H695" s="82"/>
    </row>
    <row r="696" spans="1:11" s="77" customFormat="1" ht="9" customHeight="1" x14ac:dyDescent="0.25">
      <c r="A696" s="75">
        <v>2014</v>
      </c>
      <c r="B696" s="91"/>
      <c r="C696" s="91"/>
      <c r="D696" s="91"/>
      <c r="E696" s="91"/>
      <c r="F696" s="91"/>
      <c r="G696" s="91"/>
      <c r="H696" s="91"/>
    </row>
    <row r="697" spans="1:11" s="80" customFormat="1" ht="9" customHeight="1" x14ac:dyDescent="0.25">
      <c r="A697" s="78" t="s">
        <v>33</v>
      </c>
      <c r="B697" s="91">
        <f t="shared" ref="B697:F697" si="39">SUM(B699:B730)</f>
        <v>5664934.3429101994</v>
      </c>
      <c r="C697" s="91">
        <f t="shared" si="39"/>
        <v>4014442.0387030006</v>
      </c>
      <c r="D697" s="91">
        <f t="shared" si="39"/>
        <v>455037.20505719999</v>
      </c>
      <c r="E697" s="91">
        <f t="shared" si="39"/>
        <v>212534.00628</v>
      </c>
      <c r="F697" s="91">
        <f t="shared" si="39"/>
        <v>175773.41349000001</v>
      </c>
      <c r="G697" s="91">
        <f>SUM(G699:G730)</f>
        <v>700436.68116000004</v>
      </c>
      <c r="H697" s="91">
        <f t="shared" ref="H697" si="40">SUM(H699:H730)</f>
        <v>106710.99822000001</v>
      </c>
      <c r="I697" s="77"/>
      <c r="J697" s="77"/>
      <c r="K697" s="89"/>
    </row>
    <row r="698" spans="1:11" s="80" customFormat="1" ht="3.95" customHeight="1" x14ac:dyDescent="0.25">
      <c r="A698" s="75"/>
      <c r="B698" s="91"/>
      <c r="C698" s="91"/>
      <c r="D698" s="91"/>
      <c r="E698" s="91"/>
      <c r="F698" s="91"/>
      <c r="G698" s="91"/>
      <c r="H698" s="79"/>
      <c r="I698" s="89"/>
    </row>
    <row r="699" spans="1:11" s="77" customFormat="1" ht="9" customHeight="1" x14ac:dyDescent="0.25">
      <c r="A699" s="76" t="s">
        <v>34</v>
      </c>
      <c r="B699" s="87">
        <f>SUM(C699:H699)</f>
        <v>5794.3</v>
      </c>
      <c r="C699" s="88">
        <v>0</v>
      </c>
      <c r="D699" s="88">
        <v>0</v>
      </c>
      <c r="E699" s="88">
        <v>0</v>
      </c>
      <c r="F699" s="88">
        <v>0</v>
      </c>
      <c r="G699" s="88">
        <v>5794.3</v>
      </c>
      <c r="H699" s="82">
        <v>0</v>
      </c>
      <c r="K699" s="89"/>
    </row>
    <row r="700" spans="1:11" s="77" customFormat="1" ht="9" customHeight="1" x14ac:dyDescent="0.25">
      <c r="A700" s="76" t="s">
        <v>35</v>
      </c>
      <c r="B700" s="81">
        <f t="shared" ref="B700:B730" si="41">SUM(C700:H700)</f>
        <v>0</v>
      </c>
      <c r="C700" s="82">
        <v>0</v>
      </c>
      <c r="D700" s="82">
        <v>0</v>
      </c>
      <c r="E700" s="82">
        <v>0</v>
      </c>
      <c r="F700" s="82">
        <v>0</v>
      </c>
      <c r="G700" s="82">
        <v>0</v>
      </c>
      <c r="H700" s="82">
        <v>0</v>
      </c>
      <c r="K700" s="89"/>
    </row>
    <row r="701" spans="1:11" s="77" customFormat="1" ht="9" customHeight="1" x14ac:dyDescent="0.25">
      <c r="A701" s="76" t="s">
        <v>87</v>
      </c>
      <c r="B701" s="81">
        <f t="shared" si="41"/>
        <v>3102.35</v>
      </c>
      <c r="C701" s="82">
        <v>0</v>
      </c>
      <c r="D701" s="82">
        <v>0</v>
      </c>
      <c r="E701" s="82">
        <v>0</v>
      </c>
      <c r="F701" s="82">
        <v>18</v>
      </c>
      <c r="G701" s="82">
        <v>3084.35</v>
      </c>
      <c r="H701" s="82">
        <v>0</v>
      </c>
      <c r="K701" s="89"/>
    </row>
    <row r="702" spans="1:11" s="77" customFormat="1" ht="9" customHeight="1" x14ac:dyDescent="0.25">
      <c r="A702" s="83" t="s">
        <v>37</v>
      </c>
      <c r="B702" s="84">
        <f t="shared" si="41"/>
        <v>31150</v>
      </c>
      <c r="C702" s="85">
        <v>24129</v>
      </c>
      <c r="D702" s="85">
        <v>0</v>
      </c>
      <c r="E702" s="85">
        <v>0</v>
      </c>
      <c r="F702" s="85">
        <v>0</v>
      </c>
      <c r="G702" s="85">
        <v>6387</v>
      </c>
      <c r="H702" s="85">
        <v>634</v>
      </c>
      <c r="K702" s="89"/>
    </row>
    <row r="703" spans="1:11" s="77" customFormat="1" ht="9" customHeight="1" x14ac:dyDescent="0.25">
      <c r="A703" s="76" t="s">
        <v>38</v>
      </c>
      <c r="B703" s="81">
        <f t="shared" si="41"/>
        <v>0</v>
      </c>
      <c r="C703" s="82">
        <v>0</v>
      </c>
      <c r="D703" s="82">
        <v>0</v>
      </c>
      <c r="E703" s="82">
        <v>0</v>
      </c>
      <c r="F703" s="82">
        <v>0</v>
      </c>
      <c r="G703" s="82">
        <v>0</v>
      </c>
      <c r="H703" s="82">
        <v>0</v>
      </c>
      <c r="K703" s="89"/>
    </row>
    <row r="704" spans="1:11" s="77" customFormat="1" ht="9" customHeight="1" x14ac:dyDescent="0.25">
      <c r="A704" s="76" t="s">
        <v>39</v>
      </c>
      <c r="B704" s="81">
        <f t="shared" si="41"/>
        <v>4394.4399999999996</v>
      </c>
      <c r="C704" s="82">
        <v>4310.75</v>
      </c>
      <c r="D704" s="82">
        <v>0</v>
      </c>
      <c r="E704" s="82">
        <v>0</v>
      </c>
      <c r="F704" s="82">
        <v>0</v>
      </c>
      <c r="G704" s="82">
        <v>83.69</v>
      </c>
      <c r="H704" s="82">
        <v>0</v>
      </c>
      <c r="K704" s="89"/>
    </row>
    <row r="705" spans="1:11" s="77" customFormat="1" ht="9" customHeight="1" x14ac:dyDescent="0.25">
      <c r="A705" s="76" t="s">
        <v>40</v>
      </c>
      <c r="B705" s="81">
        <f t="shared" si="41"/>
        <v>171323.71799999996</v>
      </c>
      <c r="C705" s="82">
        <v>163966.65999999997</v>
      </c>
      <c r="D705" s="82">
        <v>0</v>
      </c>
      <c r="E705" s="82">
        <v>0</v>
      </c>
      <c r="F705" s="82">
        <v>0</v>
      </c>
      <c r="G705" s="82">
        <v>7357.0579999999991</v>
      </c>
      <c r="H705" s="82">
        <v>0</v>
      </c>
      <c r="K705" s="89"/>
    </row>
    <row r="706" spans="1:11" s="77" customFormat="1" ht="9" customHeight="1" x14ac:dyDescent="0.25">
      <c r="A706" s="83" t="s">
        <v>41</v>
      </c>
      <c r="B706" s="84">
        <f t="shared" si="41"/>
        <v>952085</v>
      </c>
      <c r="C706" s="85">
        <v>773105</v>
      </c>
      <c r="D706" s="85">
        <v>73895</v>
      </c>
      <c r="E706" s="85">
        <v>55395</v>
      </c>
      <c r="F706" s="85">
        <v>34555</v>
      </c>
      <c r="G706" s="85">
        <v>15135</v>
      </c>
      <c r="H706" s="85">
        <v>0</v>
      </c>
      <c r="K706" s="89"/>
    </row>
    <row r="707" spans="1:11" s="77" customFormat="1" ht="9" customHeight="1" x14ac:dyDescent="0.25">
      <c r="A707" s="76" t="s">
        <v>88</v>
      </c>
      <c r="B707" s="81">
        <f t="shared" si="41"/>
        <v>0</v>
      </c>
      <c r="C707" s="82">
        <v>0</v>
      </c>
      <c r="D707" s="82">
        <v>0</v>
      </c>
      <c r="E707" s="82">
        <v>0</v>
      </c>
      <c r="F707" s="82">
        <v>0</v>
      </c>
      <c r="G707" s="82">
        <v>0</v>
      </c>
      <c r="H707" s="82">
        <v>0</v>
      </c>
      <c r="K707" s="89"/>
    </row>
    <row r="708" spans="1:11" s="77" customFormat="1" ht="9" customHeight="1" x14ac:dyDescent="0.25">
      <c r="A708" s="76" t="s">
        <v>42</v>
      </c>
      <c r="B708" s="81">
        <f t="shared" si="41"/>
        <v>1749999.3850000002</v>
      </c>
      <c r="C708" s="82">
        <v>1166027.5764900001</v>
      </c>
      <c r="D708" s="82">
        <v>182293.95636000001</v>
      </c>
      <c r="E708" s="82">
        <v>154074.41628</v>
      </c>
      <c r="F708" s="82">
        <v>85907.607490000009</v>
      </c>
      <c r="G708" s="82">
        <v>56439.080160000012</v>
      </c>
      <c r="H708" s="82">
        <v>105256.74822000001</v>
      </c>
      <c r="K708" s="89"/>
    </row>
    <row r="709" spans="1:11" s="77" customFormat="1" ht="9" customHeight="1" x14ac:dyDescent="0.25">
      <c r="A709" s="76" t="s">
        <v>43</v>
      </c>
      <c r="B709" s="81">
        <f>SUM(C709:H709)</f>
        <v>38096.008000000002</v>
      </c>
      <c r="C709" s="82">
        <v>970.39700000000005</v>
      </c>
      <c r="D709" s="82">
        <v>0</v>
      </c>
      <c r="E709" s="82">
        <v>0</v>
      </c>
      <c r="F709" s="82">
        <v>138.81</v>
      </c>
      <c r="G709" s="82">
        <v>36986.800999999999</v>
      </c>
      <c r="H709" s="82">
        <v>0</v>
      </c>
      <c r="K709" s="89"/>
    </row>
    <row r="710" spans="1:11" s="77" customFormat="1" ht="9" customHeight="1" x14ac:dyDescent="0.25">
      <c r="A710" s="83" t="s">
        <v>44</v>
      </c>
      <c r="B710" s="84">
        <f t="shared" si="41"/>
        <v>105540.16499999999</v>
      </c>
      <c r="C710" s="85">
        <v>97050.909999999989</v>
      </c>
      <c r="D710" s="85">
        <v>5436.8179999999993</v>
      </c>
      <c r="E710" s="85">
        <v>0</v>
      </c>
      <c r="F710" s="85">
        <v>0</v>
      </c>
      <c r="G710" s="85">
        <v>3052.4369999999999</v>
      </c>
      <c r="H710" s="85">
        <v>0</v>
      </c>
      <c r="K710" s="89"/>
    </row>
    <row r="711" spans="1:11" s="77" customFormat="1" ht="9" customHeight="1" x14ac:dyDescent="0.25">
      <c r="A711" s="76" t="s">
        <v>45</v>
      </c>
      <c r="B711" s="81">
        <f t="shared" si="41"/>
        <v>152466.755</v>
      </c>
      <c r="C711" s="82">
        <v>105327.21890000002</v>
      </c>
      <c r="D711" s="82">
        <v>6814.4069999999983</v>
      </c>
      <c r="E711" s="82">
        <v>0</v>
      </c>
      <c r="F711" s="82">
        <v>1492.4049999999997</v>
      </c>
      <c r="G711" s="82">
        <v>38832.724099999992</v>
      </c>
      <c r="H711" s="82">
        <v>0</v>
      </c>
      <c r="K711" s="89"/>
    </row>
    <row r="712" spans="1:11" s="77" customFormat="1" ht="9" customHeight="1" x14ac:dyDescent="0.25">
      <c r="A712" s="76" t="s">
        <v>46</v>
      </c>
      <c r="B712" s="81">
        <f t="shared" si="41"/>
        <v>299979.33821020002</v>
      </c>
      <c r="C712" s="82">
        <v>249532.18751299998</v>
      </c>
      <c r="D712" s="82">
        <v>10145.531697199998</v>
      </c>
      <c r="E712" s="82">
        <v>0</v>
      </c>
      <c r="F712" s="82">
        <v>35.302999999999997</v>
      </c>
      <c r="G712" s="82">
        <v>40266.315999999999</v>
      </c>
      <c r="H712" s="82">
        <v>0</v>
      </c>
      <c r="K712" s="89"/>
    </row>
    <row r="713" spans="1:11" s="77" customFormat="1" ht="9" customHeight="1" x14ac:dyDescent="0.25">
      <c r="A713" s="76" t="s">
        <v>47</v>
      </c>
      <c r="B713" s="81">
        <f t="shared" si="41"/>
        <v>220959</v>
      </c>
      <c r="C713" s="82">
        <v>178512</v>
      </c>
      <c r="D713" s="82">
        <v>10462</v>
      </c>
      <c r="E713" s="82">
        <v>0</v>
      </c>
      <c r="F713" s="82">
        <v>0</v>
      </c>
      <c r="G713" s="82">
        <v>31985</v>
      </c>
      <c r="H713" s="82">
        <v>0</v>
      </c>
      <c r="K713" s="89"/>
    </row>
    <row r="714" spans="1:11" s="77" customFormat="1" ht="9" customHeight="1" x14ac:dyDescent="0.25">
      <c r="A714" s="83" t="s">
        <v>48</v>
      </c>
      <c r="B714" s="84">
        <f t="shared" si="41"/>
        <v>434570.19390000007</v>
      </c>
      <c r="C714" s="85">
        <v>384375.19190000003</v>
      </c>
      <c r="D714" s="85">
        <v>48857.860000000008</v>
      </c>
      <c r="E714" s="85">
        <v>0</v>
      </c>
      <c r="F714" s="85">
        <v>439.94899999999996</v>
      </c>
      <c r="G714" s="85">
        <v>897.19299999999998</v>
      </c>
      <c r="H714" s="85">
        <v>0</v>
      </c>
      <c r="K714" s="89"/>
    </row>
    <row r="715" spans="1:11" s="77" customFormat="1" ht="9" customHeight="1" x14ac:dyDescent="0.25">
      <c r="A715" s="76" t="s">
        <v>49</v>
      </c>
      <c r="B715" s="81">
        <f t="shared" si="41"/>
        <v>7163.89</v>
      </c>
      <c r="C715" s="82">
        <v>5098.43</v>
      </c>
      <c r="D715" s="82">
        <v>1074.0899999999999</v>
      </c>
      <c r="E715" s="82">
        <v>0</v>
      </c>
      <c r="F715" s="82">
        <v>142.9</v>
      </c>
      <c r="G715" s="82">
        <v>848.47</v>
      </c>
      <c r="H715" s="82">
        <v>0</v>
      </c>
      <c r="K715" s="89"/>
    </row>
    <row r="716" spans="1:11" s="77" customFormat="1" ht="9" customHeight="1" x14ac:dyDescent="0.25">
      <c r="A716" s="76" t="s">
        <v>50</v>
      </c>
      <c r="B716" s="81">
        <f t="shared" si="41"/>
        <v>38314.080000000002</v>
      </c>
      <c r="C716" s="82">
        <v>31114.73</v>
      </c>
      <c r="D716" s="82">
        <v>0</v>
      </c>
      <c r="E716" s="82">
        <v>0</v>
      </c>
      <c r="F716" s="82">
        <v>0</v>
      </c>
      <c r="G716" s="82">
        <v>7199.35</v>
      </c>
      <c r="H716" s="82">
        <v>0</v>
      </c>
      <c r="K716" s="89"/>
    </row>
    <row r="717" spans="1:11" s="77" customFormat="1" ht="9" customHeight="1" x14ac:dyDescent="0.25">
      <c r="A717" s="76" t="s">
        <v>51</v>
      </c>
      <c r="B717" s="81">
        <f t="shared" si="41"/>
        <v>7357.8470000000007</v>
      </c>
      <c r="C717" s="82">
        <v>5466.0820000000003</v>
      </c>
      <c r="D717" s="82">
        <v>0</v>
      </c>
      <c r="E717" s="82">
        <v>0</v>
      </c>
      <c r="F717" s="82">
        <v>44</v>
      </c>
      <c r="G717" s="82">
        <v>1847.7650000000001</v>
      </c>
      <c r="H717" s="82">
        <v>0</v>
      </c>
      <c r="K717" s="89"/>
    </row>
    <row r="718" spans="1:11" s="77" customFormat="1" ht="9" customHeight="1" x14ac:dyDescent="0.25">
      <c r="A718" s="83" t="s">
        <v>52</v>
      </c>
      <c r="B718" s="84">
        <f t="shared" si="41"/>
        <v>372494.7741000001</v>
      </c>
      <c r="C718" s="85">
        <v>302646.30920000008</v>
      </c>
      <c r="D718" s="85">
        <v>32091.542000000001</v>
      </c>
      <c r="E718" s="85">
        <v>0</v>
      </c>
      <c r="F718" s="85">
        <v>2613.8430000000003</v>
      </c>
      <c r="G718" s="85">
        <v>35143.079899999997</v>
      </c>
      <c r="H718" s="85">
        <v>0</v>
      </c>
      <c r="K718" s="89"/>
    </row>
    <row r="719" spans="1:11" s="77" customFormat="1" ht="9" customHeight="1" x14ac:dyDescent="0.25">
      <c r="A719" s="76" t="s">
        <v>53</v>
      </c>
      <c r="B719" s="81">
        <f t="shared" si="41"/>
        <v>236377.94669999997</v>
      </c>
      <c r="C719" s="82">
        <v>184880.66469999996</v>
      </c>
      <c r="D719" s="82">
        <v>0</v>
      </c>
      <c r="E719" s="82">
        <v>0</v>
      </c>
      <c r="F719" s="82">
        <v>2716.18</v>
      </c>
      <c r="G719" s="82">
        <v>48781.102000000006</v>
      </c>
      <c r="H719" s="82">
        <v>0</v>
      </c>
      <c r="K719" s="89"/>
    </row>
    <row r="720" spans="1:11" s="77" customFormat="1" ht="9" customHeight="1" x14ac:dyDescent="0.25">
      <c r="A720" s="76" t="s">
        <v>54</v>
      </c>
      <c r="B720" s="81">
        <f t="shared" si="41"/>
        <v>14585.045000000002</v>
      </c>
      <c r="C720" s="82">
        <v>11421.305</v>
      </c>
      <c r="D720" s="82">
        <v>0</v>
      </c>
      <c r="E720" s="82">
        <v>0</v>
      </c>
      <c r="F720" s="82">
        <v>93.52</v>
      </c>
      <c r="G720" s="82">
        <v>3070.2200000000003</v>
      </c>
      <c r="H720" s="82">
        <v>0</v>
      </c>
      <c r="K720" s="89"/>
    </row>
    <row r="721" spans="1:11" s="77" customFormat="1" ht="9" customHeight="1" x14ac:dyDescent="0.25">
      <c r="A721" s="76" t="s">
        <v>55</v>
      </c>
      <c r="B721" s="81">
        <f t="shared" si="41"/>
        <v>39898.711000000003</v>
      </c>
      <c r="C721" s="82">
        <v>26996.48</v>
      </c>
      <c r="D721" s="82">
        <v>0</v>
      </c>
      <c r="E721" s="82">
        <v>3064.59</v>
      </c>
      <c r="F721" s="82">
        <v>5498.8980000000001</v>
      </c>
      <c r="G721" s="82">
        <v>4338.7430000000004</v>
      </c>
      <c r="H721" s="82">
        <v>0</v>
      </c>
      <c r="K721" s="89"/>
    </row>
    <row r="722" spans="1:11" s="77" customFormat="1" ht="9" customHeight="1" x14ac:dyDescent="0.25">
      <c r="A722" s="83" t="s">
        <v>56</v>
      </c>
      <c r="B722" s="84">
        <f t="shared" si="41"/>
        <v>3257.529</v>
      </c>
      <c r="C722" s="85">
        <v>1274.098</v>
      </c>
      <c r="D722" s="85">
        <v>0</v>
      </c>
      <c r="E722" s="85">
        <v>0</v>
      </c>
      <c r="F722" s="85">
        <v>273.00200000000001</v>
      </c>
      <c r="G722" s="85">
        <v>1592.6289999999999</v>
      </c>
      <c r="H722" s="85">
        <v>117.8</v>
      </c>
      <c r="K722" s="89"/>
    </row>
    <row r="723" spans="1:11" s="77" customFormat="1" ht="9" customHeight="1" x14ac:dyDescent="0.25">
      <c r="A723" s="76" t="s">
        <v>57</v>
      </c>
      <c r="B723" s="81">
        <f t="shared" si="41"/>
        <v>33816</v>
      </c>
      <c r="C723" s="82">
        <v>29853</v>
      </c>
      <c r="D723" s="82">
        <v>0</v>
      </c>
      <c r="E723" s="82">
        <v>0</v>
      </c>
      <c r="F723" s="82">
        <v>3298</v>
      </c>
      <c r="G723" s="82">
        <v>665</v>
      </c>
      <c r="H723" s="82">
        <v>0</v>
      </c>
      <c r="K723" s="89"/>
    </row>
    <row r="724" spans="1:11" s="77" customFormat="1" ht="9" customHeight="1" x14ac:dyDescent="0.25">
      <c r="A724" s="76" t="s">
        <v>58</v>
      </c>
      <c r="B724" s="81">
        <f t="shared" si="41"/>
        <v>217816.5</v>
      </c>
      <c r="C724" s="82">
        <v>6502.5</v>
      </c>
      <c r="D724" s="82">
        <v>0</v>
      </c>
      <c r="E724" s="82">
        <v>0</v>
      </c>
      <c r="F724" s="82">
        <v>981</v>
      </c>
      <c r="G724" s="82">
        <v>210333</v>
      </c>
      <c r="H724" s="82">
        <v>0</v>
      </c>
      <c r="K724" s="89"/>
    </row>
    <row r="725" spans="1:11" s="77" customFormat="1" ht="9" customHeight="1" x14ac:dyDescent="0.25">
      <c r="A725" s="76" t="s">
        <v>59</v>
      </c>
      <c r="B725" s="81">
        <f t="shared" si="41"/>
        <v>88949</v>
      </c>
      <c r="C725" s="82">
        <v>10564</v>
      </c>
      <c r="D725" s="82">
        <v>77143</v>
      </c>
      <c r="E725" s="82">
        <v>0</v>
      </c>
      <c r="F725" s="82">
        <v>0</v>
      </c>
      <c r="G725" s="82">
        <v>1242</v>
      </c>
      <c r="H725" s="82">
        <v>0</v>
      </c>
      <c r="K725" s="89"/>
    </row>
    <row r="726" spans="1:11" s="77" customFormat="1" ht="9" customHeight="1" x14ac:dyDescent="0.25">
      <c r="A726" s="83" t="s">
        <v>60</v>
      </c>
      <c r="B726" s="84">
        <f t="shared" si="41"/>
        <v>129809.81199999999</v>
      </c>
      <c r="C726" s="85">
        <v>27706.25</v>
      </c>
      <c r="D726" s="85">
        <v>0</v>
      </c>
      <c r="E726" s="85">
        <v>0</v>
      </c>
      <c r="F726" s="85">
        <v>17199.07</v>
      </c>
      <c r="G726" s="85">
        <v>84202.042000000001</v>
      </c>
      <c r="H726" s="85">
        <v>702.45</v>
      </c>
      <c r="I726" s="199"/>
      <c r="K726" s="89"/>
    </row>
    <row r="727" spans="1:11" s="77" customFormat="1" ht="9" customHeight="1" x14ac:dyDescent="0.25">
      <c r="A727" s="76" t="s">
        <v>61</v>
      </c>
      <c r="B727" s="81">
        <f t="shared" si="41"/>
        <v>28370.317000000003</v>
      </c>
      <c r="C727" s="82">
        <v>23667.81</v>
      </c>
      <c r="D727" s="82">
        <v>0</v>
      </c>
      <c r="E727" s="82">
        <v>0</v>
      </c>
      <c r="F727" s="82">
        <v>0</v>
      </c>
      <c r="G727" s="82">
        <v>4702.5069999999996</v>
      </c>
      <c r="H727" s="82">
        <v>0</v>
      </c>
      <c r="I727" s="199"/>
      <c r="K727" s="89"/>
    </row>
    <row r="728" spans="1:11" s="77" customFormat="1" ht="9" customHeight="1" x14ac:dyDescent="0.25">
      <c r="A728" s="76" t="s">
        <v>62</v>
      </c>
      <c r="B728" s="81">
        <f t="shared" si="41"/>
        <v>249225</v>
      </c>
      <c r="C728" s="82">
        <v>186758</v>
      </c>
      <c r="D728" s="82">
        <v>6823</v>
      </c>
      <c r="E728" s="82">
        <v>0</v>
      </c>
      <c r="F728" s="82">
        <v>18183</v>
      </c>
      <c r="G728" s="82">
        <v>37461</v>
      </c>
      <c r="H728" s="82">
        <v>0</v>
      </c>
      <c r="I728" s="199"/>
      <c r="K728" s="89"/>
    </row>
    <row r="729" spans="1:11" s="77" customFormat="1" ht="9" customHeight="1" x14ac:dyDescent="0.25">
      <c r="A729" s="76" t="s">
        <v>63</v>
      </c>
      <c r="B729" s="81">
        <f t="shared" si="41"/>
        <v>8470.0959999999995</v>
      </c>
      <c r="C729" s="82">
        <v>0</v>
      </c>
      <c r="D729" s="82">
        <v>0</v>
      </c>
      <c r="E729" s="82">
        <v>0</v>
      </c>
      <c r="F729" s="82">
        <v>597.97800000000007</v>
      </c>
      <c r="G729" s="82">
        <v>7872.1179999999995</v>
      </c>
      <c r="H729" s="82">
        <v>0</v>
      </c>
      <c r="K729" s="89"/>
    </row>
    <row r="730" spans="1:11" s="77" customFormat="1" ht="9" customHeight="1" x14ac:dyDescent="0.25">
      <c r="A730" s="83" t="s">
        <v>64</v>
      </c>
      <c r="B730" s="84">
        <f t="shared" si="41"/>
        <v>19567.142</v>
      </c>
      <c r="C730" s="85">
        <v>13185.487999999998</v>
      </c>
      <c r="D730" s="85">
        <v>0</v>
      </c>
      <c r="E730" s="85">
        <v>0</v>
      </c>
      <c r="F730" s="85">
        <v>1544.9479999999999</v>
      </c>
      <c r="G730" s="85">
        <v>4836.706000000001</v>
      </c>
      <c r="H730" s="85">
        <v>0</v>
      </c>
      <c r="K730" s="89"/>
    </row>
    <row r="731" spans="1:11" s="77" customFormat="1" ht="9" customHeight="1" x14ac:dyDescent="0.25">
      <c r="A731" s="78"/>
      <c r="B731" s="81"/>
      <c r="C731" s="82"/>
      <c r="D731" s="82"/>
      <c r="E731" s="82"/>
      <c r="F731" s="82"/>
      <c r="G731" s="81"/>
      <c r="H731" s="82"/>
    </row>
    <row r="732" spans="1:11" s="77" customFormat="1" ht="9" customHeight="1" x14ac:dyDescent="0.25">
      <c r="A732" s="75">
        <v>2015</v>
      </c>
      <c r="B732" s="91"/>
      <c r="C732" s="91"/>
      <c r="D732" s="91"/>
      <c r="E732" s="91"/>
      <c r="F732" s="91"/>
      <c r="G732" s="91"/>
      <c r="H732" s="91"/>
    </row>
    <row r="733" spans="1:11" s="80" customFormat="1" ht="9" customHeight="1" x14ac:dyDescent="0.25">
      <c r="A733" s="78" t="s">
        <v>33</v>
      </c>
      <c r="B733" s="91">
        <f t="shared" ref="B733:F733" si="42">SUM(B735:B766)</f>
        <v>6122241.4179450003</v>
      </c>
      <c r="C733" s="91">
        <f t="shared" si="42"/>
        <v>4200476.553890001</v>
      </c>
      <c r="D733" s="91">
        <f t="shared" si="42"/>
        <v>490045.78268000006</v>
      </c>
      <c r="E733" s="91">
        <f t="shared" si="42"/>
        <v>272812.86020000005</v>
      </c>
      <c r="F733" s="91">
        <f t="shared" si="42"/>
        <v>154797.41500000001</v>
      </c>
      <c r="G733" s="91">
        <f>SUM(G735:G766)</f>
        <v>720954.80207500001</v>
      </c>
      <c r="H733" s="91">
        <f t="shared" ref="H733" si="43">SUM(H735:H766)</f>
        <v>283154.00409999996</v>
      </c>
      <c r="I733" s="77"/>
      <c r="J733" s="77"/>
      <c r="K733" s="89"/>
    </row>
    <row r="734" spans="1:11" s="80" customFormat="1" ht="3.95" customHeight="1" x14ac:dyDescent="0.25">
      <c r="A734" s="75"/>
      <c r="B734" s="91"/>
      <c r="C734" s="91"/>
      <c r="D734" s="91"/>
      <c r="E734" s="91"/>
      <c r="F734" s="91"/>
      <c r="G734" s="91"/>
      <c r="H734" s="79"/>
      <c r="I734" s="89"/>
    </row>
    <row r="735" spans="1:11" s="77" customFormat="1" ht="9" customHeight="1" x14ac:dyDescent="0.25">
      <c r="A735" s="76" t="s">
        <v>34</v>
      </c>
      <c r="B735" s="87">
        <f>SUM(C735:H735)</f>
        <v>5967.5599999999995</v>
      </c>
      <c r="C735" s="88">
        <v>0</v>
      </c>
      <c r="D735" s="88">
        <v>0</v>
      </c>
      <c r="E735" s="88">
        <v>0</v>
      </c>
      <c r="F735" s="88">
        <v>0</v>
      </c>
      <c r="G735" s="88">
        <v>5967.5599999999995</v>
      </c>
      <c r="H735" s="82">
        <v>0</v>
      </c>
      <c r="K735" s="89"/>
    </row>
    <row r="736" spans="1:11" s="77" customFormat="1" ht="9" customHeight="1" x14ac:dyDescent="0.25">
      <c r="A736" s="76" t="s">
        <v>35</v>
      </c>
      <c r="B736" s="81">
        <f t="shared" ref="B736:B766" si="44">SUM(C736:H736)</f>
        <v>142.22999999999999</v>
      </c>
      <c r="C736" s="82">
        <v>0</v>
      </c>
      <c r="D736" s="82">
        <v>0</v>
      </c>
      <c r="E736" s="82">
        <v>0</v>
      </c>
      <c r="F736" s="82">
        <v>0</v>
      </c>
      <c r="G736" s="82">
        <v>142.22999999999999</v>
      </c>
      <c r="H736" s="82">
        <v>0</v>
      </c>
      <c r="K736" s="89"/>
    </row>
    <row r="737" spans="1:11" s="77" customFormat="1" ht="9" customHeight="1" x14ac:dyDescent="0.25">
      <c r="A737" s="76" t="s">
        <v>87</v>
      </c>
      <c r="B737" s="81">
        <f t="shared" si="44"/>
        <v>0</v>
      </c>
      <c r="C737" s="82">
        <v>0</v>
      </c>
      <c r="D737" s="82">
        <v>0</v>
      </c>
      <c r="E737" s="82">
        <v>0</v>
      </c>
      <c r="F737" s="82">
        <v>0</v>
      </c>
      <c r="G737" s="82">
        <v>0</v>
      </c>
      <c r="H737" s="82">
        <v>0</v>
      </c>
      <c r="K737" s="89"/>
    </row>
    <row r="738" spans="1:11" s="77" customFormat="1" ht="9" customHeight="1" x14ac:dyDescent="0.25">
      <c r="A738" s="83" t="s">
        <v>37</v>
      </c>
      <c r="B738" s="84">
        <f t="shared" si="44"/>
        <v>60304</v>
      </c>
      <c r="C738" s="85">
        <v>18446</v>
      </c>
      <c r="D738" s="85">
        <v>0</v>
      </c>
      <c r="E738" s="85">
        <v>0</v>
      </c>
      <c r="F738" s="85">
        <v>35395</v>
      </c>
      <c r="G738" s="85">
        <v>4073</v>
      </c>
      <c r="H738" s="85">
        <v>2390</v>
      </c>
      <c r="K738" s="89"/>
    </row>
    <row r="739" spans="1:11" s="77" customFormat="1" ht="9" customHeight="1" x14ac:dyDescent="0.25">
      <c r="A739" s="76" t="s">
        <v>38</v>
      </c>
      <c r="B739" s="81">
        <f t="shared" si="44"/>
        <v>3505.08</v>
      </c>
      <c r="C739" s="82">
        <v>0</v>
      </c>
      <c r="D739" s="82">
        <v>0</v>
      </c>
      <c r="E739" s="82">
        <v>0</v>
      </c>
      <c r="F739" s="82">
        <v>3505.08</v>
      </c>
      <c r="G739" s="82">
        <v>0</v>
      </c>
      <c r="H739" s="82">
        <v>0</v>
      </c>
      <c r="K739" s="89"/>
    </row>
    <row r="740" spans="1:11" s="77" customFormat="1" ht="9" customHeight="1" x14ac:dyDescent="0.25">
      <c r="A740" s="76" t="s">
        <v>39</v>
      </c>
      <c r="B740" s="81">
        <f t="shared" si="44"/>
        <v>1217.26</v>
      </c>
      <c r="C740" s="82">
        <v>1145.78</v>
      </c>
      <c r="D740" s="82">
        <v>0</v>
      </c>
      <c r="E740" s="82">
        <v>0</v>
      </c>
      <c r="F740" s="82">
        <v>0</v>
      </c>
      <c r="G740" s="82">
        <v>71.48</v>
      </c>
      <c r="H740" s="82">
        <v>0</v>
      </c>
      <c r="K740" s="89"/>
    </row>
    <row r="741" spans="1:11" s="77" customFormat="1" ht="9" customHeight="1" x14ac:dyDescent="0.25">
      <c r="A741" s="76" t="s">
        <v>40</v>
      </c>
      <c r="B741" s="81">
        <f t="shared" si="44"/>
        <v>242322.98319999999</v>
      </c>
      <c r="C741" s="82">
        <v>201225.90519999998</v>
      </c>
      <c r="D741" s="82">
        <v>0</v>
      </c>
      <c r="E741" s="82">
        <v>0</v>
      </c>
      <c r="F741" s="82">
        <v>141.678</v>
      </c>
      <c r="G741" s="82">
        <v>40955.399999999994</v>
      </c>
      <c r="H741" s="82">
        <v>0</v>
      </c>
      <c r="K741" s="89"/>
    </row>
    <row r="742" spans="1:11" s="77" customFormat="1" ht="9" customHeight="1" x14ac:dyDescent="0.25">
      <c r="A742" s="83" t="s">
        <v>41</v>
      </c>
      <c r="B742" s="84">
        <f t="shared" si="44"/>
        <v>1106296</v>
      </c>
      <c r="C742" s="85">
        <v>958373</v>
      </c>
      <c r="D742" s="85">
        <v>42940</v>
      </c>
      <c r="E742" s="85">
        <v>54000</v>
      </c>
      <c r="F742" s="85">
        <v>28543</v>
      </c>
      <c r="G742" s="85">
        <v>15980</v>
      </c>
      <c r="H742" s="85">
        <v>6460</v>
      </c>
      <c r="K742" s="89"/>
    </row>
    <row r="743" spans="1:11" s="77" customFormat="1" ht="9" customHeight="1" x14ac:dyDescent="0.25">
      <c r="A743" s="76" t="s">
        <v>88</v>
      </c>
      <c r="B743" s="81">
        <f t="shared" si="44"/>
        <v>0</v>
      </c>
      <c r="C743" s="82">
        <v>0</v>
      </c>
      <c r="D743" s="82">
        <v>0</v>
      </c>
      <c r="E743" s="82">
        <v>0</v>
      </c>
      <c r="F743" s="82">
        <v>0</v>
      </c>
      <c r="G743" s="82">
        <v>0</v>
      </c>
      <c r="H743" s="82">
        <v>0</v>
      </c>
      <c r="K743" s="89"/>
    </row>
    <row r="744" spans="1:11" s="77" customFormat="1" ht="9" customHeight="1" x14ac:dyDescent="0.25">
      <c r="A744" s="76" t="s">
        <v>42</v>
      </c>
      <c r="B744" s="81">
        <f t="shared" si="44"/>
        <v>1744116.596405</v>
      </c>
      <c r="C744" s="82">
        <v>917743.05304999999</v>
      </c>
      <c r="D744" s="82">
        <v>262061.97298000008</v>
      </c>
      <c r="E744" s="82">
        <v>216734.0202</v>
      </c>
      <c r="F744" s="82">
        <v>12178.386999999999</v>
      </c>
      <c r="G744" s="82">
        <v>61462.009075000002</v>
      </c>
      <c r="H744" s="82">
        <v>273937.15409999999</v>
      </c>
      <c r="K744" s="89"/>
    </row>
    <row r="745" spans="1:11" s="77" customFormat="1" ht="9" customHeight="1" x14ac:dyDescent="0.25">
      <c r="A745" s="76" t="s">
        <v>43</v>
      </c>
      <c r="B745" s="81">
        <f t="shared" si="44"/>
        <v>36357.215999999993</v>
      </c>
      <c r="C745" s="82">
        <v>2877.0970000000002</v>
      </c>
      <c r="D745" s="82">
        <v>0</v>
      </c>
      <c r="E745" s="82">
        <v>0</v>
      </c>
      <c r="F745" s="82">
        <v>95.48</v>
      </c>
      <c r="G745" s="82">
        <v>33384.638999999996</v>
      </c>
      <c r="H745" s="82">
        <v>0</v>
      </c>
      <c r="K745" s="89"/>
    </row>
    <row r="746" spans="1:11" s="77" customFormat="1" ht="9" customHeight="1" x14ac:dyDescent="0.25">
      <c r="A746" s="83" t="s">
        <v>44</v>
      </c>
      <c r="B746" s="84">
        <f t="shared" si="44"/>
        <v>131364.90600000002</v>
      </c>
      <c r="C746" s="85">
        <v>118431.62800000001</v>
      </c>
      <c r="D746" s="85">
        <v>7257.1180000000004</v>
      </c>
      <c r="E746" s="85">
        <v>0</v>
      </c>
      <c r="F746" s="85">
        <v>0</v>
      </c>
      <c r="G746" s="85">
        <v>5676.16</v>
      </c>
      <c r="H746" s="85">
        <v>0</v>
      </c>
      <c r="K746" s="89"/>
    </row>
    <row r="747" spans="1:11" s="77" customFormat="1" ht="9" customHeight="1" x14ac:dyDescent="0.25">
      <c r="A747" s="76" t="s">
        <v>45</v>
      </c>
      <c r="B747" s="81">
        <f t="shared" si="44"/>
        <v>126697.54729999999</v>
      </c>
      <c r="C747" s="82">
        <v>91085.27429999999</v>
      </c>
      <c r="D747" s="82">
        <v>8882.34</v>
      </c>
      <c r="E747" s="82">
        <v>0</v>
      </c>
      <c r="F747" s="82">
        <v>0</v>
      </c>
      <c r="G747" s="82">
        <v>26729.933000000005</v>
      </c>
      <c r="H747" s="82">
        <v>0</v>
      </c>
      <c r="K747" s="89"/>
    </row>
    <row r="748" spans="1:11" s="77" customFormat="1" ht="9" customHeight="1" x14ac:dyDescent="0.25">
      <c r="A748" s="76" t="s">
        <v>46</v>
      </c>
      <c r="B748" s="81">
        <f t="shared" si="44"/>
        <v>412958.16523999983</v>
      </c>
      <c r="C748" s="82">
        <v>328640.34753999981</v>
      </c>
      <c r="D748" s="82">
        <v>21261.393700000001</v>
      </c>
      <c r="E748" s="82">
        <v>0</v>
      </c>
      <c r="F748" s="82">
        <v>80.81</v>
      </c>
      <c r="G748" s="82">
        <v>62975.614000000001</v>
      </c>
      <c r="H748" s="82">
        <v>0</v>
      </c>
      <c r="K748" s="89"/>
    </row>
    <row r="749" spans="1:11" s="77" customFormat="1" ht="9" customHeight="1" x14ac:dyDescent="0.25">
      <c r="A749" s="76" t="s">
        <v>47</v>
      </c>
      <c r="B749" s="81">
        <f t="shared" si="44"/>
        <v>275886</v>
      </c>
      <c r="C749" s="82">
        <v>211523</v>
      </c>
      <c r="D749" s="82">
        <v>17863</v>
      </c>
      <c r="E749" s="82">
        <v>0</v>
      </c>
      <c r="F749" s="82">
        <v>0</v>
      </c>
      <c r="G749" s="82">
        <v>46500</v>
      </c>
      <c r="H749" s="82">
        <v>0</v>
      </c>
      <c r="K749" s="89"/>
    </row>
    <row r="750" spans="1:11" s="77" customFormat="1" ht="9" customHeight="1" x14ac:dyDescent="0.25">
      <c r="A750" s="83" t="s">
        <v>48</v>
      </c>
      <c r="B750" s="84">
        <f t="shared" si="44"/>
        <v>425728.00800000003</v>
      </c>
      <c r="C750" s="85">
        <v>382266.90700000001</v>
      </c>
      <c r="D750" s="85">
        <v>42284.09599999999</v>
      </c>
      <c r="E750" s="85">
        <v>0</v>
      </c>
      <c r="F750" s="85">
        <v>228.96</v>
      </c>
      <c r="G750" s="85">
        <v>948.04500000000007</v>
      </c>
      <c r="H750" s="85">
        <v>0</v>
      </c>
      <c r="K750" s="89"/>
    </row>
    <row r="751" spans="1:11" s="77" customFormat="1" ht="9" customHeight="1" x14ac:dyDescent="0.25">
      <c r="A751" s="76" t="s">
        <v>49</v>
      </c>
      <c r="B751" s="81">
        <f t="shared" si="44"/>
        <v>1893.3070000000002</v>
      </c>
      <c r="C751" s="82">
        <v>331.12900000000002</v>
      </c>
      <c r="D751" s="82">
        <v>28.094000000000001</v>
      </c>
      <c r="E751" s="82">
        <v>0</v>
      </c>
      <c r="F751" s="82">
        <v>285.11</v>
      </c>
      <c r="G751" s="82">
        <v>1248.9740000000002</v>
      </c>
      <c r="H751" s="82">
        <v>0</v>
      </c>
      <c r="K751" s="89"/>
    </row>
    <row r="752" spans="1:11" s="77" customFormat="1" ht="9" customHeight="1" x14ac:dyDescent="0.25">
      <c r="A752" s="76" t="s">
        <v>50</v>
      </c>
      <c r="B752" s="81">
        <f t="shared" si="44"/>
        <v>33782.5</v>
      </c>
      <c r="C752" s="82">
        <v>23668.5</v>
      </c>
      <c r="D752" s="82">
        <v>0</v>
      </c>
      <c r="E752" s="82">
        <v>0</v>
      </c>
      <c r="F752" s="82">
        <v>1866</v>
      </c>
      <c r="G752" s="82">
        <v>8248</v>
      </c>
      <c r="H752" s="82">
        <v>0</v>
      </c>
      <c r="K752" s="89"/>
    </row>
    <row r="753" spans="1:11" s="77" customFormat="1" ht="9" customHeight="1" x14ac:dyDescent="0.25">
      <c r="A753" s="76" t="s">
        <v>51</v>
      </c>
      <c r="B753" s="81">
        <f t="shared" si="44"/>
        <v>8617.0920000000006</v>
      </c>
      <c r="C753" s="82">
        <v>7067.1220000000003</v>
      </c>
      <c r="D753" s="82">
        <v>0</v>
      </c>
      <c r="E753" s="82">
        <v>0</v>
      </c>
      <c r="F753" s="82">
        <v>20</v>
      </c>
      <c r="G753" s="82">
        <v>1529.97</v>
      </c>
      <c r="H753" s="82">
        <v>0</v>
      </c>
      <c r="K753" s="89"/>
    </row>
    <row r="754" spans="1:11" s="77" customFormat="1" ht="9" customHeight="1" x14ac:dyDescent="0.25">
      <c r="A754" s="83" t="s">
        <v>52</v>
      </c>
      <c r="B754" s="84">
        <f t="shared" si="44"/>
        <v>412685.39979999996</v>
      </c>
      <c r="C754" s="85">
        <v>366992.31979999994</v>
      </c>
      <c r="D754" s="85">
        <v>16307.683000000001</v>
      </c>
      <c r="E754" s="85">
        <v>0</v>
      </c>
      <c r="F754" s="85">
        <v>1020.342</v>
      </c>
      <c r="G754" s="85">
        <v>28365.055</v>
      </c>
      <c r="H754" s="85">
        <v>0</v>
      </c>
      <c r="K754" s="89"/>
    </row>
    <row r="755" spans="1:11" s="77" customFormat="1" ht="9" customHeight="1" x14ac:dyDescent="0.25">
      <c r="A755" s="76" t="s">
        <v>53</v>
      </c>
      <c r="B755" s="81">
        <f t="shared" si="44"/>
        <v>273227.08099999989</v>
      </c>
      <c r="C755" s="82">
        <v>223084.60599999988</v>
      </c>
      <c r="D755" s="82">
        <v>0</v>
      </c>
      <c r="E755" s="82">
        <v>0</v>
      </c>
      <c r="F755" s="82">
        <v>293.536</v>
      </c>
      <c r="G755" s="82">
        <v>49848.938999999998</v>
      </c>
      <c r="H755" s="82">
        <v>0</v>
      </c>
      <c r="K755" s="89"/>
    </row>
    <row r="756" spans="1:11" s="77" customFormat="1" ht="9" customHeight="1" x14ac:dyDescent="0.25">
      <c r="A756" s="76" t="s">
        <v>54</v>
      </c>
      <c r="B756" s="81">
        <f t="shared" si="44"/>
        <v>8130.9960000000028</v>
      </c>
      <c r="C756" s="82">
        <v>5044.6860000000015</v>
      </c>
      <c r="D756" s="82">
        <v>43.6</v>
      </c>
      <c r="E756" s="82">
        <v>0</v>
      </c>
      <c r="F756" s="82">
        <v>0</v>
      </c>
      <c r="G756" s="82">
        <v>3042.7100000000005</v>
      </c>
      <c r="H756" s="82">
        <v>0</v>
      </c>
      <c r="K756" s="89"/>
    </row>
    <row r="757" spans="1:11" s="77" customFormat="1" ht="9" customHeight="1" x14ac:dyDescent="0.25">
      <c r="A757" s="76" t="s">
        <v>55</v>
      </c>
      <c r="B757" s="81">
        <f t="shared" si="44"/>
        <v>41000.837</v>
      </c>
      <c r="C757" s="82">
        <v>26080.530999999999</v>
      </c>
      <c r="D757" s="82">
        <v>0</v>
      </c>
      <c r="E757" s="82">
        <v>2078.84</v>
      </c>
      <c r="F757" s="82">
        <v>7558.2650000000003</v>
      </c>
      <c r="G757" s="82">
        <v>5283.201</v>
      </c>
      <c r="H757" s="82">
        <v>0</v>
      </c>
      <c r="K757" s="89"/>
    </row>
    <row r="758" spans="1:11" s="77" customFormat="1" ht="9" customHeight="1" x14ac:dyDescent="0.25">
      <c r="A758" s="83" t="s">
        <v>56</v>
      </c>
      <c r="B758" s="84">
        <f t="shared" si="44"/>
        <v>3701.3559999999998</v>
      </c>
      <c r="C758" s="85">
        <v>1265.702</v>
      </c>
      <c r="D758" s="85">
        <v>0</v>
      </c>
      <c r="E758" s="85">
        <v>0</v>
      </c>
      <c r="F758" s="85">
        <v>557.16800000000001</v>
      </c>
      <c r="G758" s="85">
        <v>1736.636</v>
      </c>
      <c r="H758" s="85">
        <v>141.85</v>
      </c>
      <c r="K758" s="89"/>
    </row>
    <row r="759" spans="1:11" s="77" customFormat="1" ht="9" customHeight="1" x14ac:dyDescent="0.25">
      <c r="A759" s="76" t="s">
        <v>57</v>
      </c>
      <c r="B759" s="81">
        <f t="shared" si="44"/>
        <v>29107.159</v>
      </c>
      <c r="C759" s="82">
        <v>25740.524000000001</v>
      </c>
      <c r="D759" s="82">
        <v>0</v>
      </c>
      <c r="E759" s="82">
        <v>0</v>
      </c>
      <c r="F759" s="82">
        <v>2192.0100000000002</v>
      </c>
      <c r="G759" s="82">
        <v>1174.625</v>
      </c>
      <c r="H759" s="82">
        <v>0</v>
      </c>
      <c r="K759" s="89"/>
    </row>
    <row r="760" spans="1:11" s="77" customFormat="1" ht="9" customHeight="1" x14ac:dyDescent="0.25">
      <c r="A760" s="76" t="s">
        <v>58</v>
      </c>
      <c r="B760" s="81">
        <f t="shared" si="44"/>
        <v>199457</v>
      </c>
      <c r="C760" s="82">
        <v>13565</v>
      </c>
      <c r="D760" s="82">
        <v>0</v>
      </c>
      <c r="E760" s="82">
        <v>0</v>
      </c>
      <c r="F760" s="82">
        <v>656</v>
      </c>
      <c r="G760" s="82">
        <v>185236</v>
      </c>
      <c r="H760" s="82">
        <v>0</v>
      </c>
      <c r="K760" s="89"/>
    </row>
    <row r="761" spans="1:11" s="77" customFormat="1" ht="9" customHeight="1" x14ac:dyDescent="0.25">
      <c r="A761" s="76" t="s">
        <v>59</v>
      </c>
      <c r="B761" s="81">
        <f t="shared" si="44"/>
        <v>63764</v>
      </c>
      <c r="C761" s="82">
        <v>5</v>
      </c>
      <c r="D761" s="82">
        <v>63759</v>
      </c>
      <c r="E761" s="82">
        <v>0</v>
      </c>
      <c r="F761" s="82">
        <v>0</v>
      </c>
      <c r="G761" s="82">
        <v>0</v>
      </c>
      <c r="H761" s="82">
        <v>0</v>
      </c>
      <c r="K761" s="89"/>
    </row>
    <row r="762" spans="1:11" s="77" customFormat="1" ht="9" customHeight="1" x14ac:dyDescent="0.25">
      <c r="A762" s="83" t="s">
        <v>60</v>
      </c>
      <c r="B762" s="84">
        <f t="shared" si="44"/>
        <v>121987.81</v>
      </c>
      <c r="C762" s="85">
        <v>19395.695</v>
      </c>
      <c r="D762" s="85">
        <v>1391.4850000000001</v>
      </c>
      <c r="E762" s="85">
        <v>0</v>
      </c>
      <c r="F762" s="85">
        <v>21176</v>
      </c>
      <c r="G762" s="85">
        <v>79799.63</v>
      </c>
      <c r="H762" s="85">
        <v>225</v>
      </c>
      <c r="I762" s="199"/>
      <c r="K762" s="89"/>
    </row>
    <row r="763" spans="1:11" s="77" customFormat="1" ht="9" customHeight="1" x14ac:dyDescent="0.25">
      <c r="A763" s="76" t="s">
        <v>61</v>
      </c>
      <c r="B763" s="81">
        <f t="shared" si="44"/>
        <v>15642.163999999999</v>
      </c>
      <c r="C763" s="82">
        <v>13304.781999999999</v>
      </c>
      <c r="D763" s="82">
        <v>0</v>
      </c>
      <c r="E763" s="82">
        <v>0</v>
      </c>
      <c r="F763" s="82">
        <v>0</v>
      </c>
      <c r="G763" s="82">
        <v>2337.3820000000001</v>
      </c>
      <c r="H763" s="82">
        <v>0</v>
      </c>
      <c r="I763" s="199"/>
      <c r="K763" s="89"/>
    </row>
    <row r="764" spans="1:11" s="77" customFormat="1" ht="9" customHeight="1" x14ac:dyDescent="0.25">
      <c r="A764" s="76" t="s">
        <v>62</v>
      </c>
      <c r="B764" s="81">
        <f t="shared" si="44"/>
        <v>308692</v>
      </c>
      <c r="C764" s="82">
        <v>226173</v>
      </c>
      <c r="D764" s="82">
        <v>5966</v>
      </c>
      <c r="E764" s="82">
        <v>0</v>
      </c>
      <c r="F764" s="82">
        <v>37385</v>
      </c>
      <c r="G764" s="82">
        <v>39168</v>
      </c>
      <c r="H764" s="82">
        <v>0</v>
      </c>
      <c r="I764" s="199"/>
      <c r="K764" s="89"/>
    </row>
    <row r="765" spans="1:11" s="77" customFormat="1" ht="9" customHeight="1" x14ac:dyDescent="0.25">
      <c r="A765" s="76" t="s">
        <v>63</v>
      </c>
      <c r="B765" s="81">
        <f t="shared" si="44"/>
        <v>6815.78</v>
      </c>
      <c r="C765" s="82">
        <v>136.34</v>
      </c>
      <c r="D765" s="82">
        <v>0</v>
      </c>
      <c r="E765" s="82">
        <v>0</v>
      </c>
      <c r="F765" s="82">
        <v>1357.44</v>
      </c>
      <c r="G765" s="82">
        <v>5322</v>
      </c>
      <c r="H765" s="82">
        <v>0</v>
      </c>
      <c r="K765" s="89"/>
    </row>
    <row r="766" spans="1:11" s="77" customFormat="1" ht="9" customHeight="1" x14ac:dyDescent="0.25">
      <c r="A766" s="83" t="s">
        <v>64</v>
      </c>
      <c r="B766" s="84">
        <f t="shared" si="44"/>
        <v>20873.384000000002</v>
      </c>
      <c r="C766" s="85">
        <v>16863.625</v>
      </c>
      <c r="D766" s="85">
        <v>0</v>
      </c>
      <c r="E766" s="85">
        <v>0</v>
      </c>
      <c r="F766" s="85">
        <v>262.149</v>
      </c>
      <c r="G766" s="85">
        <v>3747.6099999999997</v>
      </c>
      <c r="H766" s="85">
        <v>0</v>
      </c>
      <c r="K766" s="89"/>
    </row>
    <row r="767" spans="1:11" s="77" customFormat="1" ht="9" customHeight="1" x14ac:dyDescent="0.25">
      <c r="A767" s="78"/>
      <c r="B767" s="81"/>
      <c r="C767" s="82"/>
      <c r="D767" s="82"/>
      <c r="E767" s="82"/>
      <c r="F767" s="82"/>
      <c r="G767" s="81"/>
      <c r="H767" s="82"/>
    </row>
    <row r="768" spans="1:11" s="77" customFormat="1" ht="9" customHeight="1" x14ac:dyDescent="0.25">
      <c r="A768" s="75">
        <v>2016</v>
      </c>
      <c r="B768" s="91"/>
      <c r="C768" s="91"/>
      <c r="D768" s="91"/>
      <c r="E768" s="91"/>
      <c r="F768" s="91"/>
      <c r="G768" s="91"/>
      <c r="H768" s="91"/>
    </row>
    <row r="769" spans="1:9" s="77" customFormat="1" ht="9" customHeight="1" x14ac:dyDescent="0.25">
      <c r="A769" s="78" t="s">
        <v>33</v>
      </c>
      <c r="B769" s="91">
        <f t="shared" ref="B769:F769" si="45">SUM(B771:B802)</f>
        <v>6715284.3688391671</v>
      </c>
      <c r="C769" s="91">
        <f t="shared" si="45"/>
        <v>4656673.5811949987</v>
      </c>
      <c r="D769" s="91">
        <f t="shared" si="45"/>
        <v>619234.82772000006</v>
      </c>
      <c r="E769" s="91">
        <f t="shared" si="45"/>
        <v>335227.63</v>
      </c>
      <c r="F769" s="91">
        <f t="shared" si="45"/>
        <v>97930.519539999994</v>
      </c>
      <c r="G769" s="91">
        <f>SUM(G771:G802)</f>
        <v>630927.63238416647</v>
      </c>
      <c r="H769" s="91">
        <f t="shared" ref="H769" si="46">SUM(H771:H802)</f>
        <v>375290.17799999996</v>
      </c>
    </row>
    <row r="770" spans="1:9" s="77" customFormat="1" ht="3.95" customHeight="1" x14ac:dyDescent="0.25">
      <c r="A770" s="75"/>
      <c r="B770" s="91"/>
      <c r="C770" s="91"/>
      <c r="D770" s="91"/>
      <c r="E770" s="91"/>
      <c r="F770" s="91"/>
      <c r="G770" s="91"/>
      <c r="H770" s="79"/>
      <c r="I770" s="89"/>
    </row>
    <row r="771" spans="1:9" s="77" customFormat="1" ht="9" customHeight="1" x14ac:dyDescent="0.25">
      <c r="A771" s="76" t="s">
        <v>34</v>
      </c>
      <c r="B771" s="87">
        <f>SUM(C771:H771)</f>
        <v>5819</v>
      </c>
      <c r="C771" s="88">
        <v>0</v>
      </c>
      <c r="D771" s="88">
        <v>0</v>
      </c>
      <c r="E771" s="88">
        <v>0</v>
      </c>
      <c r="F771" s="88">
        <v>0</v>
      </c>
      <c r="G771" s="88">
        <v>5819</v>
      </c>
      <c r="H771" s="82">
        <v>0</v>
      </c>
    </row>
    <row r="772" spans="1:9" s="77" customFormat="1" ht="9" customHeight="1" x14ac:dyDescent="0.25">
      <c r="A772" s="76" t="s">
        <v>35</v>
      </c>
      <c r="B772" s="81">
        <f t="shared" ref="B772:B802" si="47">SUM(C772:H772)</f>
        <v>0</v>
      </c>
      <c r="C772" s="82">
        <v>0</v>
      </c>
      <c r="D772" s="82">
        <v>0</v>
      </c>
      <c r="E772" s="82">
        <v>0</v>
      </c>
      <c r="F772" s="82">
        <v>0</v>
      </c>
      <c r="G772" s="82">
        <v>0</v>
      </c>
      <c r="H772" s="82">
        <v>0</v>
      </c>
    </row>
    <row r="773" spans="1:9" s="77" customFormat="1" ht="9" customHeight="1" x14ac:dyDescent="0.25">
      <c r="A773" s="76" t="s">
        <v>87</v>
      </c>
      <c r="B773" s="81">
        <f t="shared" si="47"/>
        <v>2835.37</v>
      </c>
      <c r="C773" s="82">
        <v>0</v>
      </c>
      <c r="D773" s="82">
        <v>0</v>
      </c>
      <c r="E773" s="82">
        <v>0</v>
      </c>
      <c r="F773" s="82">
        <v>2.5</v>
      </c>
      <c r="G773" s="82">
        <v>2832.87</v>
      </c>
      <c r="H773" s="82">
        <v>0</v>
      </c>
    </row>
    <row r="774" spans="1:9" s="77" customFormat="1" ht="9" customHeight="1" x14ac:dyDescent="0.25">
      <c r="A774" s="83" t="s">
        <v>37</v>
      </c>
      <c r="B774" s="84">
        <f t="shared" si="47"/>
        <v>48270</v>
      </c>
      <c r="C774" s="85">
        <v>27597</v>
      </c>
      <c r="D774" s="85">
        <v>0</v>
      </c>
      <c r="E774" s="85">
        <v>0</v>
      </c>
      <c r="F774" s="85">
        <v>17455</v>
      </c>
      <c r="G774" s="85">
        <v>2213</v>
      </c>
      <c r="H774" s="85">
        <v>1005</v>
      </c>
    </row>
    <row r="775" spans="1:9" s="77" customFormat="1" ht="9" customHeight="1" x14ac:dyDescent="0.25">
      <c r="A775" s="76" t="s">
        <v>38</v>
      </c>
      <c r="B775" s="81">
        <f t="shared" si="47"/>
        <v>0</v>
      </c>
      <c r="C775" s="82">
        <v>0</v>
      </c>
      <c r="D775" s="82">
        <v>0</v>
      </c>
      <c r="E775" s="82">
        <v>0</v>
      </c>
      <c r="F775" s="82">
        <v>0</v>
      </c>
      <c r="G775" s="82">
        <v>0</v>
      </c>
      <c r="H775" s="82">
        <v>0</v>
      </c>
    </row>
    <row r="776" spans="1:9" s="77" customFormat="1" ht="9" customHeight="1" x14ac:dyDescent="0.25">
      <c r="A776" s="76" t="s">
        <v>39</v>
      </c>
      <c r="B776" s="81">
        <f t="shared" si="47"/>
        <v>7622.3869999999997</v>
      </c>
      <c r="C776" s="82">
        <v>5540.2569999999996</v>
      </c>
      <c r="D776" s="82">
        <v>0</v>
      </c>
      <c r="E776" s="82">
        <v>0</v>
      </c>
      <c r="F776" s="82">
        <v>61.92</v>
      </c>
      <c r="G776" s="82">
        <v>2020.21</v>
      </c>
      <c r="H776" s="82">
        <v>0</v>
      </c>
    </row>
    <row r="777" spans="1:9" s="77" customFormat="1" ht="9" customHeight="1" x14ac:dyDescent="0.25">
      <c r="A777" s="76" t="s">
        <v>40</v>
      </c>
      <c r="B777" s="81">
        <f t="shared" si="47"/>
        <v>183425.58768666672</v>
      </c>
      <c r="C777" s="82">
        <v>178144.01630000005</v>
      </c>
      <c r="D777" s="82">
        <v>40</v>
      </c>
      <c r="E777" s="82">
        <v>0</v>
      </c>
      <c r="F777" s="82">
        <v>0</v>
      </c>
      <c r="G777" s="82">
        <v>5241.5713866666665</v>
      </c>
      <c r="H777" s="82">
        <v>0</v>
      </c>
    </row>
    <row r="778" spans="1:9" s="77" customFormat="1" ht="9" customHeight="1" x14ac:dyDescent="0.25">
      <c r="A778" s="83" t="s">
        <v>41</v>
      </c>
      <c r="B778" s="84">
        <f t="shared" si="47"/>
        <v>884457</v>
      </c>
      <c r="C778" s="85">
        <v>747980</v>
      </c>
      <c r="D778" s="85">
        <v>46401</v>
      </c>
      <c r="E778" s="85">
        <v>42000</v>
      </c>
      <c r="F778" s="85">
        <v>12200</v>
      </c>
      <c r="G778" s="85">
        <v>33698</v>
      </c>
      <c r="H778" s="85">
        <v>2178</v>
      </c>
    </row>
    <row r="779" spans="1:9" s="77" customFormat="1" ht="9" customHeight="1" x14ac:dyDescent="0.25">
      <c r="A779" s="92" t="s">
        <v>88</v>
      </c>
      <c r="B779" s="81">
        <f t="shared" si="47"/>
        <v>0</v>
      </c>
      <c r="C779" s="82">
        <v>0</v>
      </c>
      <c r="D779" s="82">
        <v>0</v>
      </c>
      <c r="E779" s="82">
        <v>0</v>
      </c>
      <c r="F779" s="82">
        <v>0</v>
      </c>
      <c r="G779" s="82">
        <v>0</v>
      </c>
      <c r="H779" s="82">
        <v>0</v>
      </c>
    </row>
    <row r="780" spans="1:9" s="77" customFormat="1" ht="9" customHeight="1" x14ac:dyDescent="0.25">
      <c r="A780" s="76" t="s">
        <v>42</v>
      </c>
      <c r="B780" s="81">
        <f t="shared" si="47"/>
        <v>2356922.4099999997</v>
      </c>
      <c r="C780" s="82">
        <v>1219611.72</v>
      </c>
      <c r="D780" s="82">
        <v>394736.58</v>
      </c>
      <c r="E780" s="82">
        <v>286042.49</v>
      </c>
      <c r="F780" s="82">
        <v>13762.89</v>
      </c>
      <c r="G780" s="82">
        <v>71239.199999999997</v>
      </c>
      <c r="H780" s="82">
        <v>371529.52999999997</v>
      </c>
    </row>
    <row r="781" spans="1:9" s="77" customFormat="1" ht="9" customHeight="1" x14ac:dyDescent="0.25">
      <c r="A781" s="76" t="s">
        <v>43</v>
      </c>
      <c r="B781" s="81">
        <f t="shared" si="47"/>
        <v>38331</v>
      </c>
      <c r="C781" s="82">
        <v>211</v>
      </c>
      <c r="D781" s="82">
        <v>0</v>
      </c>
      <c r="E781" s="82">
        <v>0</v>
      </c>
      <c r="F781" s="82">
        <v>21</v>
      </c>
      <c r="G781" s="82">
        <v>38099</v>
      </c>
      <c r="H781" s="82">
        <v>0</v>
      </c>
    </row>
    <row r="782" spans="1:9" s="77" customFormat="1" ht="9" customHeight="1" x14ac:dyDescent="0.25">
      <c r="A782" s="83" t="s">
        <v>44</v>
      </c>
      <c r="B782" s="84">
        <f t="shared" si="47"/>
        <v>191907.28200000001</v>
      </c>
      <c r="C782" s="85">
        <v>168756.30499999999</v>
      </c>
      <c r="D782" s="85">
        <v>17398.428</v>
      </c>
      <c r="E782" s="85">
        <v>0</v>
      </c>
      <c r="F782" s="85">
        <v>4828.9139999999998</v>
      </c>
      <c r="G782" s="85">
        <v>923.63499999999999</v>
      </c>
      <c r="H782" s="85">
        <v>0</v>
      </c>
    </row>
    <row r="783" spans="1:9" s="77" customFormat="1" ht="9" customHeight="1" x14ac:dyDescent="0.25">
      <c r="A783" s="76" t="s">
        <v>45</v>
      </c>
      <c r="B783" s="81">
        <f t="shared" si="47"/>
        <v>125911.79</v>
      </c>
      <c r="C783" s="82">
        <v>97240.92</v>
      </c>
      <c r="D783" s="82">
        <v>5072.37</v>
      </c>
      <c r="E783" s="82">
        <v>0</v>
      </c>
      <c r="F783" s="82">
        <v>2293.08</v>
      </c>
      <c r="G783" s="82">
        <v>21305.42</v>
      </c>
      <c r="H783" s="82">
        <v>0</v>
      </c>
    </row>
    <row r="784" spans="1:9" s="77" customFormat="1" ht="9" customHeight="1" x14ac:dyDescent="0.25">
      <c r="A784" s="76" t="s">
        <v>46</v>
      </c>
      <c r="B784" s="81">
        <f t="shared" si="47"/>
        <v>342253.53711999988</v>
      </c>
      <c r="C784" s="82">
        <v>285136.32539999986</v>
      </c>
      <c r="D784" s="82">
        <v>14814.522719999997</v>
      </c>
      <c r="E784" s="82">
        <v>0</v>
      </c>
      <c r="F784" s="82">
        <v>16.038</v>
      </c>
      <c r="G784" s="82">
        <v>42286.650999999998</v>
      </c>
      <c r="H784" s="82">
        <v>0</v>
      </c>
    </row>
    <row r="785" spans="1:9" s="77" customFormat="1" ht="9" customHeight="1" x14ac:dyDescent="0.25">
      <c r="A785" s="76" t="s">
        <v>47</v>
      </c>
      <c r="B785" s="81">
        <f t="shared" si="47"/>
        <v>296066.68183250003</v>
      </c>
      <c r="C785" s="82">
        <v>277789.91389500001</v>
      </c>
      <c r="D785" s="82">
        <v>0</v>
      </c>
      <c r="E785" s="82">
        <v>0</v>
      </c>
      <c r="F785" s="82">
        <v>2674.8185400000002</v>
      </c>
      <c r="G785" s="82">
        <v>15601.9493975</v>
      </c>
      <c r="H785" s="82">
        <v>0</v>
      </c>
    </row>
    <row r="786" spans="1:9" s="77" customFormat="1" ht="9" customHeight="1" x14ac:dyDescent="0.25">
      <c r="A786" s="83" t="s">
        <v>48</v>
      </c>
      <c r="B786" s="84">
        <f t="shared" si="47"/>
        <v>447477.73999999935</v>
      </c>
      <c r="C786" s="85">
        <v>407616.36099999934</v>
      </c>
      <c r="D786" s="85">
        <v>38670.363000000012</v>
      </c>
      <c r="E786" s="85">
        <v>0</v>
      </c>
      <c r="F786" s="85">
        <v>327.56800000000004</v>
      </c>
      <c r="G786" s="85">
        <v>863.44799999999987</v>
      </c>
      <c r="H786" s="85">
        <v>0</v>
      </c>
    </row>
    <row r="787" spans="1:9" s="77" customFormat="1" ht="9" customHeight="1" x14ac:dyDescent="0.25">
      <c r="A787" s="76" t="s">
        <v>49</v>
      </c>
      <c r="B787" s="81">
        <f t="shared" si="47"/>
        <v>3729.047</v>
      </c>
      <c r="C787" s="82">
        <v>77.563999999999993</v>
      </c>
      <c r="D787" s="82">
        <v>73.709999999999994</v>
      </c>
      <c r="E787" s="82">
        <v>0</v>
      </c>
      <c r="F787" s="82">
        <v>569.07000000000005</v>
      </c>
      <c r="G787" s="82">
        <v>3008.703</v>
      </c>
      <c r="H787" s="82">
        <v>0</v>
      </c>
    </row>
    <row r="788" spans="1:9" s="77" customFormat="1" ht="9" customHeight="1" x14ac:dyDescent="0.25">
      <c r="A788" s="76" t="s">
        <v>50</v>
      </c>
      <c r="B788" s="81">
        <f t="shared" si="47"/>
        <v>23052.638900000002</v>
      </c>
      <c r="C788" s="82">
        <v>11429.888000000001</v>
      </c>
      <c r="D788" s="82">
        <v>0</v>
      </c>
      <c r="E788" s="82">
        <v>4033.674</v>
      </c>
      <c r="F788" s="82">
        <v>2640</v>
      </c>
      <c r="G788" s="82">
        <v>4949.0769</v>
      </c>
      <c r="H788" s="82">
        <v>0</v>
      </c>
    </row>
    <row r="789" spans="1:9" s="77" customFormat="1" ht="9" customHeight="1" x14ac:dyDescent="0.25">
      <c r="A789" s="76" t="s">
        <v>51</v>
      </c>
      <c r="B789" s="81">
        <f t="shared" si="47"/>
        <v>5904.3920000000007</v>
      </c>
      <c r="C789" s="82">
        <v>4965.4670000000006</v>
      </c>
      <c r="D789" s="82">
        <v>0</v>
      </c>
      <c r="E789" s="82">
        <v>0</v>
      </c>
      <c r="F789" s="82">
        <v>180</v>
      </c>
      <c r="G789" s="82">
        <v>758.92499999999995</v>
      </c>
      <c r="H789" s="82">
        <v>0</v>
      </c>
    </row>
    <row r="790" spans="1:9" s="77" customFormat="1" ht="9" customHeight="1" x14ac:dyDescent="0.25">
      <c r="A790" s="83" t="s">
        <v>52</v>
      </c>
      <c r="B790" s="84">
        <f t="shared" si="47"/>
        <v>393685.28480000002</v>
      </c>
      <c r="C790" s="85">
        <v>321545.13579999999</v>
      </c>
      <c r="D790" s="85">
        <v>36829.415999999997</v>
      </c>
      <c r="E790" s="85">
        <v>0</v>
      </c>
      <c r="F790" s="85">
        <v>1194.289</v>
      </c>
      <c r="G790" s="85">
        <v>34116.444000000003</v>
      </c>
      <c r="H790" s="85">
        <v>0</v>
      </c>
    </row>
    <row r="791" spans="1:9" s="77" customFormat="1" ht="9" customHeight="1" x14ac:dyDescent="0.25">
      <c r="A791" s="76" t="s">
        <v>53</v>
      </c>
      <c r="B791" s="81">
        <f t="shared" si="47"/>
        <v>291737.97250000003</v>
      </c>
      <c r="C791" s="82">
        <v>242866.76180000007</v>
      </c>
      <c r="D791" s="82">
        <v>0</v>
      </c>
      <c r="E791" s="82">
        <v>0</v>
      </c>
      <c r="F791" s="82">
        <v>600.08600000000001</v>
      </c>
      <c r="G791" s="82">
        <v>48271.124699999986</v>
      </c>
      <c r="H791" s="82">
        <v>0</v>
      </c>
    </row>
    <row r="792" spans="1:9" s="77" customFormat="1" ht="9" customHeight="1" x14ac:dyDescent="0.25">
      <c r="A792" s="76" t="s">
        <v>54</v>
      </c>
      <c r="B792" s="81">
        <f t="shared" si="47"/>
        <v>7768.326</v>
      </c>
      <c r="C792" s="82">
        <v>3921.94</v>
      </c>
      <c r="D792" s="82">
        <v>0</v>
      </c>
      <c r="E792" s="82">
        <v>0</v>
      </c>
      <c r="F792" s="82">
        <v>0</v>
      </c>
      <c r="G792" s="82">
        <v>3846.386</v>
      </c>
      <c r="H792" s="82">
        <v>0</v>
      </c>
    </row>
    <row r="793" spans="1:9" s="77" customFormat="1" ht="9" customHeight="1" x14ac:dyDescent="0.25">
      <c r="A793" s="76" t="s">
        <v>55</v>
      </c>
      <c r="B793" s="81">
        <f t="shared" si="47"/>
        <v>51946.798000000003</v>
      </c>
      <c r="C793" s="82">
        <v>28425.031000000003</v>
      </c>
      <c r="D793" s="82">
        <v>0</v>
      </c>
      <c r="E793" s="82">
        <v>3151.4659999999999</v>
      </c>
      <c r="F793" s="82">
        <v>10049.561</v>
      </c>
      <c r="G793" s="82">
        <v>10320.74</v>
      </c>
      <c r="H793" s="82">
        <v>0</v>
      </c>
    </row>
    <row r="794" spans="1:9" s="77" customFormat="1" ht="9" customHeight="1" x14ac:dyDescent="0.25">
      <c r="A794" s="83" t="s">
        <v>56</v>
      </c>
      <c r="B794" s="84">
        <f t="shared" si="47"/>
        <v>3921.0359999999996</v>
      </c>
      <c r="C794" s="85">
        <v>1240.098</v>
      </c>
      <c r="D794" s="85">
        <v>0</v>
      </c>
      <c r="E794" s="85">
        <v>0</v>
      </c>
      <c r="F794" s="85">
        <v>25.253999999999998</v>
      </c>
      <c r="G794" s="85">
        <v>2307.2259999999997</v>
      </c>
      <c r="H794" s="85">
        <v>348.45800000000003</v>
      </c>
    </row>
    <row r="795" spans="1:9" s="77" customFormat="1" ht="9" customHeight="1" x14ac:dyDescent="0.25">
      <c r="A795" s="76" t="s">
        <v>57</v>
      </c>
      <c r="B795" s="81">
        <f t="shared" si="47"/>
        <v>56937.161999999997</v>
      </c>
      <c r="C795" s="82">
        <v>52081.123999999996</v>
      </c>
      <c r="D795" s="82">
        <v>0</v>
      </c>
      <c r="E795" s="82">
        <v>0</v>
      </c>
      <c r="F795" s="82">
        <v>3016.4879999999998</v>
      </c>
      <c r="G795" s="82">
        <v>1839.55</v>
      </c>
      <c r="H795" s="82">
        <v>0</v>
      </c>
    </row>
    <row r="796" spans="1:9" s="77" customFormat="1" ht="9" customHeight="1" x14ac:dyDescent="0.25">
      <c r="A796" s="76" t="s">
        <v>58</v>
      </c>
      <c r="B796" s="81">
        <f t="shared" si="47"/>
        <v>200762.90400000004</v>
      </c>
      <c r="C796" s="82">
        <v>15863.254000000001</v>
      </c>
      <c r="D796" s="82">
        <v>0</v>
      </c>
      <c r="E796" s="82">
        <v>0</v>
      </c>
      <c r="F796" s="82">
        <v>700</v>
      </c>
      <c r="G796" s="82">
        <v>184199.65000000002</v>
      </c>
      <c r="H796" s="82">
        <v>0</v>
      </c>
    </row>
    <row r="797" spans="1:9" s="77" customFormat="1" ht="9" customHeight="1" x14ac:dyDescent="0.25">
      <c r="A797" s="76" t="s">
        <v>59</v>
      </c>
      <c r="B797" s="81">
        <f t="shared" si="47"/>
        <v>56276</v>
      </c>
      <c r="C797" s="82">
        <v>0</v>
      </c>
      <c r="D797" s="82">
        <v>56276</v>
      </c>
      <c r="E797" s="82">
        <v>0</v>
      </c>
      <c r="F797" s="82">
        <v>0</v>
      </c>
      <c r="G797" s="82">
        <v>0</v>
      </c>
      <c r="H797" s="82">
        <v>0</v>
      </c>
    </row>
    <row r="798" spans="1:9" s="77" customFormat="1" ht="9" customHeight="1" x14ac:dyDescent="0.25">
      <c r="A798" s="83" t="s">
        <v>60</v>
      </c>
      <c r="B798" s="84">
        <f t="shared" si="47"/>
        <v>79539.61</v>
      </c>
      <c r="C798" s="85">
        <v>29270.45</v>
      </c>
      <c r="D798" s="85">
        <v>0</v>
      </c>
      <c r="E798" s="85">
        <v>0</v>
      </c>
      <c r="F798" s="85">
        <v>21716.02</v>
      </c>
      <c r="G798" s="85">
        <v>28323.949999999997</v>
      </c>
      <c r="H798" s="85">
        <v>229.19</v>
      </c>
      <c r="I798" s="199"/>
    </row>
    <row r="799" spans="1:9" s="77" customFormat="1" ht="9" customHeight="1" x14ac:dyDescent="0.25">
      <c r="A799" s="76" t="s">
        <v>61</v>
      </c>
      <c r="B799" s="81">
        <f t="shared" si="47"/>
        <v>45426.229999999996</v>
      </c>
      <c r="C799" s="82">
        <v>36964.629999999997</v>
      </c>
      <c r="D799" s="82">
        <v>0</v>
      </c>
      <c r="E799" s="82">
        <v>0</v>
      </c>
      <c r="F799" s="82">
        <v>0</v>
      </c>
      <c r="G799" s="82">
        <v>8461.6</v>
      </c>
      <c r="H799" s="82">
        <v>0</v>
      </c>
      <c r="I799" s="199"/>
    </row>
    <row r="800" spans="1:9" s="77" customFormat="1" ht="9" customHeight="1" x14ac:dyDescent="0.25">
      <c r="A800" s="76" t="s">
        <v>62</v>
      </c>
      <c r="B800" s="81">
        <f t="shared" si="47"/>
        <v>522505.8</v>
      </c>
      <c r="C800" s="82">
        <v>468221.71600000001</v>
      </c>
      <c r="D800" s="82">
        <v>7196.0510000000004</v>
      </c>
      <c r="E800" s="82">
        <v>0</v>
      </c>
      <c r="F800" s="82">
        <v>619.63700000000006</v>
      </c>
      <c r="G800" s="82">
        <v>46468.396000000001</v>
      </c>
      <c r="H800" s="82">
        <v>0</v>
      </c>
      <c r="I800" s="199"/>
    </row>
    <row r="801" spans="1:11" s="77" customFormat="1" ht="9" customHeight="1" x14ac:dyDescent="0.25">
      <c r="A801" s="76" t="s">
        <v>63</v>
      </c>
      <c r="B801" s="81">
        <f t="shared" si="47"/>
        <v>9005.232</v>
      </c>
      <c r="C801" s="82">
        <v>19.96</v>
      </c>
      <c r="D801" s="82">
        <v>0</v>
      </c>
      <c r="E801" s="82">
        <v>0</v>
      </c>
      <c r="F801" s="82">
        <v>846</v>
      </c>
      <c r="G801" s="82">
        <v>8139.2719999999999</v>
      </c>
      <c r="H801" s="82">
        <v>0</v>
      </c>
    </row>
    <row r="802" spans="1:11" s="77" customFormat="1" ht="9" customHeight="1" x14ac:dyDescent="0.25">
      <c r="A802" s="83" t="s">
        <v>64</v>
      </c>
      <c r="B802" s="84">
        <f t="shared" si="47"/>
        <v>31786.149999999994</v>
      </c>
      <c r="C802" s="85">
        <v>24156.742999999999</v>
      </c>
      <c r="D802" s="85">
        <v>1726.3869999999999</v>
      </c>
      <c r="E802" s="85">
        <v>0</v>
      </c>
      <c r="F802" s="85">
        <v>2130.386</v>
      </c>
      <c r="G802" s="85">
        <v>3772.634</v>
      </c>
      <c r="H802" s="85">
        <v>0</v>
      </c>
    </row>
    <row r="803" spans="1:11" s="77" customFormat="1" ht="9" customHeight="1" x14ac:dyDescent="0.25">
      <c r="A803" s="78"/>
      <c r="B803" s="81"/>
      <c r="C803" s="82"/>
      <c r="D803" s="82"/>
      <c r="E803" s="82"/>
      <c r="F803" s="82"/>
      <c r="G803" s="81"/>
      <c r="H803" s="82"/>
    </row>
    <row r="804" spans="1:11" s="77" customFormat="1" ht="9" customHeight="1" x14ac:dyDescent="0.25">
      <c r="A804" s="75" t="s">
        <v>90</v>
      </c>
      <c r="B804" s="91"/>
      <c r="C804" s="91"/>
      <c r="D804" s="91"/>
      <c r="E804" s="91"/>
      <c r="F804" s="91"/>
      <c r="G804" s="91"/>
      <c r="H804" s="91"/>
    </row>
    <row r="805" spans="1:11" s="80" customFormat="1" ht="9" customHeight="1" x14ac:dyDescent="0.25">
      <c r="A805" s="78" t="s">
        <v>33</v>
      </c>
      <c r="B805" s="91">
        <f>SUM(B807:B838)+2</f>
        <v>7072005</v>
      </c>
      <c r="C805" s="91">
        <f>SUM(C807:C838)-1</f>
        <v>4411685</v>
      </c>
      <c r="D805" s="91">
        <f>SUM(D807:D838)</f>
        <v>1045488</v>
      </c>
      <c r="E805" s="91">
        <f>SUM(E807:E838)-1</f>
        <v>418102</v>
      </c>
      <c r="F805" s="91">
        <f>SUM(F807:F838)-1</f>
        <v>117765</v>
      </c>
      <c r="G805" s="91">
        <f>SUM(G807:G838)-2</f>
        <v>716080</v>
      </c>
      <c r="H805" s="91">
        <f>SUM(H807:H838)+1</f>
        <v>362884</v>
      </c>
      <c r="I805" s="77"/>
      <c r="J805" s="77"/>
      <c r="K805" s="89"/>
    </row>
    <row r="806" spans="1:11" s="80" customFormat="1" ht="3.95" customHeight="1" x14ac:dyDescent="0.25">
      <c r="A806" s="75"/>
      <c r="B806" s="91"/>
      <c r="C806" s="91"/>
      <c r="D806" s="91"/>
      <c r="E806" s="91"/>
      <c r="F806" s="91"/>
      <c r="G806" s="91"/>
      <c r="H806" s="79"/>
      <c r="I806" s="89"/>
      <c r="K806" s="89"/>
    </row>
    <row r="807" spans="1:11" s="77" customFormat="1" ht="9" customHeight="1" x14ac:dyDescent="0.25">
      <c r="A807" s="76" t="s">
        <v>34</v>
      </c>
      <c r="B807" s="87">
        <f>SUM(C807:H807)</f>
        <v>5012</v>
      </c>
      <c r="C807" s="88">
        <v>0</v>
      </c>
      <c r="D807" s="88">
        <v>0</v>
      </c>
      <c r="E807" s="88">
        <v>0</v>
      </c>
      <c r="F807" s="88">
        <v>0</v>
      </c>
      <c r="G807" s="88">
        <v>5012</v>
      </c>
      <c r="H807" s="82">
        <v>0</v>
      </c>
      <c r="K807" s="89"/>
    </row>
    <row r="808" spans="1:11" s="77" customFormat="1" ht="9" customHeight="1" x14ac:dyDescent="0.25">
      <c r="A808" s="76" t="s">
        <v>35</v>
      </c>
      <c r="B808" s="81">
        <f t="shared" ref="B808:B838" si="48">SUM(C808:H808)</f>
        <v>56</v>
      </c>
      <c r="C808" s="82">
        <v>0</v>
      </c>
      <c r="D808" s="82">
        <v>0</v>
      </c>
      <c r="E808" s="82">
        <v>0</v>
      </c>
      <c r="F808" s="82">
        <v>0</v>
      </c>
      <c r="G808" s="82">
        <v>56</v>
      </c>
      <c r="H808" s="82">
        <v>0</v>
      </c>
      <c r="K808" s="89"/>
    </row>
    <row r="809" spans="1:11" s="77" customFormat="1" ht="9" customHeight="1" x14ac:dyDescent="0.25">
      <c r="A809" s="76" t="s">
        <v>87</v>
      </c>
      <c r="B809" s="81">
        <f t="shared" si="48"/>
        <v>1512</v>
      </c>
      <c r="C809" s="82">
        <v>0</v>
      </c>
      <c r="D809" s="82">
        <v>0</v>
      </c>
      <c r="E809" s="82">
        <v>0</v>
      </c>
      <c r="F809" s="82">
        <v>321</v>
      </c>
      <c r="G809" s="82">
        <v>1191</v>
      </c>
      <c r="H809" s="82">
        <v>0</v>
      </c>
      <c r="K809" s="89"/>
    </row>
    <row r="810" spans="1:11" s="77" customFormat="1" ht="9" customHeight="1" x14ac:dyDescent="0.25">
      <c r="A810" s="83" t="s">
        <v>37</v>
      </c>
      <c r="B810" s="84">
        <f>SUM(C810:H810)-1</f>
        <v>40441</v>
      </c>
      <c r="C810" s="85">
        <v>3785</v>
      </c>
      <c r="D810" s="85">
        <v>0</v>
      </c>
      <c r="E810" s="85">
        <v>0</v>
      </c>
      <c r="F810" s="85">
        <v>35561</v>
      </c>
      <c r="G810" s="85">
        <v>996</v>
      </c>
      <c r="H810" s="85">
        <v>100</v>
      </c>
      <c r="K810" s="89"/>
    </row>
    <row r="811" spans="1:11" s="77" customFormat="1" ht="9" customHeight="1" x14ac:dyDescent="0.25">
      <c r="A811" s="76" t="s">
        <v>38</v>
      </c>
      <c r="B811" s="81">
        <f t="shared" si="48"/>
        <v>0</v>
      </c>
      <c r="C811" s="82">
        <v>0</v>
      </c>
      <c r="D811" s="82">
        <v>0</v>
      </c>
      <c r="E811" s="82">
        <v>0</v>
      </c>
      <c r="F811" s="82">
        <v>0</v>
      </c>
      <c r="G811" s="82">
        <v>0</v>
      </c>
      <c r="H811" s="82">
        <v>0</v>
      </c>
      <c r="K811" s="89"/>
    </row>
    <row r="812" spans="1:11" s="77" customFormat="1" ht="9" customHeight="1" x14ac:dyDescent="0.25">
      <c r="A812" s="76" t="s">
        <v>39</v>
      </c>
      <c r="B812" s="81">
        <f t="shared" si="48"/>
        <v>11775</v>
      </c>
      <c r="C812" s="82">
        <v>5696</v>
      </c>
      <c r="D812" s="82">
        <v>0</v>
      </c>
      <c r="E812" s="82">
        <v>0</v>
      </c>
      <c r="F812" s="82">
        <v>2201</v>
      </c>
      <c r="G812" s="82">
        <v>3878</v>
      </c>
      <c r="H812" s="82">
        <v>0</v>
      </c>
      <c r="K812" s="89"/>
    </row>
    <row r="813" spans="1:11" s="77" customFormat="1" ht="9" customHeight="1" x14ac:dyDescent="0.25">
      <c r="A813" s="76" t="s">
        <v>40</v>
      </c>
      <c r="B813" s="81">
        <f t="shared" si="48"/>
        <v>129172</v>
      </c>
      <c r="C813" s="82">
        <v>127975</v>
      </c>
      <c r="D813" s="82">
        <v>0</v>
      </c>
      <c r="E813" s="82">
        <v>0</v>
      </c>
      <c r="F813" s="82">
        <v>0</v>
      </c>
      <c r="G813" s="82">
        <v>1197</v>
      </c>
      <c r="H813" s="82">
        <v>0</v>
      </c>
      <c r="K813" s="89"/>
    </row>
    <row r="814" spans="1:11" s="77" customFormat="1" ht="9" customHeight="1" x14ac:dyDescent="0.25">
      <c r="A814" s="83" t="s">
        <v>41</v>
      </c>
      <c r="B814" s="84">
        <f t="shared" si="48"/>
        <v>1130748</v>
      </c>
      <c r="C814" s="85">
        <v>874330</v>
      </c>
      <c r="D814" s="85">
        <v>67814</v>
      </c>
      <c r="E814" s="85">
        <v>130265</v>
      </c>
      <c r="F814" s="85">
        <v>17859</v>
      </c>
      <c r="G814" s="85">
        <v>40480</v>
      </c>
      <c r="H814" s="85">
        <v>0</v>
      </c>
      <c r="K814" s="89"/>
    </row>
    <row r="815" spans="1:11" s="77" customFormat="1" ht="9" customHeight="1" x14ac:dyDescent="0.25">
      <c r="A815" s="92" t="s">
        <v>88</v>
      </c>
      <c r="B815" s="81">
        <f t="shared" si="48"/>
        <v>0</v>
      </c>
      <c r="C815" s="82">
        <v>0</v>
      </c>
      <c r="D815" s="82">
        <v>0</v>
      </c>
      <c r="E815" s="82">
        <v>0</v>
      </c>
      <c r="F815" s="82">
        <v>0</v>
      </c>
      <c r="G815" s="82">
        <v>0</v>
      </c>
      <c r="H815" s="82">
        <v>0</v>
      </c>
      <c r="K815" s="89"/>
    </row>
    <row r="816" spans="1:11" s="77" customFormat="1" ht="9" customHeight="1" x14ac:dyDescent="0.25">
      <c r="A816" s="76" t="s">
        <v>42</v>
      </c>
      <c r="B816" s="81">
        <f>SUM(C816:H816)-1</f>
        <v>2246106</v>
      </c>
      <c r="C816" s="82">
        <v>1167091</v>
      </c>
      <c r="D816" s="82">
        <v>344330</v>
      </c>
      <c r="E816" s="82">
        <v>272871</v>
      </c>
      <c r="F816" s="82">
        <v>13062</v>
      </c>
      <c r="G816" s="82">
        <v>89832</v>
      </c>
      <c r="H816" s="82">
        <v>358921</v>
      </c>
      <c r="K816" s="89"/>
    </row>
    <row r="817" spans="1:11" s="77" customFormat="1" ht="9" customHeight="1" x14ac:dyDescent="0.25">
      <c r="A817" s="76" t="s">
        <v>43</v>
      </c>
      <c r="B817" s="81">
        <f t="shared" si="48"/>
        <v>47962</v>
      </c>
      <c r="C817" s="82">
        <v>8287</v>
      </c>
      <c r="D817" s="82">
        <v>105</v>
      </c>
      <c r="E817" s="82">
        <v>0</v>
      </c>
      <c r="F817" s="82">
        <v>19</v>
      </c>
      <c r="G817" s="82">
        <v>39551</v>
      </c>
      <c r="H817" s="82">
        <v>0</v>
      </c>
      <c r="K817" s="89"/>
    </row>
    <row r="818" spans="1:11" s="77" customFormat="1" ht="9" customHeight="1" x14ac:dyDescent="0.25">
      <c r="A818" s="83" t="s">
        <v>44</v>
      </c>
      <c r="B818" s="84">
        <f>SUM(C818:H818)-1</f>
        <v>163620</v>
      </c>
      <c r="C818" s="85">
        <v>143862</v>
      </c>
      <c r="D818" s="85">
        <v>12175</v>
      </c>
      <c r="E818" s="85">
        <v>0</v>
      </c>
      <c r="F818" s="85">
        <v>0</v>
      </c>
      <c r="G818" s="85">
        <v>7584</v>
      </c>
      <c r="H818" s="85">
        <v>0</v>
      </c>
      <c r="K818" s="89"/>
    </row>
    <row r="819" spans="1:11" s="77" customFormat="1" ht="9" customHeight="1" x14ac:dyDescent="0.25">
      <c r="A819" s="76" t="s">
        <v>45</v>
      </c>
      <c r="B819" s="81">
        <f t="shared" si="48"/>
        <v>134677</v>
      </c>
      <c r="C819" s="82">
        <v>110117</v>
      </c>
      <c r="D819" s="82">
        <v>5437</v>
      </c>
      <c r="E819" s="82">
        <v>0</v>
      </c>
      <c r="F819" s="82">
        <v>1986</v>
      </c>
      <c r="G819" s="82">
        <v>17137</v>
      </c>
      <c r="H819" s="82">
        <v>0</v>
      </c>
      <c r="K819" s="89"/>
    </row>
    <row r="820" spans="1:11" s="77" customFormat="1" ht="9" customHeight="1" x14ac:dyDescent="0.25">
      <c r="A820" s="76" t="s">
        <v>46</v>
      </c>
      <c r="B820" s="81">
        <f t="shared" si="48"/>
        <v>264402</v>
      </c>
      <c r="C820" s="82">
        <v>219211</v>
      </c>
      <c r="D820" s="82">
        <v>14183</v>
      </c>
      <c r="E820" s="82">
        <v>17</v>
      </c>
      <c r="F820" s="82">
        <v>667</v>
      </c>
      <c r="G820" s="82">
        <v>30324</v>
      </c>
      <c r="H820" s="82">
        <v>0</v>
      </c>
      <c r="K820" s="89"/>
    </row>
    <row r="821" spans="1:11" s="77" customFormat="1" ht="9" customHeight="1" x14ac:dyDescent="0.25">
      <c r="A821" s="76" t="s">
        <v>47</v>
      </c>
      <c r="B821" s="81">
        <f t="shared" si="48"/>
        <v>266314</v>
      </c>
      <c r="C821" s="82">
        <v>256280</v>
      </c>
      <c r="D821" s="82">
        <v>0</v>
      </c>
      <c r="E821" s="82">
        <v>0</v>
      </c>
      <c r="F821" s="82">
        <v>0</v>
      </c>
      <c r="G821" s="82">
        <v>10034</v>
      </c>
      <c r="H821" s="82">
        <v>0</v>
      </c>
      <c r="K821" s="89"/>
    </row>
    <row r="822" spans="1:11" s="77" customFormat="1" ht="9" customHeight="1" x14ac:dyDescent="0.25">
      <c r="A822" s="83" t="s">
        <v>48</v>
      </c>
      <c r="B822" s="84">
        <f>SUM(C822:H822)-1</f>
        <v>404416</v>
      </c>
      <c r="C822" s="85">
        <v>339417</v>
      </c>
      <c r="D822" s="85">
        <v>64835</v>
      </c>
      <c r="E822" s="85">
        <v>0</v>
      </c>
      <c r="F822" s="85">
        <v>0</v>
      </c>
      <c r="G822" s="85">
        <v>0</v>
      </c>
      <c r="H822" s="85">
        <v>165</v>
      </c>
      <c r="K822" s="89"/>
    </row>
    <row r="823" spans="1:11" s="77" customFormat="1" ht="9" customHeight="1" x14ac:dyDescent="0.25">
      <c r="A823" s="76" t="s">
        <v>49</v>
      </c>
      <c r="B823" s="81">
        <f t="shared" si="48"/>
        <v>3024</v>
      </c>
      <c r="C823" s="82">
        <v>57</v>
      </c>
      <c r="D823" s="82">
        <v>145</v>
      </c>
      <c r="E823" s="82">
        <v>0</v>
      </c>
      <c r="F823" s="82">
        <v>879</v>
      </c>
      <c r="G823" s="82">
        <v>1943</v>
      </c>
      <c r="H823" s="82">
        <v>0</v>
      </c>
      <c r="K823" s="89"/>
    </row>
    <row r="824" spans="1:11" s="77" customFormat="1" ht="9" customHeight="1" x14ac:dyDescent="0.25">
      <c r="A824" s="76" t="s">
        <v>50</v>
      </c>
      <c r="B824" s="81">
        <f t="shared" si="48"/>
        <v>28046</v>
      </c>
      <c r="C824" s="82">
        <v>15763</v>
      </c>
      <c r="D824" s="82">
        <v>0</v>
      </c>
      <c r="E824" s="82">
        <v>4500</v>
      </c>
      <c r="F824" s="82">
        <v>2975</v>
      </c>
      <c r="G824" s="82">
        <v>4808</v>
      </c>
      <c r="H824" s="82">
        <v>0</v>
      </c>
      <c r="K824" s="89"/>
    </row>
    <row r="825" spans="1:11" s="77" customFormat="1" ht="9" customHeight="1" x14ac:dyDescent="0.25">
      <c r="A825" s="76" t="s">
        <v>51</v>
      </c>
      <c r="B825" s="81">
        <f t="shared" si="48"/>
        <v>12271</v>
      </c>
      <c r="C825" s="82">
        <v>7756</v>
      </c>
      <c r="D825" s="82">
        <v>0</v>
      </c>
      <c r="E825" s="82">
        <v>0</v>
      </c>
      <c r="F825" s="82">
        <v>482</v>
      </c>
      <c r="G825" s="82">
        <v>4033</v>
      </c>
      <c r="H825" s="82">
        <v>0</v>
      </c>
      <c r="K825" s="89"/>
    </row>
    <row r="826" spans="1:11" s="77" customFormat="1" ht="9" customHeight="1" x14ac:dyDescent="0.25">
      <c r="A826" s="83" t="s">
        <v>52</v>
      </c>
      <c r="B826" s="84">
        <f t="shared" si="48"/>
        <v>345305</v>
      </c>
      <c r="C826" s="85">
        <v>299846</v>
      </c>
      <c r="D826" s="85">
        <v>168</v>
      </c>
      <c r="E826" s="85">
        <v>6560</v>
      </c>
      <c r="F826" s="85">
        <v>2161</v>
      </c>
      <c r="G826" s="85">
        <v>36285</v>
      </c>
      <c r="H826" s="85">
        <v>285</v>
      </c>
      <c r="K826" s="89"/>
    </row>
    <row r="827" spans="1:11" s="77" customFormat="1" ht="9" customHeight="1" x14ac:dyDescent="0.25">
      <c r="A827" s="76" t="s">
        <v>53</v>
      </c>
      <c r="B827" s="81">
        <f t="shared" si="48"/>
        <v>281907</v>
      </c>
      <c r="C827" s="82">
        <v>238979</v>
      </c>
      <c r="D827" s="82">
        <v>7057</v>
      </c>
      <c r="E827" s="82">
        <v>3</v>
      </c>
      <c r="F827" s="82">
        <v>541</v>
      </c>
      <c r="G827" s="82">
        <v>35276</v>
      </c>
      <c r="H827" s="82">
        <v>51</v>
      </c>
      <c r="K827" s="89"/>
    </row>
    <row r="828" spans="1:11" s="77" customFormat="1" ht="9" customHeight="1" x14ac:dyDescent="0.25">
      <c r="A828" s="76" t="s">
        <v>54</v>
      </c>
      <c r="B828" s="81">
        <f t="shared" si="48"/>
        <v>8195</v>
      </c>
      <c r="C828" s="82">
        <v>4915</v>
      </c>
      <c r="D828" s="82">
        <v>45</v>
      </c>
      <c r="E828" s="82">
        <v>0</v>
      </c>
      <c r="F828" s="82">
        <v>0</v>
      </c>
      <c r="G828" s="82">
        <v>3235</v>
      </c>
      <c r="H828" s="82">
        <v>0</v>
      </c>
      <c r="K828" s="89"/>
    </row>
    <row r="829" spans="1:11" s="77" customFormat="1" ht="9" customHeight="1" x14ac:dyDescent="0.25">
      <c r="A829" s="76" t="s">
        <v>55</v>
      </c>
      <c r="B829" s="81">
        <f t="shared" si="48"/>
        <v>41957</v>
      </c>
      <c r="C829" s="82">
        <v>20535</v>
      </c>
      <c r="D829" s="82">
        <v>0</v>
      </c>
      <c r="E829" s="82">
        <v>3887</v>
      </c>
      <c r="F829" s="82">
        <v>6936</v>
      </c>
      <c r="G829" s="82">
        <v>8464</v>
      </c>
      <c r="H829" s="82">
        <v>2135</v>
      </c>
      <c r="K829" s="89"/>
    </row>
    <row r="830" spans="1:11" s="77" customFormat="1" ht="9" customHeight="1" x14ac:dyDescent="0.25">
      <c r="A830" s="83" t="s">
        <v>56</v>
      </c>
      <c r="B830" s="84">
        <f>SUM(C830:H830)+1</f>
        <v>5241</v>
      </c>
      <c r="C830" s="85">
        <v>1592</v>
      </c>
      <c r="D830" s="85">
        <v>0</v>
      </c>
      <c r="E830" s="85">
        <v>0</v>
      </c>
      <c r="F830" s="85">
        <v>571</v>
      </c>
      <c r="G830" s="85">
        <v>2718</v>
      </c>
      <c r="H830" s="85">
        <v>359</v>
      </c>
      <c r="K830" s="89"/>
    </row>
    <row r="831" spans="1:11" s="77" customFormat="1" ht="9" customHeight="1" x14ac:dyDescent="0.25">
      <c r="A831" s="76" t="s">
        <v>57</v>
      </c>
      <c r="B831" s="81">
        <f t="shared" si="48"/>
        <v>31690</v>
      </c>
      <c r="C831" s="82">
        <v>29093</v>
      </c>
      <c r="D831" s="82">
        <v>0</v>
      </c>
      <c r="E831" s="82">
        <v>0</v>
      </c>
      <c r="F831" s="82">
        <v>2252</v>
      </c>
      <c r="G831" s="82">
        <v>345</v>
      </c>
      <c r="H831" s="82">
        <v>0</v>
      </c>
      <c r="K831" s="89"/>
    </row>
    <row r="832" spans="1:11" s="77" customFormat="1" ht="9" customHeight="1" x14ac:dyDescent="0.25">
      <c r="A832" s="76" t="s">
        <v>58</v>
      </c>
      <c r="B832" s="81">
        <f t="shared" si="48"/>
        <v>189498</v>
      </c>
      <c r="C832" s="82">
        <v>14864</v>
      </c>
      <c r="D832" s="82">
        <v>0</v>
      </c>
      <c r="E832" s="82">
        <v>0</v>
      </c>
      <c r="F832" s="82">
        <v>561</v>
      </c>
      <c r="G832" s="82">
        <v>174073</v>
      </c>
      <c r="H832" s="82">
        <v>0</v>
      </c>
      <c r="K832" s="89"/>
    </row>
    <row r="833" spans="1:11" s="77" customFormat="1" ht="9" customHeight="1" x14ac:dyDescent="0.25">
      <c r="A833" s="76" t="s">
        <v>59</v>
      </c>
      <c r="B833" s="81">
        <f t="shared" si="48"/>
        <v>521546</v>
      </c>
      <c r="C833" s="82">
        <v>0</v>
      </c>
      <c r="D833" s="82">
        <v>521546</v>
      </c>
      <c r="E833" s="82">
        <v>0</v>
      </c>
      <c r="F833" s="82">
        <v>0</v>
      </c>
      <c r="G833" s="82">
        <v>0</v>
      </c>
      <c r="H833" s="82">
        <v>0</v>
      </c>
      <c r="K833" s="89"/>
    </row>
    <row r="834" spans="1:11" s="77" customFormat="1" ht="9" customHeight="1" x14ac:dyDescent="0.25">
      <c r="A834" s="83" t="s">
        <v>60</v>
      </c>
      <c r="B834" s="84">
        <f>SUM(C834:H834)-1</f>
        <v>194816</v>
      </c>
      <c r="C834" s="85">
        <v>42487</v>
      </c>
      <c r="D834" s="85">
        <v>0</v>
      </c>
      <c r="E834" s="85">
        <v>0</v>
      </c>
      <c r="F834" s="85">
        <v>23204</v>
      </c>
      <c r="G834" s="85">
        <v>128259</v>
      </c>
      <c r="H834" s="85">
        <v>867</v>
      </c>
      <c r="I834" s="199"/>
      <c r="K834" s="89"/>
    </row>
    <row r="835" spans="1:11" s="77" customFormat="1" ht="9" customHeight="1" x14ac:dyDescent="0.25">
      <c r="A835" s="76" t="s">
        <v>61</v>
      </c>
      <c r="B835" s="81">
        <f t="shared" si="48"/>
        <v>44612</v>
      </c>
      <c r="C835" s="82">
        <v>36141</v>
      </c>
      <c r="D835" s="82">
        <v>0</v>
      </c>
      <c r="E835" s="82">
        <v>0</v>
      </c>
      <c r="F835" s="82">
        <v>0</v>
      </c>
      <c r="G835" s="82">
        <v>8471</v>
      </c>
      <c r="H835" s="82">
        <v>0</v>
      </c>
      <c r="I835" s="199"/>
      <c r="K835" s="89"/>
    </row>
    <row r="836" spans="1:11" s="77" customFormat="1" ht="9" customHeight="1" x14ac:dyDescent="0.25">
      <c r="A836" s="76" t="s">
        <v>62</v>
      </c>
      <c r="B836" s="81">
        <f>SUM(C836:H836)-1</f>
        <v>441006</v>
      </c>
      <c r="C836" s="82">
        <v>388602</v>
      </c>
      <c r="D836" s="82">
        <v>5538</v>
      </c>
      <c r="E836" s="82">
        <v>0</v>
      </c>
      <c r="F836" s="82">
        <v>666</v>
      </c>
      <c r="G836" s="82">
        <v>46201</v>
      </c>
      <c r="H836" s="82">
        <v>0</v>
      </c>
      <c r="I836" s="199"/>
      <c r="K836" s="89"/>
    </row>
    <row r="837" spans="1:11" s="77" customFormat="1" ht="9" customHeight="1" x14ac:dyDescent="0.25">
      <c r="A837" s="76" t="s">
        <v>63</v>
      </c>
      <c r="B837" s="81">
        <f t="shared" si="48"/>
        <v>6460</v>
      </c>
      <c r="C837" s="82">
        <v>61</v>
      </c>
      <c r="D837" s="82">
        <v>0</v>
      </c>
      <c r="E837" s="82">
        <v>0</v>
      </c>
      <c r="F837" s="82">
        <v>994</v>
      </c>
      <c r="G837" s="82">
        <v>5405</v>
      </c>
      <c r="H837" s="82">
        <v>0</v>
      </c>
      <c r="K837" s="89"/>
    </row>
    <row r="838" spans="1:11" s="77" customFormat="1" ht="9" customHeight="1" x14ac:dyDescent="0.25">
      <c r="A838" s="83" t="s">
        <v>64</v>
      </c>
      <c r="B838" s="84">
        <f t="shared" si="48"/>
        <v>70216</v>
      </c>
      <c r="C838" s="85">
        <v>54944</v>
      </c>
      <c r="D838" s="85">
        <v>2110</v>
      </c>
      <c r="E838" s="85">
        <v>0</v>
      </c>
      <c r="F838" s="85">
        <v>3868</v>
      </c>
      <c r="G838" s="85">
        <v>9294</v>
      </c>
      <c r="H838" s="85">
        <v>0</v>
      </c>
      <c r="K838" s="89"/>
    </row>
    <row r="839" spans="1:11" ht="3" customHeight="1" x14ac:dyDescent="0.25">
      <c r="A839" s="71"/>
      <c r="B839" s="71"/>
      <c r="C839" s="71"/>
      <c r="D839" s="71"/>
      <c r="E839" s="71"/>
      <c r="F839" s="71"/>
      <c r="G839" s="71"/>
      <c r="H839" s="71"/>
    </row>
    <row r="840" spans="1:11" ht="3" customHeight="1" x14ac:dyDescent="0.25">
      <c r="A840" s="70"/>
    </row>
    <row r="841" spans="1:11" ht="9" customHeight="1" x14ac:dyDescent="0.25">
      <c r="A841" s="199" t="s">
        <v>91</v>
      </c>
    </row>
    <row r="842" spans="1:11" ht="9" customHeight="1" x14ac:dyDescent="0.25">
      <c r="A842" s="74" t="s">
        <v>92</v>
      </c>
    </row>
    <row r="843" spans="1:11" s="74" customFormat="1" ht="9" hidden="1" customHeight="1" x14ac:dyDescent="0.25">
      <c r="A843" s="199"/>
      <c r="B843" s="199"/>
      <c r="C843" s="199"/>
      <c r="D843" s="199"/>
      <c r="E843" s="199"/>
      <c r="F843" s="199"/>
      <c r="G843" s="199"/>
      <c r="H843" s="199"/>
    </row>
    <row r="844" spans="1:11" s="74" customFormat="1" ht="9" hidden="1" customHeight="1" x14ac:dyDescent="0.25">
      <c r="A844" s="199"/>
    </row>
    <row r="845" spans="1:11" s="74" customFormat="1" ht="7.5" hidden="1" customHeight="1" x14ac:dyDescent="0.25">
      <c r="F845" s="93"/>
      <c r="I845" s="74" t="s">
        <v>11</v>
      </c>
    </row>
    <row r="846" spans="1:11" ht="11.25" hidden="1" customHeight="1" x14ac:dyDescent="0.25"/>
    <row r="847" spans="1:11" ht="11.25" hidden="1" customHeight="1" x14ac:dyDescent="0.25"/>
  </sheetData>
  <sheetProtection sheet="1" objects="1" scenarios="1"/>
  <mergeCells count="4">
    <mergeCell ref="G1:H1"/>
    <mergeCell ref="A7:A9"/>
    <mergeCell ref="E7:E8"/>
    <mergeCell ref="F7:F9"/>
  </mergeCells>
  <hyperlinks>
    <hyperlink ref="G1:H1" location="Índice!A1" tooltip="Ir a Índice" display="Índice!A1"/>
  </hyperlinks>
  <printOptions horizontalCentered="1" verticalCentered="1" gridLinesSet="0"/>
  <pageMargins left="0.19685039370078741" right="0.19685039370078741" top="0.39370078740157483" bottom="0.19685039370078741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1" manualBreakCount="11">
    <brk id="83" max="7" man="1"/>
    <brk id="155" max="7" man="1"/>
    <brk id="227" max="7" man="1"/>
    <brk id="299" max="7" man="1"/>
    <brk id="371" max="7" man="1"/>
    <brk id="443" max="7" man="1"/>
    <brk id="515" max="7" man="1"/>
    <brk id="587" max="7" man="1"/>
    <brk id="659" max="7" man="1"/>
    <brk id="731" max="7" man="1"/>
    <brk id="803" max="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8"/>
  <sheetViews>
    <sheetView showGridLines="0" showRowColHeaders="0" zoomScale="130" zoomScaleNormal="130"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0" defaultRowHeight="11.25" customHeight="1" zeroHeight="1" x14ac:dyDescent="0.25"/>
  <cols>
    <col min="1" max="1" width="17.5703125" style="72" customWidth="1"/>
    <col min="2" max="2" width="12.140625" style="72" customWidth="1"/>
    <col min="3" max="6" width="10.42578125" style="72" customWidth="1"/>
    <col min="7" max="7" width="11.42578125" style="72" customWidth="1"/>
    <col min="8" max="8" width="10.42578125" style="72" customWidth="1"/>
    <col min="9" max="9" width="0.85546875" style="72" customWidth="1"/>
    <col min="10" max="15" width="0" style="72" hidden="1" customWidth="1"/>
    <col min="16" max="16384" width="11.42578125" style="72" hidden="1"/>
  </cols>
  <sheetData>
    <row r="1" spans="1:10" s="67" customFormat="1" ht="12" customHeight="1" x14ac:dyDescent="0.2">
      <c r="A1" s="64" t="s">
        <v>311</v>
      </c>
      <c r="B1" s="65"/>
      <c r="C1" s="65"/>
      <c r="D1" s="65"/>
      <c r="E1" s="65"/>
      <c r="F1" s="65"/>
      <c r="G1" s="65"/>
      <c r="H1" s="193" t="s">
        <v>312</v>
      </c>
      <c r="I1" s="66"/>
    </row>
    <row r="2" spans="1:10" s="67" customFormat="1" ht="12" customHeight="1" x14ac:dyDescent="0.2">
      <c r="A2" s="64" t="s">
        <v>77</v>
      </c>
      <c r="B2" s="65"/>
      <c r="C2" s="65"/>
      <c r="D2" s="65"/>
      <c r="E2" s="65"/>
      <c r="F2" s="65"/>
      <c r="G2" s="65"/>
      <c r="H2" s="68"/>
      <c r="I2" s="64"/>
    </row>
    <row r="3" spans="1:10" s="67" customFormat="1" ht="12" customHeight="1" x14ac:dyDescent="0.25">
      <c r="A3" s="66" t="s">
        <v>346</v>
      </c>
      <c r="B3" s="65"/>
      <c r="C3" s="65"/>
      <c r="D3" s="65"/>
      <c r="E3" s="65"/>
      <c r="F3" s="65"/>
      <c r="G3" s="65"/>
      <c r="H3" s="65"/>
      <c r="I3" s="66"/>
    </row>
    <row r="4" spans="1:10" s="67" customFormat="1" ht="12" customHeight="1" x14ac:dyDescent="0.25">
      <c r="A4" s="69" t="s">
        <v>313</v>
      </c>
      <c r="B4" s="65"/>
      <c r="C4" s="65"/>
      <c r="D4" s="65"/>
      <c r="E4" s="65"/>
      <c r="F4" s="65"/>
      <c r="G4" s="65"/>
      <c r="H4" s="65"/>
      <c r="I4" s="70"/>
    </row>
    <row r="5" spans="1:10" ht="3" customHeight="1" x14ac:dyDescent="0.25">
      <c r="A5" s="71"/>
      <c r="B5" s="71"/>
      <c r="C5" s="71"/>
      <c r="D5" s="71"/>
      <c r="E5" s="71"/>
      <c r="F5" s="71"/>
      <c r="G5" s="71"/>
      <c r="H5" s="71"/>
      <c r="I5" s="70"/>
      <c r="J5" s="70"/>
    </row>
    <row r="6" spans="1:10" ht="3" customHeight="1" x14ac:dyDescent="0.25">
      <c r="A6" s="70"/>
      <c r="B6" s="70"/>
      <c r="C6" s="70"/>
      <c r="D6" s="70"/>
      <c r="E6" s="70"/>
      <c r="F6" s="70"/>
      <c r="G6" s="70"/>
      <c r="H6" s="70"/>
    </row>
    <row r="7" spans="1:10" s="74" customFormat="1" ht="9.6" customHeight="1" x14ac:dyDescent="0.15">
      <c r="A7" s="357" t="s">
        <v>80</v>
      </c>
      <c r="B7" s="194" t="s">
        <v>5</v>
      </c>
      <c r="C7" s="194" t="s">
        <v>81</v>
      </c>
      <c r="D7" s="194" t="s">
        <v>82</v>
      </c>
      <c r="E7" s="359" t="s">
        <v>83</v>
      </c>
      <c r="F7" s="359" t="s">
        <v>84</v>
      </c>
      <c r="G7" s="73" t="s">
        <v>85</v>
      </c>
      <c r="H7" s="194" t="s">
        <v>86</v>
      </c>
    </row>
    <row r="8" spans="1:10" s="74" customFormat="1" ht="8.65" customHeight="1" x14ac:dyDescent="0.25">
      <c r="A8" s="358"/>
      <c r="B8" s="194"/>
      <c r="C8" s="194"/>
      <c r="D8" s="194"/>
      <c r="E8" s="360"/>
      <c r="F8" s="360"/>
      <c r="G8" s="194"/>
      <c r="H8" s="194"/>
    </row>
    <row r="9" spans="1:10" s="74" customFormat="1" ht="8.65" customHeight="1" x14ac:dyDescent="0.25">
      <c r="A9" s="358"/>
      <c r="B9" s="194"/>
      <c r="C9" s="194"/>
      <c r="D9" s="194"/>
      <c r="E9" s="194"/>
      <c r="F9" s="360"/>
      <c r="G9" s="194"/>
      <c r="H9" s="194"/>
    </row>
    <row r="10" spans="1:10" ht="3" customHeight="1" x14ac:dyDescent="0.25">
      <c r="A10" s="71"/>
      <c r="B10" s="71"/>
      <c r="C10" s="71"/>
      <c r="D10" s="71"/>
      <c r="E10" s="71"/>
      <c r="F10" s="71"/>
      <c r="G10" s="71"/>
      <c r="H10" s="71"/>
    </row>
    <row r="11" spans="1:10" ht="3" customHeight="1" x14ac:dyDescent="0.25">
      <c r="A11" s="70"/>
      <c r="B11" s="70"/>
      <c r="C11" s="70"/>
      <c r="D11" s="70"/>
      <c r="E11" s="70"/>
      <c r="F11" s="70"/>
      <c r="G11" s="70"/>
      <c r="H11" s="70"/>
    </row>
    <row r="12" spans="1:10" s="77" customFormat="1" ht="9" customHeight="1" x14ac:dyDescent="0.25">
      <c r="A12" s="306">
        <v>1995</v>
      </c>
    </row>
    <row r="13" spans="1:10" s="80" customFormat="1" ht="9" customHeight="1" x14ac:dyDescent="0.25">
      <c r="A13" s="78" t="s">
        <v>33</v>
      </c>
      <c r="B13" s="97">
        <f t="shared" ref="B13:H13" si="0">SUM(B15:B46)</f>
        <v>1481467.1720000003</v>
      </c>
      <c r="C13" s="97">
        <f t="shared" si="0"/>
        <v>1272819.973</v>
      </c>
      <c r="D13" s="97">
        <f t="shared" si="0"/>
        <v>108052.96200000001</v>
      </c>
      <c r="E13" s="97">
        <f t="shared" si="0"/>
        <v>30781.198</v>
      </c>
      <c r="F13" s="97">
        <f t="shared" si="0"/>
        <v>29214.880000000001</v>
      </c>
      <c r="G13" s="97">
        <f t="shared" si="0"/>
        <v>33407.828000000001</v>
      </c>
      <c r="H13" s="97">
        <f t="shared" si="0"/>
        <v>7190.3310000000001</v>
      </c>
    </row>
    <row r="14" spans="1:10" s="80" customFormat="1" ht="3.95" customHeight="1" x14ac:dyDescent="0.25">
      <c r="A14" s="75"/>
      <c r="B14" s="97"/>
      <c r="C14" s="97"/>
      <c r="D14" s="97"/>
      <c r="E14" s="97"/>
      <c r="F14" s="97"/>
      <c r="G14" s="97"/>
      <c r="H14" s="97"/>
    </row>
    <row r="15" spans="1:10" s="77" customFormat="1" ht="9" customHeight="1" x14ac:dyDescent="0.25">
      <c r="A15" s="76" t="s">
        <v>34</v>
      </c>
      <c r="B15" s="82">
        <f t="shared" ref="B15:B46" si="1">SUM(C15:H15)</f>
        <v>587.44600000000003</v>
      </c>
      <c r="C15" s="82">
        <v>47.488</v>
      </c>
      <c r="D15" s="82">
        <v>0</v>
      </c>
      <c r="E15" s="82">
        <v>0</v>
      </c>
      <c r="F15" s="82">
        <v>8.0980000000000008</v>
      </c>
      <c r="G15" s="82">
        <v>531.86</v>
      </c>
      <c r="H15" s="82">
        <v>0</v>
      </c>
    </row>
    <row r="16" spans="1:10" s="77" customFormat="1" ht="9" customHeight="1" x14ac:dyDescent="0.25">
      <c r="A16" s="76" t="s">
        <v>35</v>
      </c>
      <c r="B16" s="82">
        <f t="shared" si="1"/>
        <v>1626.384</v>
      </c>
      <c r="C16" s="82">
        <v>1499.5840000000001</v>
      </c>
      <c r="D16" s="82">
        <v>0</v>
      </c>
      <c r="E16" s="82">
        <v>0</v>
      </c>
      <c r="F16" s="82">
        <v>12.624000000000001</v>
      </c>
      <c r="G16" s="82">
        <v>114.176</v>
      </c>
      <c r="H16" s="82">
        <v>0</v>
      </c>
    </row>
    <row r="17" spans="1:8" s="77" customFormat="1" ht="9" customHeight="1" x14ac:dyDescent="0.25">
      <c r="A17" s="76" t="s">
        <v>87</v>
      </c>
      <c r="B17" s="82">
        <f t="shared" si="1"/>
        <v>645.16</v>
      </c>
      <c r="C17" s="82">
        <v>0.8</v>
      </c>
      <c r="D17" s="82">
        <v>0</v>
      </c>
      <c r="E17" s="82">
        <v>0</v>
      </c>
      <c r="F17" s="82">
        <v>22.2</v>
      </c>
      <c r="G17" s="82">
        <v>622.16</v>
      </c>
      <c r="H17" s="82">
        <v>0</v>
      </c>
    </row>
    <row r="18" spans="1:8" s="77" customFormat="1" ht="9" customHeight="1" x14ac:dyDescent="0.25">
      <c r="A18" s="83" t="s">
        <v>37</v>
      </c>
      <c r="B18" s="85">
        <f t="shared" si="1"/>
        <v>11348.539999999999</v>
      </c>
      <c r="C18" s="85">
        <v>7376.46</v>
      </c>
      <c r="D18" s="85">
        <v>0</v>
      </c>
      <c r="E18" s="85">
        <v>679</v>
      </c>
      <c r="F18" s="85">
        <v>260.68</v>
      </c>
      <c r="G18" s="85">
        <v>0</v>
      </c>
      <c r="H18" s="85">
        <v>3032.4</v>
      </c>
    </row>
    <row r="19" spans="1:8" s="77" customFormat="1" ht="9" customHeight="1" x14ac:dyDescent="0.25">
      <c r="A19" s="76" t="s">
        <v>38</v>
      </c>
      <c r="B19" s="82">
        <f t="shared" si="1"/>
        <v>955.60000000000014</v>
      </c>
      <c r="C19" s="82">
        <v>283.31400000000002</v>
      </c>
      <c r="D19" s="82">
        <v>0</v>
      </c>
      <c r="E19" s="82">
        <v>0</v>
      </c>
      <c r="F19" s="82">
        <v>95.465999999999994</v>
      </c>
      <c r="G19" s="82">
        <v>576.82000000000005</v>
      </c>
      <c r="H19" s="82">
        <v>0</v>
      </c>
    </row>
    <row r="20" spans="1:8" s="77" customFormat="1" ht="9" customHeight="1" x14ac:dyDescent="0.25">
      <c r="A20" s="76" t="s">
        <v>39</v>
      </c>
      <c r="B20" s="82">
        <f t="shared" si="1"/>
        <v>113.67899999999999</v>
      </c>
      <c r="C20" s="82">
        <v>83.887</v>
      </c>
      <c r="D20" s="82">
        <v>0</v>
      </c>
      <c r="E20" s="82">
        <v>0</v>
      </c>
      <c r="F20" s="82">
        <v>14.808</v>
      </c>
      <c r="G20" s="82">
        <v>14.984</v>
      </c>
      <c r="H20" s="82">
        <v>0</v>
      </c>
    </row>
    <row r="21" spans="1:8" s="77" customFormat="1" ht="9" customHeight="1" x14ac:dyDescent="0.25">
      <c r="A21" s="76" t="s">
        <v>40</v>
      </c>
      <c r="B21" s="82">
        <f t="shared" si="1"/>
        <v>13335.043</v>
      </c>
      <c r="C21" s="82">
        <v>13335.043</v>
      </c>
      <c r="D21" s="82">
        <v>0</v>
      </c>
      <c r="E21" s="82">
        <v>0</v>
      </c>
      <c r="F21" s="82">
        <v>0</v>
      </c>
      <c r="G21" s="82">
        <v>0</v>
      </c>
      <c r="H21" s="82">
        <v>0</v>
      </c>
    </row>
    <row r="22" spans="1:8" s="77" customFormat="1" ht="9" customHeight="1" x14ac:dyDescent="0.25">
      <c r="A22" s="83" t="s">
        <v>41</v>
      </c>
      <c r="B22" s="85">
        <f t="shared" si="1"/>
        <v>292134.10800000001</v>
      </c>
      <c r="C22" s="85">
        <v>243642.39</v>
      </c>
      <c r="D22" s="85">
        <v>45181.5</v>
      </c>
      <c r="E22" s="85">
        <v>0</v>
      </c>
      <c r="F22" s="85">
        <v>2567.67</v>
      </c>
      <c r="G22" s="85">
        <v>742.548</v>
      </c>
      <c r="H22" s="85">
        <v>0</v>
      </c>
    </row>
    <row r="23" spans="1:8" s="77" customFormat="1" ht="9" customHeight="1" x14ac:dyDescent="0.25">
      <c r="A23" s="76" t="s">
        <v>88</v>
      </c>
      <c r="B23" s="82">
        <f t="shared" si="1"/>
        <v>695.53</v>
      </c>
      <c r="C23" s="82">
        <v>118.58</v>
      </c>
      <c r="D23" s="82">
        <v>559.79</v>
      </c>
      <c r="E23" s="82">
        <v>0</v>
      </c>
      <c r="F23" s="82">
        <v>0</v>
      </c>
      <c r="G23" s="82">
        <v>17.16</v>
      </c>
      <c r="H23" s="82">
        <v>0</v>
      </c>
    </row>
    <row r="24" spans="1:8" s="77" customFormat="1" ht="9" customHeight="1" x14ac:dyDescent="0.25">
      <c r="A24" s="76" t="s">
        <v>42</v>
      </c>
      <c r="B24" s="82">
        <f t="shared" si="1"/>
        <v>544984.21</v>
      </c>
      <c r="C24" s="82">
        <v>508329.00099999999</v>
      </c>
      <c r="D24" s="82">
        <v>9834.7759999999998</v>
      </c>
      <c r="E24" s="82">
        <v>9224.8799999999992</v>
      </c>
      <c r="F24" s="82">
        <v>14117.85</v>
      </c>
      <c r="G24" s="82">
        <v>2476.183</v>
      </c>
      <c r="H24" s="82">
        <v>1001.52</v>
      </c>
    </row>
    <row r="25" spans="1:8" s="77" customFormat="1" ht="9" customHeight="1" x14ac:dyDescent="0.25">
      <c r="A25" s="76" t="s">
        <v>43</v>
      </c>
      <c r="B25" s="82">
        <f t="shared" si="1"/>
        <v>2705.7260000000001</v>
      </c>
      <c r="C25" s="82">
        <v>865.69</v>
      </c>
      <c r="D25" s="82">
        <v>12.683999999999999</v>
      </c>
      <c r="E25" s="82">
        <v>0</v>
      </c>
      <c r="F25" s="82">
        <v>16.198</v>
      </c>
      <c r="G25" s="82">
        <v>1811.154</v>
      </c>
      <c r="H25" s="82">
        <v>0</v>
      </c>
    </row>
    <row r="26" spans="1:8" s="77" customFormat="1" ht="9" customHeight="1" x14ac:dyDescent="0.25">
      <c r="A26" s="83" t="s">
        <v>44</v>
      </c>
      <c r="B26" s="85">
        <f t="shared" si="1"/>
        <v>40585.495000000003</v>
      </c>
      <c r="C26" s="85">
        <v>39998.31</v>
      </c>
      <c r="D26" s="85">
        <v>37.08</v>
      </c>
      <c r="E26" s="85">
        <v>434.35500000000002</v>
      </c>
      <c r="F26" s="85">
        <v>10.08</v>
      </c>
      <c r="G26" s="85">
        <v>105.67</v>
      </c>
      <c r="H26" s="85">
        <v>0</v>
      </c>
    </row>
    <row r="27" spans="1:8" s="77" customFormat="1" ht="9" customHeight="1" x14ac:dyDescent="0.25">
      <c r="A27" s="76" t="s">
        <v>45</v>
      </c>
      <c r="B27" s="82">
        <f t="shared" si="1"/>
        <v>18023.515000000003</v>
      </c>
      <c r="C27" s="82">
        <v>17142.3</v>
      </c>
      <c r="D27" s="82">
        <v>469.45499999999998</v>
      </c>
      <c r="E27" s="82">
        <v>0</v>
      </c>
      <c r="F27" s="82">
        <v>111.971</v>
      </c>
      <c r="G27" s="82">
        <v>294.72800000000001</v>
      </c>
      <c r="H27" s="82">
        <v>5.0609999999999999</v>
      </c>
    </row>
    <row r="28" spans="1:8" s="77" customFormat="1" ht="9" customHeight="1" x14ac:dyDescent="0.25">
      <c r="A28" s="76" t="s">
        <v>46</v>
      </c>
      <c r="B28" s="82">
        <f t="shared" si="1"/>
        <v>61069.243000000002</v>
      </c>
      <c r="C28" s="82">
        <v>40996.129000000001</v>
      </c>
      <c r="D28" s="82">
        <v>15645.992</v>
      </c>
      <c r="E28" s="82">
        <v>0</v>
      </c>
      <c r="F28" s="82">
        <v>163.24600000000001</v>
      </c>
      <c r="G28" s="82">
        <v>4263.8760000000002</v>
      </c>
      <c r="H28" s="82">
        <v>0</v>
      </c>
    </row>
    <row r="29" spans="1:8" s="77" customFormat="1" ht="9" customHeight="1" x14ac:dyDescent="0.25">
      <c r="A29" s="76" t="s">
        <v>47</v>
      </c>
      <c r="B29" s="82">
        <f t="shared" si="1"/>
        <v>13477.300999999999</v>
      </c>
      <c r="C29" s="82">
        <v>8447.5939999999991</v>
      </c>
      <c r="D29" s="82">
        <v>4988.607</v>
      </c>
      <c r="E29" s="82">
        <v>0</v>
      </c>
      <c r="F29" s="82">
        <v>0</v>
      </c>
      <c r="G29" s="82">
        <v>41.1</v>
      </c>
      <c r="H29" s="82">
        <v>0</v>
      </c>
    </row>
    <row r="30" spans="1:8" s="77" customFormat="1" ht="9" customHeight="1" x14ac:dyDescent="0.25">
      <c r="A30" s="83" t="s">
        <v>48</v>
      </c>
      <c r="B30" s="85">
        <f t="shared" si="1"/>
        <v>208717.83399999997</v>
      </c>
      <c r="C30" s="85">
        <v>183351.614</v>
      </c>
      <c r="D30" s="85">
        <v>24989.421999999999</v>
      </c>
      <c r="E30" s="85">
        <v>0</v>
      </c>
      <c r="F30" s="85">
        <v>90.3</v>
      </c>
      <c r="G30" s="85">
        <v>286.49799999999999</v>
      </c>
      <c r="H30" s="85">
        <v>0</v>
      </c>
    </row>
    <row r="31" spans="1:8" s="77" customFormat="1" ht="9" customHeight="1" x14ac:dyDescent="0.25">
      <c r="A31" s="76" t="s">
        <v>49</v>
      </c>
      <c r="B31" s="82">
        <f t="shared" si="1"/>
        <v>162.98400000000001</v>
      </c>
      <c r="C31" s="82">
        <v>145.197</v>
      </c>
      <c r="D31" s="82">
        <v>12.667</v>
      </c>
      <c r="E31" s="82">
        <v>0</v>
      </c>
      <c r="F31" s="82">
        <v>0</v>
      </c>
      <c r="G31" s="82">
        <v>5.12</v>
      </c>
      <c r="H31" s="82">
        <v>0</v>
      </c>
    </row>
    <row r="32" spans="1:8" s="77" customFormat="1" ht="9" customHeight="1" x14ac:dyDescent="0.25">
      <c r="A32" s="76" t="s">
        <v>50</v>
      </c>
      <c r="B32" s="82">
        <f t="shared" si="1"/>
        <v>7778.4139999999998</v>
      </c>
      <c r="C32" s="82">
        <v>6499.52</v>
      </c>
      <c r="D32" s="82">
        <v>0</v>
      </c>
      <c r="E32" s="82">
        <v>0</v>
      </c>
      <c r="F32" s="82">
        <v>1094.9259999999999</v>
      </c>
      <c r="G32" s="82">
        <v>183.96799999999999</v>
      </c>
      <c r="H32" s="82">
        <v>0</v>
      </c>
    </row>
    <row r="33" spans="1:8" s="77" customFormat="1" ht="9" customHeight="1" x14ac:dyDescent="0.25">
      <c r="A33" s="76" t="s">
        <v>51</v>
      </c>
      <c r="B33" s="82">
        <f t="shared" si="1"/>
        <v>5660.74</v>
      </c>
      <c r="C33" s="82">
        <v>4333.08</v>
      </c>
      <c r="D33" s="82">
        <v>0</v>
      </c>
      <c r="E33" s="82">
        <v>0</v>
      </c>
      <c r="F33" s="82">
        <v>775.69500000000005</v>
      </c>
      <c r="G33" s="82">
        <v>540.08399999999995</v>
      </c>
      <c r="H33" s="82">
        <v>11.881</v>
      </c>
    </row>
    <row r="34" spans="1:8" s="77" customFormat="1" ht="9" customHeight="1" x14ac:dyDescent="0.25">
      <c r="A34" s="83" t="s">
        <v>52</v>
      </c>
      <c r="B34" s="85">
        <f t="shared" si="1"/>
        <v>114556.27099999999</v>
      </c>
      <c r="C34" s="85">
        <v>94186.4</v>
      </c>
      <c r="D34" s="85">
        <v>3237.364</v>
      </c>
      <c r="E34" s="85">
        <v>15660.788</v>
      </c>
      <c r="F34" s="85">
        <v>541.06700000000001</v>
      </c>
      <c r="G34" s="85">
        <v>512.15200000000004</v>
      </c>
      <c r="H34" s="85">
        <v>418.5</v>
      </c>
    </row>
    <row r="35" spans="1:8" s="77" customFormat="1" ht="9" customHeight="1" x14ac:dyDescent="0.25">
      <c r="A35" s="76" t="s">
        <v>53</v>
      </c>
      <c r="B35" s="82">
        <f t="shared" si="1"/>
        <v>48523.14</v>
      </c>
      <c r="C35" s="82">
        <v>45407.360000000001</v>
      </c>
      <c r="D35" s="82">
        <v>2343.7800000000002</v>
      </c>
      <c r="E35" s="82">
        <v>1.6</v>
      </c>
      <c r="F35" s="82">
        <v>24.16</v>
      </c>
      <c r="G35" s="82">
        <v>746.24</v>
      </c>
      <c r="H35" s="82">
        <v>0</v>
      </c>
    </row>
    <row r="36" spans="1:8" s="77" customFormat="1" ht="9" customHeight="1" x14ac:dyDescent="0.25">
      <c r="A36" s="76" t="s">
        <v>54</v>
      </c>
      <c r="B36" s="82">
        <f t="shared" si="1"/>
        <v>780.93099999999993</v>
      </c>
      <c r="C36" s="82">
        <v>570.82799999999997</v>
      </c>
      <c r="D36" s="82">
        <v>0</v>
      </c>
      <c r="E36" s="82">
        <v>0</v>
      </c>
      <c r="F36" s="82">
        <v>20.251000000000001</v>
      </c>
      <c r="G36" s="82">
        <v>189.852</v>
      </c>
      <c r="H36" s="82">
        <v>0</v>
      </c>
    </row>
    <row r="37" spans="1:8" s="77" customFormat="1" ht="9" customHeight="1" x14ac:dyDescent="0.25">
      <c r="A37" s="76" t="s">
        <v>55</v>
      </c>
      <c r="B37" s="82">
        <f t="shared" si="1"/>
        <v>19551.62</v>
      </c>
      <c r="C37" s="82">
        <v>12433.754999999999</v>
      </c>
      <c r="D37" s="82">
        <v>0</v>
      </c>
      <c r="E37" s="82">
        <v>4453.16</v>
      </c>
      <c r="F37" s="82">
        <v>88.78</v>
      </c>
      <c r="G37" s="82">
        <v>0</v>
      </c>
      <c r="H37" s="82">
        <v>2575.9250000000002</v>
      </c>
    </row>
    <row r="38" spans="1:8" s="77" customFormat="1" ht="9" customHeight="1" x14ac:dyDescent="0.25">
      <c r="A38" s="83" t="s">
        <v>56</v>
      </c>
      <c r="B38" s="85">
        <f t="shared" si="1"/>
        <v>934.42399999999998</v>
      </c>
      <c r="C38" s="85">
        <v>681.8</v>
      </c>
      <c r="D38" s="85">
        <v>177.4</v>
      </c>
      <c r="E38" s="85">
        <v>10.92</v>
      </c>
      <c r="F38" s="85">
        <v>11.6</v>
      </c>
      <c r="G38" s="85">
        <v>27.36</v>
      </c>
      <c r="H38" s="85">
        <v>25.344000000000001</v>
      </c>
    </row>
    <row r="39" spans="1:8" s="77" customFormat="1" ht="9" customHeight="1" x14ac:dyDescent="0.25">
      <c r="A39" s="76" t="s">
        <v>57</v>
      </c>
      <c r="B39" s="82">
        <f t="shared" si="1"/>
        <v>9170.7839999999997</v>
      </c>
      <c r="C39" s="82">
        <v>6998.2039999999997</v>
      </c>
      <c r="D39" s="82">
        <v>0</v>
      </c>
      <c r="E39" s="82">
        <v>0</v>
      </c>
      <c r="F39" s="82">
        <v>2133.33</v>
      </c>
      <c r="G39" s="82">
        <v>39.25</v>
      </c>
      <c r="H39" s="82">
        <v>0</v>
      </c>
    </row>
    <row r="40" spans="1:8" s="77" customFormat="1" ht="9" customHeight="1" x14ac:dyDescent="0.25">
      <c r="A40" s="76" t="s">
        <v>58</v>
      </c>
      <c r="B40" s="82">
        <f t="shared" si="1"/>
        <v>20806.830999999998</v>
      </c>
      <c r="C40" s="82">
        <v>10171.508</v>
      </c>
      <c r="D40" s="82">
        <v>0</v>
      </c>
      <c r="E40" s="82">
        <v>0</v>
      </c>
      <c r="F40" s="82">
        <v>0</v>
      </c>
      <c r="G40" s="82">
        <v>10635.323</v>
      </c>
      <c r="H40" s="82">
        <v>0</v>
      </c>
    </row>
    <row r="41" spans="1:8" s="77" customFormat="1" ht="9" customHeight="1" x14ac:dyDescent="0.25">
      <c r="A41" s="76" t="s">
        <v>59</v>
      </c>
      <c r="B41" s="82">
        <f t="shared" si="1"/>
        <v>722.62400000000002</v>
      </c>
      <c r="C41" s="82">
        <v>722.62400000000002</v>
      </c>
      <c r="D41" s="82">
        <v>0</v>
      </c>
      <c r="E41" s="82">
        <v>0</v>
      </c>
      <c r="F41" s="82">
        <v>0</v>
      </c>
      <c r="G41" s="82">
        <v>0</v>
      </c>
      <c r="H41" s="82">
        <v>0</v>
      </c>
    </row>
    <row r="42" spans="1:8" s="77" customFormat="1" ht="9" customHeight="1" x14ac:dyDescent="0.25">
      <c r="A42" s="83" t="s">
        <v>60</v>
      </c>
      <c r="B42" s="85">
        <f t="shared" si="1"/>
        <v>14002.559000000001</v>
      </c>
      <c r="C42" s="85">
        <v>1052.2059999999999</v>
      </c>
      <c r="D42" s="85">
        <v>0</v>
      </c>
      <c r="E42" s="85">
        <v>0</v>
      </c>
      <c r="F42" s="85">
        <v>5168.8</v>
      </c>
      <c r="G42" s="85">
        <v>7661.8530000000001</v>
      </c>
      <c r="H42" s="85">
        <v>119.7</v>
      </c>
    </row>
    <row r="43" spans="1:8" s="77" customFormat="1" ht="9" customHeight="1" x14ac:dyDescent="0.25">
      <c r="A43" s="76" t="s">
        <v>61</v>
      </c>
      <c r="B43" s="82">
        <f t="shared" si="1"/>
        <v>4823.3400000000011</v>
      </c>
      <c r="C43" s="82">
        <v>4498.5200000000004</v>
      </c>
      <c r="D43" s="82">
        <v>89.394999999999996</v>
      </c>
      <c r="E43" s="82">
        <v>0</v>
      </c>
      <c r="F43" s="82">
        <v>31.184999999999999</v>
      </c>
      <c r="G43" s="82">
        <v>204.24</v>
      </c>
      <c r="H43" s="82">
        <v>0</v>
      </c>
    </row>
    <row r="44" spans="1:8" s="77" customFormat="1" ht="9" customHeight="1" x14ac:dyDescent="0.25">
      <c r="A44" s="76" t="s">
        <v>62</v>
      </c>
      <c r="B44" s="82">
        <f t="shared" si="1"/>
        <v>19839.898000000001</v>
      </c>
      <c r="C44" s="82">
        <v>17145.378000000001</v>
      </c>
      <c r="D44" s="82">
        <v>431.75</v>
      </c>
      <c r="E44" s="82">
        <v>313.77499999999998</v>
      </c>
      <c r="F44" s="82">
        <v>1552.7049999999999</v>
      </c>
      <c r="G44" s="82">
        <v>396.29</v>
      </c>
      <c r="H44" s="82">
        <v>0</v>
      </c>
    </row>
    <row r="45" spans="1:8" s="77" customFormat="1" ht="9" customHeight="1" x14ac:dyDescent="0.25">
      <c r="A45" s="76" t="s">
        <v>63</v>
      </c>
      <c r="B45" s="82">
        <f t="shared" si="1"/>
        <v>102.06700000000001</v>
      </c>
      <c r="C45" s="82">
        <v>96.257000000000005</v>
      </c>
      <c r="D45" s="82">
        <v>0</v>
      </c>
      <c r="E45" s="82">
        <v>2.72</v>
      </c>
      <c r="F45" s="82">
        <v>3.09</v>
      </c>
      <c r="G45" s="82">
        <v>0</v>
      </c>
      <c r="H45" s="82">
        <v>0</v>
      </c>
    </row>
    <row r="46" spans="1:8" s="77" customFormat="1" ht="9" customHeight="1" x14ac:dyDescent="0.25">
      <c r="A46" s="83" t="s">
        <v>64</v>
      </c>
      <c r="B46" s="85">
        <f t="shared" si="1"/>
        <v>3045.7310000000002</v>
      </c>
      <c r="C46" s="85">
        <v>2359.152</v>
      </c>
      <c r="D46" s="85">
        <v>41.3</v>
      </c>
      <c r="E46" s="85">
        <v>0</v>
      </c>
      <c r="F46" s="85">
        <v>278.10000000000002</v>
      </c>
      <c r="G46" s="85">
        <v>367.17899999999997</v>
      </c>
      <c r="H46" s="85">
        <v>0</v>
      </c>
    </row>
    <row r="47" spans="1:8" s="77" customFormat="1" ht="9" customHeight="1" x14ac:dyDescent="0.25">
      <c r="A47" s="86"/>
      <c r="B47" s="88"/>
      <c r="C47" s="88"/>
      <c r="D47" s="88"/>
      <c r="E47" s="88"/>
      <c r="F47" s="88"/>
      <c r="G47" s="88"/>
      <c r="H47" s="88"/>
    </row>
    <row r="48" spans="1:8" s="77" customFormat="1" ht="9" customHeight="1" x14ac:dyDescent="0.25">
      <c r="A48" s="306">
        <v>1996</v>
      </c>
    </row>
    <row r="49" spans="1:15" s="77" customFormat="1" ht="9" customHeight="1" x14ac:dyDescent="0.25">
      <c r="A49" s="78" t="s">
        <v>33</v>
      </c>
      <c r="B49" s="97">
        <f t="shared" ref="B49:H49" si="2">SUM(B51:B82)</f>
        <v>1896734.3389999997</v>
      </c>
      <c r="C49" s="97">
        <f t="shared" si="2"/>
        <v>1577421.2179999999</v>
      </c>
      <c r="D49" s="97">
        <f t="shared" si="2"/>
        <v>185885.25599999999</v>
      </c>
      <c r="E49" s="97">
        <f t="shared" si="2"/>
        <v>39676.350999999995</v>
      </c>
      <c r="F49" s="97">
        <f t="shared" si="2"/>
        <v>41818.216</v>
      </c>
      <c r="G49" s="97">
        <f t="shared" si="2"/>
        <v>38801.545000000006</v>
      </c>
      <c r="H49" s="97">
        <f t="shared" si="2"/>
        <v>13131.753000000001</v>
      </c>
    </row>
    <row r="50" spans="1:15" s="77" customFormat="1" ht="3.95" customHeight="1" x14ac:dyDescent="0.25">
      <c r="A50" s="75"/>
      <c r="B50" s="97"/>
      <c r="C50" s="97"/>
      <c r="D50" s="97"/>
      <c r="E50" s="97"/>
      <c r="F50" s="97"/>
      <c r="G50" s="97"/>
      <c r="H50" s="97"/>
    </row>
    <row r="51" spans="1:15" s="77" customFormat="1" ht="9" customHeight="1" x14ac:dyDescent="0.25">
      <c r="A51" s="76" t="s">
        <v>34</v>
      </c>
      <c r="B51" s="82">
        <f t="shared" ref="B51:B82" si="3">SUM(C51:H51)</f>
        <v>846.69499999999994</v>
      </c>
      <c r="C51" s="82">
        <v>0</v>
      </c>
      <c r="D51" s="82">
        <v>0</v>
      </c>
      <c r="E51" s="82">
        <v>0</v>
      </c>
      <c r="F51" s="82">
        <v>24.074000000000002</v>
      </c>
      <c r="G51" s="82">
        <v>822.62099999999998</v>
      </c>
      <c r="H51" s="82">
        <v>0</v>
      </c>
      <c r="J51" s="88"/>
      <c r="K51" s="88"/>
      <c r="L51" s="88"/>
      <c r="M51" s="88"/>
      <c r="N51" s="88"/>
      <c r="O51" s="88"/>
    </row>
    <row r="52" spans="1:15" s="77" customFormat="1" ht="9" customHeight="1" x14ac:dyDescent="0.25">
      <c r="A52" s="76" t="s">
        <v>35</v>
      </c>
      <c r="B52" s="82">
        <f t="shared" si="3"/>
        <v>1129.711</v>
      </c>
      <c r="C52" s="82">
        <v>844.29</v>
      </c>
      <c r="D52" s="82">
        <v>0</v>
      </c>
      <c r="E52" s="82">
        <v>0</v>
      </c>
      <c r="F52" s="82">
        <v>0</v>
      </c>
      <c r="G52" s="82">
        <v>285.42099999999999</v>
      </c>
      <c r="H52" s="82">
        <v>0</v>
      </c>
      <c r="J52" s="88"/>
      <c r="K52" s="88"/>
      <c r="L52" s="88"/>
      <c r="M52" s="88"/>
      <c r="N52" s="88"/>
      <c r="O52" s="88"/>
    </row>
    <row r="53" spans="1:15" s="77" customFormat="1" ht="9" customHeight="1" x14ac:dyDescent="0.25">
      <c r="A53" s="76" t="s">
        <v>87</v>
      </c>
      <c r="B53" s="82">
        <f t="shared" si="3"/>
        <v>792.66000000000008</v>
      </c>
      <c r="C53" s="82">
        <v>0</v>
      </c>
      <c r="D53" s="82">
        <v>0</v>
      </c>
      <c r="E53" s="82">
        <v>0</v>
      </c>
      <c r="F53" s="82">
        <v>66.56</v>
      </c>
      <c r="G53" s="82">
        <v>726.1</v>
      </c>
      <c r="H53" s="82">
        <v>0</v>
      </c>
      <c r="J53" s="88"/>
      <c r="K53" s="88"/>
      <c r="L53" s="88"/>
      <c r="M53" s="88"/>
      <c r="N53" s="88"/>
      <c r="O53" s="88"/>
    </row>
    <row r="54" spans="1:15" s="77" customFormat="1" ht="9" customHeight="1" x14ac:dyDescent="0.25">
      <c r="A54" s="83" t="s">
        <v>37</v>
      </c>
      <c r="B54" s="85">
        <f t="shared" si="3"/>
        <v>16720.82</v>
      </c>
      <c r="C54" s="85">
        <v>8270.42</v>
      </c>
      <c r="D54" s="85">
        <v>0</v>
      </c>
      <c r="E54" s="85">
        <v>2118.04</v>
      </c>
      <c r="F54" s="85">
        <v>849.62</v>
      </c>
      <c r="G54" s="85">
        <v>0</v>
      </c>
      <c r="H54" s="85">
        <v>5482.74</v>
      </c>
      <c r="J54" s="88"/>
      <c r="K54" s="88"/>
      <c r="L54" s="88"/>
      <c r="M54" s="88"/>
      <c r="N54" s="88"/>
      <c r="O54" s="88"/>
    </row>
    <row r="55" spans="1:15" s="77" customFormat="1" ht="9" customHeight="1" x14ac:dyDescent="0.25">
      <c r="A55" s="76" t="s">
        <v>38</v>
      </c>
      <c r="B55" s="82">
        <f t="shared" si="3"/>
        <v>1745.346</v>
      </c>
      <c r="C55" s="82">
        <v>1224.6880000000001</v>
      </c>
      <c r="D55" s="82">
        <v>0</v>
      </c>
      <c r="E55" s="82">
        <v>0</v>
      </c>
      <c r="F55" s="82">
        <v>294.47199999999998</v>
      </c>
      <c r="G55" s="82">
        <v>226.18600000000001</v>
      </c>
      <c r="H55" s="82">
        <v>0</v>
      </c>
      <c r="J55" s="88"/>
      <c r="K55" s="88"/>
      <c r="L55" s="88"/>
      <c r="M55" s="88"/>
      <c r="N55" s="88"/>
      <c r="O55" s="88"/>
    </row>
    <row r="56" spans="1:15" s="77" customFormat="1" ht="9" customHeight="1" x14ac:dyDescent="0.25">
      <c r="A56" s="76" t="s">
        <v>39</v>
      </c>
      <c r="B56" s="82">
        <f t="shared" si="3"/>
        <v>399.00300000000004</v>
      </c>
      <c r="C56" s="82">
        <v>312.12200000000001</v>
      </c>
      <c r="D56" s="82">
        <v>0</v>
      </c>
      <c r="E56" s="82">
        <v>0</v>
      </c>
      <c r="F56" s="82">
        <v>51.582999999999998</v>
      </c>
      <c r="G56" s="82">
        <v>35.298000000000002</v>
      </c>
      <c r="H56" s="82">
        <v>0</v>
      </c>
      <c r="J56" s="88"/>
      <c r="K56" s="88"/>
      <c r="L56" s="88"/>
      <c r="M56" s="88"/>
      <c r="N56" s="88"/>
      <c r="O56" s="88"/>
    </row>
    <row r="57" spans="1:15" s="77" customFormat="1" ht="9" customHeight="1" x14ac:dyDescent="0.25">
      <c r="A57" s="76" t="s">
        <v>40</v>
      </c>
      <c r="B57" s="82">
        <f t="shared" si="3"/>
        <v>11957.148999999999</v>
      </c>
      <c r="C57" s="82">
        <v>11957.148999999999</v>
      </c>
      <c r="D57" s="82">
        <v>0</v>
      </c>
      <c r="E57" s="82">
        <v>0</v>
      </c>
      <c r="F57" s="82">
        <v>0</v>
      </c>
      <c r="G57" s="82">
        <v>0</v>
      </c>
      <c r="H57" s="82">
        <v>0</v>
      </c>
      <c r="J57" s="88"/>
      <c r="K57" s="88"/>
      <c r="L57" s="88"/>
      <c r="M57" s="88"/>
      <c r="N57" s="88"/>
      <c r="O57" s="88"/>
    </row>
    <row r="58" spans="1:15" s="77" customFormat="1" ht="9" customHeight="1" x14ac:dyDescent="0.25">
      <c r="A58" s="83" t="s">
        <v>41</v>
      </c>
      <c r="B58" s="85">
        <f t="shared" si="3"/>
        <v>341274.20299999998</v>
      </c>
      <c r="C58" s="85">
        <v>254233.05</v>
      </c>
      <c r="D58" s="85">
        <v>83004.149999999994</v>
      </c>
      <c r="E58" s="85">
        <v>0</v>
      </c>
      <c r="F58" s="85">
        <v>3811.7660000000001</v>
      </c>
      <c r="G58" s="85">
        <v>225.23699999999999</v>
      </c>
      <c r="H58" s="85">
        <v>0</v>
      </c>
      <c r="J58" s="88"/>
      <c r="K58" s="88"/>
      <c r="L58" s="88"/>
      <c r="M58" s="88"/>
      <c r="N58" s="88"/>
      <c r="O58" s="88"/>
    </row>
    <row r="59" spans="1:15" s="77" customFormat="1" ht="9" customHeight="1" x14ac:dyDescent="0.25">
      <c r="A59" s="76" t="s">
        <v>88</v>
      </c>
      <c r="B59" s="82">
        <f t="shared" si="3"/>
        <v>786.90000000000009</v>
      </c>
      <c r="C59" s="82">
        <v>130.86000000000001</v>
      </c>
      <c r="D59" s="82">
        <v>609.95000000000005</v>
      </c>
      <c r="E59" s="82">
        <v>0</v>
      </c>
      <c r="F59" s="82">
        <v>0</v>
      </c>
      <c r="G59" s="82">
        <v>46.09</v>
      </c>
      <c r="H59" s="82">
        <v>0</v>
      </c>
      <c r="J59" s="88"/>
      <c r="K59" s="88"/>
      <c r="L59" s="88"/>
      <c r="M59" s="88"/>
      <c r="N59" s="88"/>
      <c r="O59" s="88"/>
    </row>
    <row r="60" spans="1:15" s="77" customFormat="1" ht="9" customHeight="1" x14ac:dyDescent="0.25">
      <c r="A60" s="76" t="s">
        <v>42</v>
      </c>
      <c r="B60" s="82">
        <f t="shared" si="3"/>
        <v>742452.78999999992</v>
      </c>
      <c r="C60" s="82">
        <v>672436.57299999997</v>
      </c>
      <c r="D60" s="82">
        <v>24193.516</v>
      </c>
      <c r="E60" s="82">
        <v>13729.126</v>
      </c>
      <c r="F60" s="82">
        <v>23276.218000000001</v>
      </c>
      <c r="G60" s="82">
        <v>7548.1019999999999</v>
      </c>
      <c r="H60" s="82">
        <v>1269.2550000000001</v>
      </c>
      <c r="J60" s="88"/>
      <c r="K60" s="88"/>
      <c r="L60" s="88"/>
      <c r="M60" s="88"/>
      <c r="N60" s="88"/>
      <c r="O60" s="88"/>
    </row>
    <row r="61" spans="1:15" s="77" customFormat="1" ht="9" customHeight="1" x14ac:dyDescent="0.25">
      <c r="A61" s="76" t="s">
        <v>43</v>
      </c>
      <c r="B61" s="82">
        <f t="shared" si="3"/>
        <v>3891.3010000000004</v>
      </c>
      <c r="C61" s="82">
        <v>231.66</v>
      </c>
      <c r="D61" s="82">
        <v>139.40299999999999</v>
      </c>
      <c r="E61" s="82">
        <v>0</v>
      </c>
      <c r="F61" s="82">
        <v>127.4</v>
      </c>
      <c r="G61" s="82">
        <v>3392.8380000000002</v>
      </c>
      <c r="H61" s="82">
        <v>0</v>
      </c>
      <c r="J61" s="88"/>
      <c r="K61" s="88"/>
      <c r="L61" s="88"/>
      <c r="M61" s="88"/>
      <c r="N61" s="88"/>
      <c r="O61" s="88"/>
    </row>
    <row r="62" spans="1:15" s="77" customFormat="1" ht="9" customHeight="1" x14ac:dyDescent="0.25">
      <c r="A62" s="83" t="s">
        <v>44</v>
      </c>
      <c r="B62" s="85">
        <f t="shared" si="3"/>
        <v>55500.183999999994</v>
      </c>
      <c r="C62" s="85">
        <v>55136.038999999997</v>
      </c>
      <c r="D62" s="85">
        <v>6.36</v>
      </c>
      <c r="E62" s="85">
        <v>0</v>
      </c>
      <c r="F62" s="85">
        <v>123.68300000000001</v>
      </c>
      <c r="G62" s="85">
        <v>234.102</v>
      </c>
      <c r="H62" s="85">
        <v>0</v>
      </c>
      <c r="J62" s="88"/>
      <c r="K62" s="88"/>
      <c r="L62" s="88"/>
      <c r="M62" s="88"/>
      <c r="N62" s="88"/>
      <c r="O62" s="88"/>
    </row>
    <row r="63" spans="1:15" s="77" customFormat="1" ht="9" customHeight="1" x14ac:dyDescent="0.25">
      <c r="A63" s="76" t="s">
        <v>45</v>
      </c>
      <c r="B63" s="82">
        <f t="shared" si="3"/>
        <v>24602.399999999998</v>
      </c>
      <c r="C63" s="82">
        <v>23875.96</v>
      </c>
      <c r="D63" s="82">
        <v>347.59500000000003</v>
      </c>
      <c r="E63" s="82">
        <v>0</v>
      </c>
      <c r="F63" s="82">
        <v>155.76499999999999</v>
      </c>
      <c r="G63" s="82">
        <v>222.12</v>
      </c>
      <c r="H63" s="82">
        <v>0.96</v>
      </c>
      <c r="J63" s="88"/>
      <c r="K63" s="88"/>
      <c r="L63" s="88"/>
      <c r="M63" s="88"/>
      <c r="N63" s="88"/>
      <c r="O63" s="88"/>
    </row>
    <row r="64" spans="1:15" s="77" customFormat="1" ht="9" customHeight="1" x14ac:dyDescent="0.25">
      <c r="A64" s="76" t="s">
        <v>46</v>
      </c>
      <c r="B64" s="82">
        <f t="shared" si="3"/>
        <v>109298.05899999998</v>
      </c>
      <c r="C64" s="82">
        <v>73930.423999999999</v>
      </c>
      <c r="D64" s="82">
        <v>29286.362000000001</v>
      </c>
      <c r="E64" s="82">
        <v>53.9</v>
      </c>
      <c r="F64" s="82">
        <v>776.46199999999999</v>
      </c>
      <c r="G64" s="82">
        <v>5250.9110000000001</v>
      </c>
      <c r="H64" s="82">
        <v>0</v>
      </c>
      <c r="J64" s="88"/>
      <c r="K64" s="88"/>
      <c r="L64" s="88"/>
      <c r="M64" s="88"/>
      <c r="N64" s="88"/>
      <c r="O64" s="88"/>
    </row>
    <row r="65" spans="1:15" s="77" customFormat="1" ht="9" customHeight="1" x14ac:dyDescent="0.25">
      <c r="A65" s="76" t="s">
        <v>47</v>
      </c>
      <c r="B65" s="82">
        <f t="shared" si="3"/>
        <v>21640.461000000003</v>
      </c>
      <c r="C65" s="82">
        <v>16092.421</v>
      </c>
      <c r="D65" s="82">
        <v>5213.18</v>
      </c>
      <c r="E65" s="82">
        <v>0</v>
      </c>
      <c r="F65" s="82">
        <v>301.71600000000001</v>
      </c>
      <c r="G65" s="82">
        <v>33.143999999999998</v>
      </c>
      <c r="H65" s="82">
        <v>0</v>
      </c>
      <c r="J65" s="88"/>
      <c r="K65" s="88"/>
      <c r="L65" s="88"/>
      <c r="M65" s="88"/>
      <c r="N65" s="88"/>
      <c r="O65" s="88"/>
    </row>
    <row r="66" spans="1:15" s="77" customFormat="1" ht="9" customHeight="1" x14ac:dyDescent="0.25">
      <c r="A66" s="83" t="s">
        <v>48</v>
      </c>
      <c r="B66" s="85">
        <f t="shared" si="3"/>
        <v>204136.61599999998</v>
      </c>
      <c r="C66" s="85">
        <v>185807.79</v>
      </c>
      <c r="D66" s="85">
        <v>17445.740000000002</v>
      </c>
      <c r="E66" s="85">
        <v>495</v>
      </c>
      <c r="F66" s="85">
        <v>48.62</v>
      </c>
      <c r="G66" s="85">
        <v>339.46600000000001</v>
      </c>
      <c r="H66" s="85">
        <v>0</v>
      </c>
      <c r="J66" s="88"/>
      <c r="K66" s="88"/>
      <c r="L66" s="88"/>
      <c r="M66" s="88"/>
      <c r="N66" s="88"/>
      <c r="O66" s="88"/>
    </row>
    <row r="67" spans="1:15" s="77" customFormat="1" ht="9" customHeight="1" x14ac:dyDescent="0.25">
      <c r="A67" s="76" t="s">
        <v>49</v>
      </c>
      <c r="B67" s="82">
        <f t="shared" si="3"/>
        <v>296.166</v>
      </c>
      <c r="C67" s="82">
        <v>284.85599999999999</v>
      </c>
      <c r="D67" s="82">
        <v>11.31</v>
      </c>
      <c r="E67" s="82">
        <v>0</v>
      </c>
      <c r="F67" s="82">
        <v>0</v>
      </c>
      <c r="G67" s="82">
        <v>0</v>
      </c>
      <c r="H67" s="82">
        <v>0</v>
      </c>
      <c r="J67" s="88"/>
      <c r="K67" s="88"/>
      <c r="L67" s="88"/>
      <c r="M67" s="88"/>
      <c r="N67" s="88"/>
      <c r="O67" s="88"/>
    </row>
    <row r="68" spans="1:15" s="77" customFormat="1" ht="9" customHeight="1" x14ac:dyDescent="0.25">
      <c r="A68" s="76" t="s">
        <v>50</v>
      </c>
      <c r="B68" s="82">
        <f t="shared" si="3"/>
        <v>6452.4380000000001</v>
      </c>
      <c r="C68" s="82">
        <v>6148.5690000000004</v>
      </c>
      <c r="D68" s="82">
        <v>0</v>
      </c>
      <c r="E68" s="82">
        <v>0</v>
      </c>
      <c r="F68" s="82">
        <v>290.464</v>
      </c>
      <c r="G68" s="82">
        <v>13.404999999999999</v>
      </c>
      <c r="H68" s="82">
        <v>0</v>
      </c>
      <c r="J68" s="88"/>
      <c r="K68" s="88"/>
      <c r="L68" s="88"/>
      <c r="M68" s="88"/>
      <c r="N68" s="88"/>
      <c r="O68" s="88"/>
    </row>
    <row r="69" spans="1:15" s="77" customFormat="1" ht="9" customHeight="1" x14ac:dyDescent="0.25">
      <c r="A69" s="76" t="s">
        <v>51</v>
      </c>
      <c r="B69" s="82">
        <f t="shared" si="3"/>
        <v>6588.7270000000008</v>
      </c>
      <c r="C69" s="82">
        <v>5940.3</v>
      </c>
      <c r="D69" s="82">
        <v>0</v>
      </c>
      <c r="E69" s="82">
        <v>0</v>
      </c>
      <c r="F69" s="82">
        <v>191.92500000000001</v>
      </c>
      <c r="G69" s="82">
        <v>423.62200000000001</v>
      </c>
      <c r="H69" s="82">
        <v>32.880000000000003</v>
      </c>
      <c r="J69" s="88"/>
      <c r="K69" s="88"/>
      <c r="L69" s="88"/>
      <c r="M69" s="88"/>
      <c r="N69" s="88"/>
      <c r="O69" s="88"/>
    </row>
    <row r="70" spans="1:15" s="77" customFormat="1" ht="9" customHeight="1" x14ac:dyDescent="0.25">
      <c r="A70" s="83" t="s">
        <v>52</v>
      </c>
      <c r="B70" s="85">
        <f t="shared" si="3"/>
        <v>151812.89799999996</v>
      </c>
      <c r="C70" s="85">
        <v>111968.459</v>
      </c>
      <c r="D70" s="85">
        <v>23333.4</v>
      </c>
      <c r="E70" s="85">
        <v>13903.05</v>
      </c>
      <c r="F70" s="85">
        <v>284.00400000000002</v>
      </c>
      <c r="G70" s="85">
        <v>1369.829</v>
      </c>
      <c r="H70" s="85">
        <v>954.15599999999995</v>
      </c>
      <c r="J70" s="88"/>
      <c r="K70" s="88"/>
      <c r="L70" s="88"/>
      <c r="M70" s="88"/>
      <c r="N70" s="88"/>
      <c r="O70" s="88"/>
    </row>
    <row r="71" spans="1:15" s="77" customFormat="1" ht="9" customHeight="1" x14ac:dyDescent="0.25">
      <c r="A71" s="76" t="s">
        <v>53</v>
      </c>
      <c r="B71" s="82">
        <f t="shared" si="3"/>
        <v>70862.485000000001</v>
      </c>
      <c r="C71" s="82">
        <v>68221.415999999997</v>
      </c>
      <c r="D71" s="82">
        <v>388.28</v>
      </c>
      <c r="E71" s="82">
        <v>0</v>
      </c>
      <c r="F71" s="82">
        <v>75.197000000000003</v>
      </c>
      <c r="G71" s="82">
        <v>2127.5279999999998</v>
      </c>
      <c r="H71" s="82">
        <v>50.064</v>
      </c>
      <c r="J71" s="88"/>
      <c r="K71" s="88"/>
      <c r="L71" s="88"/>
      <c r="M71" s="88"/>
      <c r="N71" s="88"/>
      <c r="O71" s="88"/>
    </row>
    <row r="72" spans="1:15" s="77" customFormat="1" ht="9" customHeight="1" x14ac:dyDescent="0.25">
      <c r="A72" s="76" t="s">
        <v>54</v>
      </c>
      <c r="B72" s="82">
        <f t="shared" si="3"/>
        <v>1768.799</v>
      </c>
      <c r="C72" s="82">
        <v>1690.789</v>
      </c>
      <c r="D72" s="82">
        <v>0</v>
      </c>
      <c r="E72" s="82">
        <v>0</v>
      </c>
      <c r="F72" s="82">
        <v>59.93</v>
      </c>
      <c r="G72" s="82">
        <v>18.079999999999998</v>
      </c>
      <c r="H72" s="82">
        <v>0</v>
      </c>
      <c r="J72" s="88"/>
      <c r="K72" s="88"/>
      <c r="L72" s="88"/>
      <c r="M72" s="88"/>
      <c r="N72" s="88"/>
      <c r="O72" s="88"/>
    </row>
    <row r="73" spans="1:15" s="77" customFormat="1" ht="9" customHeight="1" x14ac:dyDescent="0.25">
      <c r="A73" s="76" t="s">
        <v>55</v>
      </c>
      <c r="B73" s="82">
        <f t="shared" si="3"/>
        <v>30346.740000000005</v>
      </c>
      <c r="C73" s="82">
        <v>18428.400000000001</v>
      </c>
      <c r="D73" s="82">
        <v>0</v>
      </c>
      <c r="E73" s="82">
        <v>8368.86</v>
      </c>
      <c r="F73" s="82">
        <v>187.22</v>
      </c>
      <c r="G73" s="82">
        <v>0</v>
      </c>
      <c r="H73" s="82">
        <v>3362.26</v>
      </c>
      <c r="J73" s="88"/>
      <c r="K73" s="88"/>
      <c r="L73" s="88"/>
      <c r="M73" s="88"/>
      <c r="N73" s="88"/>
      <c r="O73" s="88"/>
    </row>
    <row r="74" spans="1:15" s="77" customFormat="1" ht="9" customHeight="1" x14ac:dyDescent="0.25">
      <c r="A74" s="83" t="s">
        <v>56</v>
      </c>
      <c r="B74" s="85">
        <f t="shared" si="3"/>
        <v>3075.8599999999997</v>
      </c>
      <c r="C74" s="85">
        <v>972.33799999999997</v>
      </c>
      <c r="D74" s="85">
        <v>0</v>
      </c>
      <c r="E74" s="85">
        <v>60.6</v>
      </c>
      <c r="F74" s="85">
        <v>44</v>
      </c>
      <c r="G74" s="85">
        <v>38.299999999999997</v>
      </c>
      <c r="H74" s="85">
        <v>1960.6220000000001</v>
      </c>
      <c r="J74" s="88"/>
      <c r="K74" s="88"/>
      <c r="L74" s="88"/>
      <c r="M74" s="88"/>
      <c r="N74" s="88"/>
      <c r="O74" s="88"/>
    </row>
    <row r="75" spans="1:15" s="77" customFormat="1" ht="9" customHeight="1" x14ac:dyDescent="0.25">
      <c r="A75" s="76" t="s">
        <v>57</v>
      </c>
      <c r="B75" s="82">
        <f t="shared" si="3"/>
        <v>9788.25</v>
      </c>
      <c r="C75" s="82">
        <v>6917.81</v>
      </c>
      <c r="D75" s="82">
        <v>0</v>
      </c>
      <c r="E75" s="82">
        <v>0</v>
      </c>
      <c r="F75" s="82">
        <v>2783.61</v>
      </c>
      <c r="G75" s="82">
        <v>86.83</v>
      </c>
      <c r="H75" s="82">
        <v>0</v>
      </c>
      <c r="J75" s="88"/>
      <c r="K75" s="88"/>
      <c r="L75" s="88"/>
      <c r="M75" s="88"/>
      <c r="N75" s="88"/>
      <c r="O75" s="88"/>
    </row>
    <row r="76" spans="1:15" s="77" customFormat="1" ht="9" customHeight="1" x14ac:dyDescent="0.25">
      <c r="A76" s="76" t="s">
        <v>58</v>
      </c>
      <c r="B76" s="82">
        <f t="shared" si="3"/>
        <v>17021.760000000002</v>
      </c>
      <c r="C76" s="82">
        <v>8045.24</v>
      </c>
      <c r="D76" s="82">
        <v>956.76</v>
      </c>
      <c r="E76" s="82">
        <v>0</v>
      </c>
      <c r="F76" s="82">
        <v>0</v>
      </c>
      <c r="G76" s="82">
        <v>8019.76</v>
      </c>
      <c r="H76" s="82">
        <v>0</v>
      </c>
      <c r="J76" s="88"/>
      <c r="K76" s="88"/>
      <c r="L76" s="88"/>
      <c r="M76" s="88"/>
      <c r="N76" s="88"/>
      <c r="O76" s="88"/>
    </row>
    <row r="77" spans="1:15" s="77" customFormat="1" ht="9" customHeight="1" x14ac:dyDescent="0.25">
      <c r="A77" s="76" t="s">
        <v>59</v>
      </c>
      <c r="B77" s="82">
        <f t="shared" si="3"/>
        <v>917.48500000000001</v>
      </c>
      <c r="C77" s="82">
        <v>917.48500000000001</v>
      </c>
      <c r="D77" s="82">
        <v>0</v>
      </c>
      <c r="E77" s="82">
        <v>0</v>
      </c>
      <c r="F77" s="82">
        <v>0</v>
      </c>
      <c r="G77" s="82">
        <v>0</v>
      </c>
      <c r="H77" s="82">
        <v>0</v>
      </c>
      <c r="J77" s="88"/>
      <c r="K77" s="88"/>
      <c r="L77" s="88"/>
      <c r="M77" s="88"/>
      <c r="N77" s="88"/>
      <c r="O77" s="88"/>
    </row>
    <row r="78" spans="1:15" s="77" customFormat="1" ht="9" customHeight="1" x14ac:dyDescent="0.25">
      <c r="A78" s="83" t="s">
        <v>60</v>
      </c>
      <c r="B78" s="85">
        <f t="shared" si="3"/>
        <v>14519.4</v>
      </c>
      <c r="C78" s="85">
        <v>2883.2</v>
      </c>
      <c r="D78" s="85">
        <v>130.24</v>
      </c>
      <c r="E78" s="85">
        <v>0</v>
      </c>
      <c r="F78" s="85">
        <v>5099.7700000000004</v>
      </c>
      <c r="G78" s="85">
        <v>6406.19</v>
      </c>
      <c r="H78" s="85">
        <v>0</v>
      </c>
      <c r="J78" s="88"/>
      <c r="K78" s="88"/>
      <c r="L78" s="88"/>
      <c r="M78" s="88"/>
      <c r="N78" s="88"/>
      <c r="O78" s="88"/>
    </row>
    <row r="79" spans="1:15" s="77" customFormat="1" ht="9" customHeight="1" x14ac:dyDescent="0.25">
      <c r="A79" s="76" t="s">
        <v>61</v>
      </c>
      <c r="B79" s="82">
        <f t="shared" si="3"/>
        <v>4562.6389999999992</v>
      </c>
      <c r="C79" s="82">
        <v>4430.82</v>
      </c>
      <c r="D79" s="82">
        <v>4.95</v>
      </c>
      <c r="E79" s="82">
        <v>0</v>
      </c>
      <c r="F79" s="82">
        <v>26.344000000000001</v>
      </c>
      <c r="G79" s="82">
        <v>100.52500000000001</v>
      </c>
      <c r="H79" s="82">
        <v>0</v>
      </c>
      <c r="J79" s="88"/>
      <c r="K79" s="88"/>
      <c r="L79" s="88"/>
      <c r="M79" s="88"/>
      <c r="N79" s="88"/>
      <c r="O79" s="88"/>
    </row>
    <row r="80" spans="1:15" s="77" customFormat="1" ht="9" customHeight="1" x14ac:dyDescent="0.25">
      <c r="A80" s="76" t="s">
        <v>62</v>
      </c>
      <c r="B80" s="82">
        <f t="shared" si="3"/>
        <v>30571.592000000004</v>
      </c>
      <c r="C80" s="82">
        <v>26243.491000000002</v>
      </c>
      <c r="D80" s="82">
        <v>814.06</v>
      </c>
      <c r="E80" s="82">
        <v>947.77499999999998</v>
      </c>
      <c r="F80" s="82">
        <v>2072.7530000000002</v>
      </c>
      <c r="G80" s="82">
        <v>474.697</v>
      </c>
      <c r="H80" s="82">
        <v>18.815999999999999</v>
      </c>
      <c r="J80" s="88"/>
      <c r="K80" s="88"/>
      <c r="L80" s="88"/>
      <c r="M80" s="88"/>
      <c r="N80" s="88"/>
      <c r="O80" s="88"/>
    </row>
    <row r="81" spans="1:15" s="77" customFormat="1" ht="9" customHeight="1" x14ac:dyDescent="0.25">
      <c r="A81" s="76" t="s">
        <v>63</v>
      </c>
      <c r="B81" s="82">
        <f t="shared" si="3"/>
        <v>308.09899999999999</v>
      </c>
      <c r="C81" s="82">
        <v>308.09899999999999</v>
      </c>
      <c r="D81" s="82">
        <v>0</v>
      </c>
      <c r="E81" s="82">
        <v>0</v>
      </c>
      <c r="F81" s="82">
        <v>0</v>
      </c>
      <c r="G81" s="82">
        <v>0</v>
      </c>
      <c r="H81" s="82">
        <v>0</v>
      </c>
      <c r="J81" s="88"/>
      <c r="K81" s="88"/>
      <c r="L81" s="88"/>
      <c r="M81" s="88"/>
      <c r="N81" s="88"/>
      <c r="O81" s="88"/>
    </row>
    <row r="82" spans="1:15" s="77" customFormat="1" ht="9" customHeight="1" x14ac:dyDescent="0.25">
      <c r="A82" s="83" t="s">
        <v>64</v>
      </c>
      <c r="B82" s="85">
        <f t="shared" si="3"/>
        <v>10666.703</v>
      </c>
      <c r="C82" s="85">
        <v>9536.5</v>
      </c>
      <c r="D82" s="85">
        <v>0</v>
      </c>
      <c r="E82" s="85">
        <v>0</v>
      </c>
      <c r="F82" s="85">
        <v>795.06</v>
      </c>
      <c r="G82" s="85">
        <v>335.14299999999997</v>
      </c>
      <c r="H82" s="85">
        <v>0</v>
      </c>
      <c r="J82" s="88"/>
      <c r="K82" s="88"/>
      <c r="L82" s="88"/>
      <c r="M82" s="88"/>
      <c r="N82" s="88"/>
      <c r="O82" s="88"/>
    </row>
    <row r="83" spans="1:15" s="77" customFormat="1" ht="8.25" customHeight="1" x14ac:dyDescent="0.25">
      <c r="A83" s="76"/>
      <c r="B83" s="82"/>
      <c r="C83" s="82"/>
      <c r="D83" s="82"/>
      <c r="E83" s="82"/>
      <c r="F83" s="82"/>
      <c r="G83" s="82"/>
      <c r="H83" s="82"/>
    </row>
    <row r="84" spans="1:15" s="77" customFormat="1" ht="9" customHeight="1" x14ac:dyDescent="0.25">
      <c r="A84" s="306">
        <v>1997</v>
      </c>
      <c r="B84" s="101"/>
    </row>
    <row r="85" spans="1:15" s="77" customFormat="1" ht="9" customHeight="1" x14ac:dyDescent="0.25">
      <c r="A85" s="78" t="s">
        <v>33</v>
      </c>
      <c r="B85" s="97">
        <f>SUM(B87:B118)+3</f>
        <v>2786742.3459999999</v>
      </c>
      <c r="C85" s="97">
        <f t="shared" ref="C85:H85" si="4">SUM(C87:C118)</f>
        <v>2363205.8370000003</v>
      </c>
      <c r="D85" s="97">
        <f t="shared" si="4"/>
        <v>156152.14299999995</v>
      </c>
      <c r="E85" s="97">
        <f t="shared" si="4"/>
        <v>141140.28400000001</v>
      </c>
      <c r="F85" s="97">
        <f t="shared" si="4"/>
        <v>56257.161999999989</v>
      </c>
      <c r="G85" s="97">
        <f t="shared" si="4"/>
        <v>54517.603000000003</v>
      </c>
      <c r="H85" s="97">
        <f t="shared" si="4"/>
        <v>15469.317000000001</v>
      </c>
    </row>
    <row r="86" spans="1:15" s="77" customFormat="1" ht="3.95" customHeight="1" x14ac:dyDescent="0.25">
      <c r="A86" s="75"/>
      <c r="B86" s="97"/>
      <c r="C86" s="97"/>
      <c r="D86" s="97"/>
      <c r="E86" s="97"/>
      <c r="F86" s="97"/>
      <c r="G86" s="97"/>
      <c r="H86" s="97"/>
    </row>
    <row r="87" spans="1:15" s="77" customFormat="1" ht="9" customHeight="1" x14ac:dyDescent="0.25">
      <c r="A87" s="76" t="s">
        <v>34</v>
      </c>
      <c r="B87" s="82">
        <f t="shared" ref="B87:B95" si="5">SUM(C87:H87)</f>
        <v>1162.6849999999999</v>
      </c>
      <c r="C87" s="82">
        <v>0</v>
      </c>
      <c r="D87" s="82">
        <v>0</v>
      </c>
      <c r="E87" s="82">
        <v>0</v>
      </c>
      <c r="F87" s="82">
        <v>224.74799999999999</v>
      </c>
      <c r="G87" s="82">
        <v>937.93700000000001</v>
      </c>
      <c r="H87" s="82">
        <v>0</v>
      </c>
      <c r="J87" s="88"/>
      <c r="K87" s="88"/>
      <c r="L87" s="88"/>
      <c r="M87" s="88"/>
      <c r="N87" s="88"/>
      <c r="O87" s="88"/>
    </row>
    <row r="88" spans="1:15" s="77" customFormat="1" ht="9" customHeight="1" x14ac:dyDescent="0.25">
      <c r="A88" s="76" t="s">
        <v>35</v>
      </c>
      <c r="B88" s="82">
        <f t="shared" si="5"/>
        <v>425.55</v>
      </c>
      <c r="C88" s="82">
        <v>123.49</v>
      </c>
      <c r="D88" s="82">
        <v>0</v>
      </c>
      <c r="E88" s="82">
        <v>0</v>
      </c>
      <c r="F88" s="82">
        <v>0</v>
      </c>
      <c r="G88" s="82">
        <v>302.06</v>
      </c>
      <c r="H88" s="82">
        <v>0</v>
      </c>
      <c r="J88" s="88"/>
      <c r="K88" s="88"/>
      <c r="L88" s="88"/>
      <c r="M88" s="88"/>
      <c r="N88" s="88"/>
      <c r="O88" s="88"/>
    </row>
    <row r="89" spans="1:15" s="77" customFormat="1" ht="9" customHeight="1" x14ac:dyDescent="0.25">
      <c r="A89" s="76" t="s">
        <v>87</v>
      </c>
      <c r="B89" s="82">
        <f t="shared" si="5"/>
        <v>1758.82</v>
      </c>
      <c r="C89" s="82">
        <v>0</v>
      </c>
      <c r="D89" s="82">
        <v>0</v>
      </c>
      <c r="E89" s="82">
        <v>0</v>
      </c>
      <c r="F89" s="82">
        <v>40</v>
      </c>
      <c r="G89" s="82">
        <v>1718.82</v>
      </c>
      <c r="H89" s="82">
        <v>0</v>
      </c>
      <c r="J89" s="88"/>
      <c r="K89" s="88"/>
      <c r="L89" s="88"/>
      <c r="M89" s="88"/>
      <c r="N89" s="88"/>
      <c r="O89" s="88"/>
    </row>
    <row r="90" spans="1:15" s="77" customFormat="1" ht="9" customHeight="1" x14ac:dyDescent="0.25">
      <c r="A90" s="83" t="s">
        <v>37</v>
      </c>
      <c r="B90" s="85">
        <f t="shared" si="5"/>
        <v>20127.715999999997</v>
      </c>
      <c r="C90" s="85">
        <v>14677.3</v>
      </c>
      <c r="D90" s="85">
        <v>0</v>
      </c>
      <c r="E90" s="85">
        <v>1507.14</v>
      </c>
      <c r="F90" s="85">
        <v>123.74</v>
      </c>
      <c r="G90" s="85">
        <v>13.496</v>
      </c>
      <c r="H90" s="85">
        <v>3806.04</v>
      </c>
      <c r="J90" s="88"/>
      <c r="K90" s="88"/>
      <c r="L90" s="88"/>
      <c r="M90" s="88"/>
      <c r="N90" s="88"/>
      <c r="O90" s="88"/>
    </row>
    <row r="91" spans="1:15" s="77" customFormat="1" ht="9" customHeight="1" x14ac:dyDescent="0.25">
      <c r="A91" s="76" t="s">
        <v>38</v>
      </c>
      <c r="B91" s="82">
        <f t="shared" si="5"/>
        <v>3868.4270000000001</v>
      </c>
      <c r="C91" s="82">
        <v>2983.75</v>
      </c>
      <c r="D91" s="82">
        <v>0</v>
      </c>
      <c r="E91" s="82">
        <v>0</v>
      </c>
      <c r="F91" s="82">
        <v>624.25199999999995</v>
      </c>
      <c r="G91" s="82">
        <v>260.42500000000001</v>
      </c>
      <c r="H91" s="82">
        <v>0</v>
      </c>
      <c r="J91" s="88"/>
      <c r="K91" s="88"/>
      <c r="L91" s="88"/>
      <c r="M91" s="88"/>
      <c r="N91" s="88"/>
      <c r="O91" s="88"/>
    </row>
    <row r="92" spans="1:15" s="77" customFormat="1" ht="9" customHeight="1" x14ac:dyDescent="0.25">
      <c r="A92" s="76" t="s">
        <v>39</v>
      </c>
      <c r="B92" s="82">
        <f t="shared" si="5"/>
        <v>1616.3000000000002</v>
      </c>
      <c r="C92" s="82">
        <v>1392.64</v>
      </c>
      <c r="D92" s="82">
        <v>0</v>
      </c>
      <c r="E92" s="82">
        <v>0</v>
      </c>
      <c r="F92" s="82">
        <v>127.54</v>
      </c>
      <c r="G92" s="82">
        <v>96.12</v>
      </c>
      <c r="H92" s="82">
        <v>0</v>
      </c>
      <c r="J92" s="88"/>
      <c r="K92" s="88"/>
      <c r="L92" s="88"/>
      <c r="M92" s="88"/>
      <c r="N92" s="88"/>
      <c r="O92" s="88"/>
    </row>
    <row r="93" spans="1:15" s="77" customFormat="1" ht="9" customHeight="1" x14ac:dyDescent="0.25">
      <c r="A93" s="76" t="s">
        <v>40</v>
      </c>
      <c r="B93" s="82">
        <f t="shared" si="5"/>
        <v>32077.57</v>
      </c>
      <c r="C93" s="82">
        <v>32077.57</v>
      </c>
      <c r="D93" s="82">
        <v>0</v>
      </c>
      <c r="E93" s="82">
        <v>0</v>
      </c>
      <c r="F93" s="82">
        <v>0</v>
      </c>
      <c r="G93" s="82">
        <v>0</v>
      </c>
      <c r="H93" s="82">
        <v>0</v>
      </c>
      <c r="J93" s="88"/>
      <c r="K93" s="88"/>
      <c r="L93" s="88"/>
      <c r="M93" s="88"/>
      <c r="N93" s="88"/>
      <c r="O93" s="88"/>
    </row>
    <row r="94" spans="1:15" s="77" customFormat="1" ht="9" customHeight="1" x14ac:dyDescent="0.25">
      <c r="A94" s="83" t="s">
        <v>41</v>
      </c>
      <c r="B94" s="85">
        <f t="shared" si="5"/>
        <v>704763.24000000011</v>
      </c>
      <c r="C94" s="85">
        <v>598348.37300000002</v>
      </c>
      <c r="D94" s="85">
        <v>91365.054999999993</v>
      </c>
      <c r="E94" s="85">
        <v>0</v>
      </c>
      <c r="F94" s="85">
        <v>15049.812</v>
      </c>
      <c r="G94" s="85">
        <v>0</v>
      </c>
      <c r="H94" s="85">
        <v>0</v>
      </c>
      <c r="J94" s="88"/>
      <c r="K94" s="88"/>
      <c r="L94" s="88"/>
      <c r="M94" s="88"/>
      <c r="N94" s="88"/>
      <c r="O94" s="88"/>
    </row>
    <row r="95" spans="1:15" s="77" customFormat="1" ht="9" customHeight="1" x14ac:dyDescent="0.25">
      <c r="A95" s="76" t="s">
        <v>88</v>
      </c>
      <c r="B95" s="82">
        <f t="shared" si="5"/>
        <v>1161.67</v>
      </c>
      <c r="C95" s="82">
        <v>537.95000000000005</v>
      </c>
      <c r="D95" s="82">
        <v>267.375</v>
      </c>
      <c r="E95" s="82">
        <v>0</v>
      </c>
      <c r="F95" s="82">
        <v>0</v>
      </c>
      <c r="G95" s="82">
        <v>356.34500000000003</v>
      </c>
      <c r="H95" s="82">
        <v>0</v>
      </c>
      <c r="J95" s="88"/>
      <c r="K95" s="88"/>
      <c r="L95" s="88"/>
      <c r="M95" s="88"/>
      <c r="N95" s="88"/>
      <c r="O95" s="88"/>
    </row>
    <row r="96" spans="1:15" s="77" customFormat="1" ht="9" customHeight="1" x14ac:dyDescent="0.25">
      <c r="A96" s="76" t="s">
        <v>42</v>
      </c>
      <c r="B96" s="82">
        <f>SUM(C96:H96)-1</f>
        <v>698433.70600000001</v>
      </c>
      <c r="C96" s="82">
        <v>639420.71200000006</v>
      </c>
      <c r="D96" s="82">
        <v>16363.946</v>
      </c>
      <c r="E96" s="82">
        <v>15972.367</v>
      </c>
      <c r="F96" s="82">
        <v>18164.205999999998</v>
      </c>
      <c r="G96" s="82">
        <v>7138.22</v>
      </c>
      <c r="H96" s="82">
        <v>1375.2550000000001</v>
      </c>
      <c r="J96" s="88"/>
      <c r="K96" s="88"/>
      <c r="L96" s="88"/>
      <c r="M96" s="88"/>
      <c r="N96" s="88"/>
      <c r="O96" s="88"/>
    </row>
    <row r="97" spans="1:15" s="77" customFormat="1" ht="9" customHeight="1" x14ac:dyDescent="0.25">
      <c r="A97" s="76" t="s">
        <v>43</v>
      </c>
      <c r="B97" s="82">
        <f>SUM(C97:H97)</f>
        <v>6667.9180000000006</v>
      </c>
      <c r="C97" s="82">
        <v>119.11</v>
      </c>
      <c r="D97" s="82">
        <v>0</v>
      </c>
      <c r="E97" s="82">
        <v>0</v>
      </c>
      <c r="F97" s="82">
        <v>197.7</v>
      </c>
      <c r="G97" s="82">
        <v>6351.1080000000002</v>
      </c>
      <c r="H97" s="82">
        <v>0</v>
      </c>
      <c r="J97" s="88"/>
      <c r="K97" s="88"/>
      <c r="L97" s="88"/>
      <c r="M97" s="88"/>
      <c r="N97" s="88"/>
      <c r="O97" s="88"/>
    </row>
    <row r="98" spans="1:15" s="77" customFormat="1" ht="9" customHeight="1" x14ac:dyDescent="0.25">
      <c r="A98" s="83" t="s">
        <v>44</v>
      </c>
      <c r="B98" s="85">
        <f>SUM(C98:H98)</f>
        <v>98685.589000000007</v>
      </c>
      <c r="C98" s="85">
        <v>97678.975000000006</v>
      </c>
      <c r="D98" s="85">
        <v>157.91999999999999</v>
      </c>
      <c r="E98" s="85">
        <v>0</v>
      </c>
      <c r="F98" s="85">
        <v>88.6</v>
      </c>
      <c r="G98" s="85">
        <v>760.09400000000005</v>
      </c>
      <c r="H98" s="85">
        <v>0</v>
      </c>
      <c r="J98" s="88"/>
      <c r="K98" s="88"/>
      <c r="L98" s="88"/>
      <c r="M98" s="88"/>
      <c r="N98" s="88"/>
      <c r="O98" s="88"/>
    </row>
    <row r="99" spans="1:15" s="77" customFormat="1" ht="9" customHeight="1" x14ac:dyDescent="0.25">
      <c r="A99" s="76" t="s">
        <v>45</v>
      </c>
      <c r="B99" s="82">
        <f>SUM(C99:H99)</f>
        <v>22533.678</v>
      </c>
      <c r="C99" s="82">
        <v>20809.904999999999</v>
      </c>
      <c r="D99" s="82">
        <v>1200.8900000000001</v>
      </c>
      <c r="E99" s="82">
        <v>0</v>
      </c>
      <c r="F99" s="82">
        <v>1.6679999999999999</v>
      </c>
      <c r="G99" s="82">
        <v>521.21500000000003</v>
      </c>
      <c r="H99" s="82">
        <v>0</v>
      </c>
      <c r="J99" s="88"/>
      <c r="K99" s="88"/>
      <c r="L99" s="88"/>
      <c r="M99" s="88"/>
      <c r="N99" s="88"/>
      <c r="O99" s="88"/>
    </row>
    <row r="100" spans="1:15" s="77" customFormat="1" ht="9" customHeight="1" x14ac:dyDescent="0.25">
      <c r="A100" s="76" t="s">
        <v>46</v>
      </c>
      <c r="B100" s="82">
        <f>SUM(C100:H100)</f>
        <v>137853.15000000002</v>
      </c>
      <c r="C100" s="82">
        <v>124405.29</v>
      </c>
      <c r="D100" s="82">
        <v>6931.9350000000004</v>
      </c>
      <c r="E100" s="82">
        <v>0</v>
      </c>
      <c r="F100" s="82">
        <v>1392.915</v>
      </c>
      <c r="G100" s="82">
        <v>5123.01</v>
      </c>
      <c r="H100" s="82">
        <v>0</v>
      </c>
      <c r="J100" s="88"/>
      <c r="K100" s="88"/>
      <c r="L100" s="88"/>
      <c r="M100" s="88"/>
      <c r="N100" s="88"/>
      <c r="O100" s="88"/>
    </row>
    <row r="101" spans="1:15" s="77" customFormat="1" ht="9" customHeight="1" x14ac:dyDescent="0.25">
      <c r="A101" s="76" t="s">
        <v>47</v>
      </c>
      <c r="B101" s="82">
        <f>SUM(C101:H101)</f>
        <v>52744.955000000002</v>
      </c>
      <c r="C101" s="82">
        <v>47917.63</v>
      </c>
      <c r="D101" s="82">
        <v>4256.9799999999996</v>
      </c>
      <c r="E101" s="82">
        <v>316.8</v>
      </c>
      <c r="F101" s="82">
        <v>15.27</v>
      </c>
      <c r="G101" s="82">
        <v>238.27500000000001</v>
      </c>
      <c r="H101" s="82">
        <v>0</v>
      </c>
      <c r="J101" s="88"/>
      <c r="K101" s="88"/>
      <c r="L101" s="88"/>
      <c r="M101" s="88"/>
      <c r="N101" s="88"/>
      <c r="O101" s="88"/>
    </row>
    <row r="102" spans="1:15" s="77" customFormat="1" ht="9" customHeight="1" x14ac:dyDescent="0.25">
      <c r="A102" s="83" t="s">
        <v>48</v>
      </c>
      <c r="B102" s="85">
        <f>SUM(C102:H102)-1</f>
        <v>476186.92000000004</v>
      </c>
      <c r="C102" s="85">
        <v>339261.21</v>
      </c>
      <c r="D102" s="85">
        <v>22492.710999999999</v>
      </c>
      <c r="E102" s="85">
        <v>98334.720000000001</v>
      </c>
      <c r="F102" s="85">
        <v>7605.2359999999999</v>
      </c>
      <c r="G102" s="85">
        <v>6694.1679999999997</v>
      </c>
      <c r="H102" s="85">
        <v>1799.875</v>
      </c>
      <c r="J102" s="88"/>
      <c r="K102" s="88"/>
      <c r="L102" s="88"/>
      <c r="M102" s="88"/>
      <c r="N102" s="88"/>
      <c r="O102" s="88"/>
    </row>
    <row r="103" spans="1:15" s="77" customFormat="1" ht="9" customHeight="1" x14ac:dyDescent="0.25">
      <c r="A103" s="76" t="s">
        <v>49</v>
      </c>
      <c r="B103" s="82">
        <f>SUM(C103:H103)</f>
        <v>97.32</v>
      </c>
      <c r="C103" s="82">
        <v>17.600000000000001</v>
      </c>
      <c r="D103" s="82">
        <v>76</v>
      </c>
      <c r="E103" s="82">
        <v>0</v>
      </c>
      <c r="F103" s="82">
        <v>0</v>
      </c>
      <c r="G103" s="82">
        <v>3.72</v>
      </c>
      <c r="H103" s="82">
        <v>0</v>
      </c>
      <c r="J103" s="88"/>
      <c r="K103" s="88"/>
      <c r="L103" s="88"/>
      <c r="M103" s="88"/>
      <c r="N103" s="88"/>
      <c r="O103" s="88"/>
    </row>
    <row r="104" spans="1:15" s="77" customFormat="1" ht="9" customHeight="1" x14ac:dyDescent="0.25">
      <c r="A104" s="76" t="s">
        <v>50</v>
      </c>
      <c r="B104" s="82">
        <f>SUM(C104:H104)</f>
        <v>19232.489999999998</v>
      </c>
      <c r="C104" s="82">
        <v>18708.39</v>
      </c>
      <c r="D104" s="82">
        <v>0</v>
      </c>
      <c r="E104" s="82">
        <v>0</v>
      </c>
      <c r="F104" s="82">
        <v>436.5</v>
      </c>
      <c r="G104" s="82">
        <v>87.6</v>
      </c>
      <c r="H104" s="82">
        <v>0</v>
      </c>
      <c r="J104" s="88"/>
      <c r="K104" s="88"/>
      <c r="L104" s="88"/>
      <c r="M104" s="88"/>
      <c r="N104" s="88"/>
      <c r="O104" s="88"/>
    </row>
    <row r="105" spans="1:15" s="77" customFormat="1" ht="9" customHeight="1" x14ac:dyDescent="0.25">
      <c r="A105" s="76" t="s">
        <v>51</v>
      </c>
      <c r="B105" s="82">
        <f>SUM(C105:H105)</f>
        <v>10681.42</v>
      </c>
      <c r="C105" s="82">
        <v>8638.86</v>
      </c>
      <c r="D105" s="82">
        <v>0</v>
      </c>
      <c r="E105" s="82">
        <v>0</v>
      </c>
      <c r="F105" s="82">
        <v>460</v>
      </c>
      <c r="G105" s="82">
        <v>1032.96</v>
      </c>
      <c r="H105" s="82">
        <v>549.6</v>
      </c>
      <c r="J105" s="88"/>
      <c r="K105" s="88"/>
      <c r="L105" s="88"/>
      <c r="M105" s="88"/>
      <c r="N105" s="88"/>
      <c r="O105" s="88"/>
    </row>
    <row r="106" spans="1:15" s="77" customFormat="1" ht="9" customHeight="1" x14ac:dyDescent="0.25">
      <c r="A106" s="83" t="s">
        <v>52</v>
      </c>
      <c r="B106" s="85">
        <f>SUM(C106:H106)</f>
        <v>213580.84</v>
      </c>
      <c r="C106" s="85">
        <v>184007.54</v>
      </c>
      <c r="D106" s="85">
        <v>9335.6450000000004</v>
      </c>
      <c r="E106" s="85">
        <v>17027.45</v>
      </c>
      <c r="F106" s="85">
        <v>311.52499999999998</v>
      </c>
      <c r="G106" s="85">
        <v>2271.38</v>
      </c>
      <c r="H106" s="85">
        <v>627.29999999999995</v>
      </c>
      <c r="J106" s="88"/>
      <c r="K106" s="88"/>
      <c r="L106" s="88"/>
      <c r="M106" s="88"/>
      <c r="N106" s="88"/>
      <c r="O106" s="88"/>
    </row>
    <row r="107" spans="1:15" s="77" customFormat="1" ht="9" customHeight="1" x14ac:dyDescent="0.25">
      <c r="A107" s="76" t="s">
        <v>53</v>
      </c>
      <c r="B107" s="82">
        <f>SUM(C107:H107)</f>
        <v>99671.17</v>
      </c>
      <c r="C107" s="82">
        <v>96725.2</v>
      </c>
      <c r="D107" s="82">
        <v>247.55</v>
      </c>
      <c r="E107" s="82">
        <v>0</v>
      </c>
      <c r="F107" s="82">
        <v>66.260000000000005</v>
      </c>
      <c r="G107" s="82">
        <v>2617.66</v>
      </c>
      <c r="H107" s="82">
        <v>14.5</v>
      </c>
      <c r="J107" s="88"/>
      <c r="K107" s="88"/>
      <c r="L107" s="88"/>
      <c r="M107" s="88"/>
      <c r="N107" s="88"/>
      <c r="O107" s="88"/>
    </row>
    <row r="108" spans="1:15" s="77" customFormat="1" ht="9" customHeight="1" x14ac:dyDescent="0.25">
      <c r="A108" s="76" t="s">
        <v>54</v>
      </c>
      <c r="B108" s="82">
        <f>SUM(C108:H108)-1</f>
        <v>1625.9609999999998</v>
      </c>
      <c r="C108" s="82">
        <v>1300.105</v>
      </c>
      <c r="D108" s="82">
        <v>8.9749999999999996</v>
      </c>
      <c r="E108" s="82">
        <v>0</v>
      </c>
      <c r="F108" s="82">
        <v>38.253999999999998</v>
      </c>
      <c r="G108" s="82">
        <v>279.62700000000001</v>
      </c>
      <c r="H108" s="82">
        <v>0</v>
      </c>
      <c r="J108" s="88"/>
      <c r="K108" s="88"/>
      <c r="L108" s="88"/>
      <c r="M108" s="88"/>
      <c r="N108" s="88"/>
      <c r="O108" s="88"/>
    </row>
    <row r="109" spans="1:15" s="77" customFormat="1" ht="9" customHeight="1" x14ac:dyDescent="0.25">
      <c r="A109" s="76" t="s">
        <v>55</v>
      </c>
      <c r="B109" s="82">
        <f t="shared" ref="B109:B118" si="6">SUM(C109:H109)</f>
        <v>34178.870999999999</v>
      </c>
      <c r="C109" s="82">
        <v>23773.811000000002</v>
      </c>
      <c r="D109" s="82">
        <v>0</v>
      </c>
      <c r="E109" s="82">
        <v>5911.9070000000002</v>
      </c>
      <c r="F109" s="82">
        <v>702.59299999999996</v>
      </c>
      <c r="G109" s="82">
        <v>0</v>
      </c>
      <c r="H109" s="82">
        <v>3790.56</v>
      </c>
      <c r="J109" s="88"/>
      <c r="K109" s="88"/>
      <c r="L109" s="88"/>
      <c r="M109" s="88"/>
      <c r="N109" s="88"/>
      <c r="O109" s="88"/>
    </row>
    <row r="110" spans="1:15" s="77" customFormat="1" ht="9" customHeight="1" x14ac:dyDescent="0.25">
      <c r="A110" s="83" t="s">
        <v>56</v>
      </c>
      <c r="B110" s="85">
        <f t="shared" si="6"/>
        <v>5930.3680000000004</v>
      </c>
      <c r="C110" s="85">
        <v>1770.1669999999999</v>
      </c>
      <c r="D110" s="85">
        <v>266.44600000000003</v>
      </c>
      <c r="E110" s="85">
        <v>0</v>
      </c>
      <c r="F110" s="85">
        <v>31.303999999999998</v>
      </c>
      <c r="G110" s="85">
        <v>371.26400000000001</v>
      </c>
      <c r="H110" s="85">
        <v>3491.1869999999999</v>
      </c>
      <c r="J110" s="88"/>
      <c r="K110" s="88"/>
      <c r="L110" s="88"/>
      <c r="M110" s="88"/>
      <c r="N110" s="88"/>
      <c r="O110" s="88"/>
    </row>
    <row r="111" spans="1:15" s="77" customFormat="1" ht="9" customHeight="1" x14ac:dyDescent="0.25">
      <c r="A111" s="76" t="s">
        <v>57</v>
      </c>
      <c r="B111" s="82">
        <f t="shared" si="6"/>
        <v>30019.324000000001</v>
      </c>
      <c r="C111" s="82">
        <v>27655.824000000001</v>
      </c>
      <c r="D111" s="82">
        <v>0</v>
      </c>
      <c r="E111" s="82">
        <v>0</v>
      </c>
      <c r="F111" s="82">
        <v>2348.5</v>
      </c>
      <c r="G111" s="82">
        <v>15</v>
      </c>
      <c r="H111" s="82">
        <v>0</v>
      </c>
      <c r="J111" s="88"/>
      <c r="K111" s="88"/>
      <c r="L111" s="88"/>
      <c r="M111" s="88"/>
      <c r="N111" s="88"/>
      <c r="O111" s="88"/>
    </row>
    <row r="112" spans="1:15" s="77" customFormat="1" ht="9" customHeight="1" x14ac:dyDescent="0.25">
      <c r="A112" s="76" t="s">
        <v>58</v>
      </c>
      <c r="B112" s="82">
        <f t="shared" si="6"/>
        <v>26075.18</v>
      </c>
      <c r="C112" s="82">
        <v>14287.83</v>
      </c>
      <c r="D112" s="82">
        <v>1185.96</v>
      </c>
      <c r="E112" s="82">
        <v>33.6</v>
      </c>
      <c r="F112" s="82">
        <v>109.8</v>
      </c>
      <c r="G112" s="82">
        <v>10457.99</v>
      </c>
      <c r="H112" s="82">
        <v>0</v>
      </c>
      <c r="J112" s="88"/>
      <c r="K112" s="88"/>
      <c r="L112" s="88"/>
      <c r="M112" s="88"/>
      <c r="N112" s="88"/>
      <c r="O112" s="88"/>
    </row>
    <row r="113" spans="1:15" s="77" customFormat="1" ht="9" customHeight="1" x14ac:dyDescent="0.25">
      <c r="A113" s="76" t="s">
        <v>59</v>
      </c>
      <c r="B113" s="82">
        <f t="shared" si="6"/>
        <v>1260.4000000000001</v>
      </c>
      <c r="C113" s="82">
        <v>1246</v>
      </c>
      <c r="D113" s="82">
        <v>0</v>
      </c>
      <c r="E113" s="82">
        <v>0</v>
      </c>
      <c r="F113" s="82">
        <v>0</v>
      </c>
      <c r="G113" s="82">
        <v>14.4</v>
      </c>
      <c r="H113" s="82">
        <v>0</v>
      </c>
      <c r="J113" s="88"/>
      <c r="K113" s="88"/>
      <c r="L113" s="88"/>
      <c r="M113" s="88"/>
      <c r="N113" s="88"/>
      <c r="O113" s="88"/>
    </row>
    <row r="114" spans="1:15" s="77" customFormat="1" ht="9" customHeight="1" x14ac:dyDescent="0.25">
      <c r="A114" s="83" t="s">
        <v>60</v>
      </c>
      <c r="B114" s="85">
        <f t="shared" si="6"/>
        <v>17503.455000000002</v>
      </c>
      <c r="C114" s="85">
        <v>6023.4</v>
      </c>
      <c r="D114" s="85">
        <v>1149.5999999999999</v>
      </c>
      <c r="E114" s="85">
        <v>0</v>
      </c>
      <c r="F114" s="85">
        <v>4319.7749999999996</v>
      </c>
      <c r="G114" s="85">
        <v>6010.68</v>
      </c>
      <c r="H114" s="85">
        <v>0</v>
      </c>
      <c r="J114" s="88"/>
      <c r="K114" s="88"/>
      <c r="L114" s="88"/>
      <c r="M114" s="88"/>
      <c r="N114" s="88"/>
      <c r="O114" s="88"/>
    </row>
    <row r="115" spans="1:15" s="77" customFormat="1" ht="9" customHeight="1" x14ac:dyDescent="0.25">
      <c r="A115" s="76" t="s">
        <v>61</v>
      </c>
      <c r="B115" s="82">
        <f t="shared" si="6"/>
        <v>7494.5309999999999</v>
      </c>
      <c r="C115" s="82">
        <v>7283.7079999999996</v>
      </c>
      <c r="D115" s="82">
        <v>0</v>
      </c>
      <c r="E115" s="82">
        <v>0</v>
      </c>
      <c r="F115" s="82">
        <v>43.036000000000001</v>
      </c>
      <c r="G115" s="82">
        <v>167.78700000000001</v>
      </c>
      <c r="H115" s="82">
        <v>0</v>
      </c>
      <c r="J115" s="88"/>
      <c r="K115" s="88"/>
      <c r="L115" s="88"/>
      <c r="M115" s="88"/>
      <c r="N115" s="88"/>
      <c r="O115" s="88"/>
    </row>
    <row r="116" spans="1:15" s="77" customFormat="1" ht="9" customHeight="1" x14ac:dyDescent="0.25">
      <c r="A116" s="76" t="s">
        <v>62</v>
      </c>
      <c r="B116" s="82">
        <f t="shared" si="6"/>
        <v>47634.582999999999</v>
      </c>
      <c r="C116" s="82">
        <v>41918.154999999999</v>
      </c>
      <c r="D116" s="82">
        <v>808.93</v>
      </c>
      <c r="E116" s="82">
        <v>1792.664</v>
      </c>
      <c r="F116" s="82">
        <v>2837.6039999999998</v>
      </c>
      <c r="G116" s="82">
        <v>262.23</v>
      </c>
      <c r="H116" s="82">
        <v>15</v>
      </c>
      <c r="J116" s="88"/>
      <c r="K116" s="88"/>
      <c r="L116" s="88"/>
      <c r="M116" s="88"/>
      <c r="N116" s="88"/>
      <c r="O116" s="88"/>
    </row>
    <row r="117" spans="1:15" s="77" customFormat="1" ht="9" customHeight="1" x14ac:dyDescent="0.25">
      <c r="A117" s="76" t="s">
        <v>63</v>
      </c>
      <c r="B117" s="82">
        <f t="shared" si="6"/>
        <v>3835.0839999999998</v>
      </c>
      <c r="C117" s="82">
        <v>3050.442</v>
      </c>
      <c r="D117" s="82">
        <v>0</v>
      </c>
      <c r="E117" s="82">
        <v>243.636</v>
      </c>
      <c r="F117" s="82">
        <v>520.904</v>
      </c>
      <c r="G117" s="82">
        <v>20.102</v>
      </c>
      <c r="H117" s="82">
        <v>0</v>
      </c>
      <c r="J117" s="88"/>
      <c r="K117" s="88"/>
      <c r="L117" s="88"/>
      <c r="M117" s="88"/>
      <c r="N117" s="88"/>
      <c r="O117" s="88"/>
    </row>
    <row r="118" spans="1:15" s="77" customFormat="1" ht="9" customHeight="1" x14ac:dyDescent="0.25">
      <c r="A118" s="83" t="s">
        <v>64</v>
      </c>
      <c r="B118" s="85">
        <f t="shared" si="6"/>
        <v>7850.4549999999999</v>
      </c>
      <c r="C118" s="85">
        <v>7044.9</v>
      </c>
      <c r="D118" s="85">
        <v>36.225000000000001</v>
      </c>
      <c r="E118" s="85">
        <v>0</v>
      </c>
      <c r="F118" s="85">
        <v>375.42</v>
      </c>
      <c r="G118" s="85">
        <v>393.91</v>
      </c>
      <c r="H118" s="85">
        <v>0</v>
      </c>
      <c r="J118" s="88"/>
      <c r="K118" s="88"/>
      <c r="L118" s="88"/>
      <c r="M118" s="88"/>
      <c r="N118" s="88"/>
      <c r="O118" s="88"/>
    </row>
    <row r="119" spans="1:15" s="77" customFormat="1" ht="8.25" customHeight="1" x14ac:dyDescent="0.25">
      <c r="A119" s="76"/>
      <c r="B119" s="82"/>
      <c r="C119" s="82"/>
      <c r="D119" s="82"/>
      <c r="E119" s="82"/>
      <c r="F119" s="82"/>
      <c r="G119" s="82"/>
      <c r="H119" s="82"/>
    </row>
    <row r="120" spans="1:15" s="77" customFormat="1" ht="9" customHeight="1" x14ac:dyDescent="0.25">
      <c r="A120" s="306">
        <v>1998</v>
      </c>
      <c r="B120" s="101"/>
    </row>
    <row r="121" spans="1:15" s="80" customFormat="1" ht="9" customHeight="1" x14ac:dyDescent="0.25">
      <c r="A121" s="78" t="s">
        <v>33</v>
      </c>
      <c r="B121" s="97">
        <f>SUM(B123:B154)+3</f>
        <v>3668504.8529999987</v>
      </c>
      <c r="C121" s="97">
        <f t="shared" ref="C121:H121" si="7">SUM(C123:C154)</f>
        <v>3126311.4920000001</v>
      </c>
      <c r="D121" s="97">
        <f t="shared" si="7"/>
        <v>245680.13400000002</v>
      </c>
      <c r="E121" s="97">
        <f t="shared" si="7"/>
        <v>139738.28899999999</v>
      </c>
      <c r="F121" s="97">
        <f t="shared" si="7"/>
        <v>62996.919000000009</v>
      </c>
      <c r="G121" s="97">
        <f t="shared" si="7"/>
        <v>77839.309999999983</v>
      </c>
      <c r="H121" s="97">
        <f t="shared" si="7"/>
        <v>15938.708999999999</v>
      </c>
      <c r="I121" s="97"/>
    </row>
    <row r="122" spans="1:15" s="80" customFormat="1" ht="3.95" customHeight="1" x14ac:dyDescent="0.25">
      <c r="A122" s="75"/>
      <c r="B122" s="97"/>
      <c r="C122" s="97"/>
      <c r="D122" s="97"/>
      <c r="E122" s="97"/>
      <c r="F122" s="97"/>
      <c r="G122" s="97"/>
      <c r="H122" s="97"/>
      <c r="I122" s="97"/>
    </row>
    <row r="123" spans="1:15" s="77" customFormat="1" ht="9" customHeight="1" x14ac:dyDescent="0.25">
      <c r="A123" s="76" t="s">
        <v>34</v>
      </c>
      <c r="B123" s="82">
        <f t="shared" ref="B123:B131" si="8">SUM(C123:H123)</f>
        <v>1670.3020000000001</v>
      </c>
      <c r="C123" s="82">
        <v>0</v>
      </c>
      <c r="D123" s="82">
        <v>0</v>
      </c>
      <c r="E123" s="82">
        <v>0</v>
      </c>
      <c r="F123" s="82">
        <v>171.864</v>
      </c>
      <c r="G123" s="82">
        <v>1498.4380000000001</v>
      </c>
      <c r="H123" s="82">
        <v>0</v>
      </c>
      <c r="I123" s="100"/>
      <c r="J123" s="88"/>
      <c r="K123" s="88"/>
      <c r="L123" s="88"/>
      <c r="M123" s="88"/>
      <c r="N123" s="88"/>
      <c r="O123" s="88"/>
    </row>
    <row r="124" spans="1:15" s="77" customFormat="1" ht="9" customHeight="1" x14ac:dyDescent="0.25">
      <c r="A124" s="76" t="s">
        <v>35</v>
      </c>
      <c r="B124" s="82">
        <f t="shared" si="8"/>
        <v>31.704000000000001</v>
      </c>
      <c r="C124" s="82">
        <v>0</v>
      </c>
      <c r="D124" s="82">
        <v>0</v>
      </c>
      <c r="E124" s="82">
        <v>0</v>
      </c>
      <c r="F124" s="82">
        <v>21.713999999999999</v>
      </c>
      <c r="G124" s="82">
        <v>9.99</v>
      </c>
      <c r="H124" s="82">
        <v>0</v>
      </c>
      <c r="I124" s="100"/>
      <c r="J124" s="88"/>
      <c r="K124" s="88"/>
      <c r="L124" s="88"/>
      <c r="M124" s="88"/>
      <c r="N124" s="88"/>
      <c r="O124" s="88"/>
    </row>
    <row r="125" spans="1:15" s="77" customFormat="1" ht="9" customHeight="1" x14ac:dyDescent="0.25">
      <c r="A125" s="76" t="s">
        <v>87</v>
      </c>
      <c r="B125" s="82">
        <f t="shared" si="8"/>
        <v>2446.7399999999998</v>
      </c>
      <c r="C125" s="82">
        <v>0</v>
      </c>
      <c r="D125" s="82">
        <v>0</v>
      </c>
      <c r="E125" s="82">
        <v>0</v>
      </c>
      <c r="F125" s="82">
        <v>343.2</v>
      </c>
      <c r="G125" s="82">
        <v>2103.54</v>
      </c>
      <c r="H125" s="82">
        <v>0</v>
      </c>
      <c r="I125" s="100"/>
      <c r="J125" s="88"/>
      <c r="K125" s="88"/>
      <c r="L125" s="88"/>
      <c r="M125" s="88"/>
      <c r="N125" s="88"/>
      <c r="O125" s="88"/>
    </row>
    <row r="126" spans="1:15" s="77" customFormat="1" ht="9" customHeight="1" x14ac:dyDescent="0.25">
      <c r="A126" s="83" t="s">
        <v>37</v>
      </c>
      <c r="B126" s="85">
        <f t="shared" si="8"/>
        <v>23036.262999999999</v>
      </c>
      <c r="C126" s="85">
        <v>20144.7</v>
      </c>
      <c r="D126" s="85">
        <v>0</v>
      </c>
      <c r="E126" s="85">
        <v>1353.48</v>
      </c>
      <c r="F126" s="85">
        <v>0</v>
      </c>
      <c r="G126" s="85">
        <v>2.5</v>
      </c>
      <c r="H126" s="85">
        <v>1535.5830000000001</v>
      </c>
      <c r="I126" s="100"/>
      <c r="J126" s="88"/>
      <c r="K126" s="88"/>
      <c r="L126" s="88"/>
      <c r="M126" s="88"/>
      <c r="N126" s="88"/>
      <c r="O126" s="88"/>
    </row>
    <row r="127" spans="1:15" s="77" customFormat="1" ht="9" customHeight="1" x14ac:dyDescent="0.25">
      <c r="A127" s="76" t="s">
        <v>38</v>
      </c>
      <c r="B127" s="82">
        <f t="shared" si="8"/>
        <v>3824.4470000000001</v>
      </c>
      <c r="C127" s="82">
        <v>3112.6480000000001</v>
      </c>
      <c r="D127" s="82">
        <v>0</v>
      </c>
      <c r="E127" s="82">
        <v>0</v>
      </c>
      <c r="F127" s="82">
        <v>518.22400000000005</v>
      </c>
      <c r="G127" s="82">
        <v>193.57499999999999</v>
      </c>
      <c r="H127" s="82">
        <v>0</v>
      </c>
      <c r="I127" s="100"/>
      <c r="J127" s="88"/>
      <c r="K127" s="88"/>
      <c r="L127" s="88"/>
      <c r="M127" s="88"/>
      <c r="N127" s="88"/>
      <c r="O127" s="88"/>
    </row>
    <row r="128" spans="1:15" s="77" customFormat="1" ht="9" customHeight="1" x14ac:dyDescent="0.25">
      <c r="A128" s="76" t="s">
        <v>39</v>
      </c>
      <c r="B128" s="82">
        <f t="shared" si="8"/>
        <v>1221.8500000000001</v>
      </c>
      <c r="C128" s="82">
        <v>1050.75</v>
      </c>
      <c r="D128" s="82">
        <v>0</v>
      </c>
      <c r="E128" s="82">
        <v>0</v>
      </c>
      <c r="F128" s="82">
        <v>92.7</v>
      </c>
      <c r="G128" s="82">
        <v>78.400000000000006</v>
      </c>
      <c r="H128" s="82">
        <v>0</v>
      </c>
      <c r="I128" s="100"/>
      <c r="J128" s="88"/>
      <c r="K128" s="88"/>
      <c r="L128" s="88"/>
      <c r="M128" s="88"/>
      <c r="N128" s="88"/>
      <c r="O128" s="88"/>
    </row>
    <row r="129" spans="1:15" s="77" customFormat="1" ht="9" customHeight="1" x14ac:dyDescent="0.25">
      <c r="A129" s="76" t="s">
        <v>40</v>
      </c>
      <c r="B129" s="82">
        <f t="shared" si="8"/>
        <v>32919.919999999998</v>
      </c>
      <c r="C129" s="82">
        <v>32919.919999999998</v>
      </c>
      <c r="D129" s="82">
        <v>0</v>
      </c>
      <c r="E129" s="82">
        <v>0</v>
      </c>
      <c r="F129" s="82">
        <v>0</v>
      </c>
      <c r="G129" s="82">
        <v>0</v>
      </c>
      <c r="H129" s="82">
        <v>0</v>
      </c>
      <c r="I129" s="100"/>
      <c r="J129" s="88"/>
      <c r="K129" s="88"/>
      <c r="L129" s="88"/>
      <c r="M129" s="88"/>
      <c r="N129" s="88"/>
      <c r="O129" s="88"/>
    </row>
    <row r="130" spans="1:15" s="77" customFormat="1" ht="9" customHeight="1" x14ac:dyDescent="0.25">
      <c r="A130" s="83" t="s">
        <v>41</v>
      </c>
      <c r="B130" s="85">
        <f t="shared" si="8"/>
        <v>1007274.613</v>
      </c>
      <c r="C130" s="85">
        <v>839609.41</v>
      </c>
      <c r="D130" s="85">
        <v>153442</v>
      </c>
      <c r="E130" s="85">
        <v>0</v>
      </c>
      <c r="F130" s="85">
        <v>11740.223</v>
      </c>
      <c r="G130" s="85">
        <v>2482.98</v>
      </c>
      <c r="H130" s="85">
        <v>0</v>
      </c>
      <c r="I130" s="100"/>
      <c r="J130" s="88"/>
      <c r="K130" s="88"/>
      <c r="L130" s="88"/>
      <c r="M130" s="88"/>
      <c r="N130" s="88"/>
      <c r="O130" s="88"/>
    </row>
    <row r="131" spans="1:15" s="77" customFormat="1" ht="9" customHeight="1" x14ac:dyDescent="0.25">
      <c r="A131" s="76" t="s">
        <v>88</v>
      </c>
      <c r="B131" s="82">
        <f t="shared" si="8"/>
        <v>2406.7850000000003</v>
      </c>
      <c r="C131" s="82">
        <v>1197.69</v>
      </c>
      <c r="D131" s="82">
        <v>1203.2940000000001</v>
      </c>
      <c r="E131" s="82">
        <v>0</v>
      </c>
      <c r="F131" s="82">
        <v>1.4</v>
      </c>
      <c r="G131" s="82">
        <v>4.4009999999999998</v>
      </c>
      <c r="H131" s="82">
        <v>0</v>
      </c>
      <c r="I131" s="100"/>
      <c r="J131" s="88"/>
      <c r="K131" s="88"/>
      <c r="L131" s="88"/>
      <c r="M131" s="88"/>
      <c r="N131" s="88"/>
      <c r="O131" s="88"/>
    </row>
    <row r="132" spans="1:15" s="77" customFormat="1" ht="9" customHeight="1" x14ac:dyDescent="0.25">
      <c r="A132" s="76" t="s">
        <v>42</v>
      </c>
      <c r="B132" s="82">
        <f>SUM(C132:H132)-1</f>
        <v>930185.82400000014</v>
      </c>
      <c r="C132" s="82">
        <v>870942.64800000004</v>
      </c>
      <c r="D132" s="82">
        <v>20050.083999999999</v>
      </c>
      <c r="E132" s="82">
        <v>4322.4960000000001</v>
      </c>
      <c r="F132" s="82">
        <v>26020.287</v>
      </c>
      <c r="G132" s="82">
        <v>7447.8620000000001</v>
      </c>
      <c r="H132" s="82">
        <v>1403.4469999999999</v>
      </c>
      <c r="I132" s="100"/>
      <c r="J132" s="88"/>
      <c r="K132" s="88"/>
      <c r="L132" s="88"/>
      <c r="M132" s="88"/>
      <c r="N132" s="88"/>
      <c r="O132" s="88"/>
    </row>
    <row r="133" spans="1:15" s="77" customFormat="1" ht="9" customHeight="1" x14ac:dyDescent="0.25">
      <c r="A133" s="76" t="s">
        <v>43</v>
      </c>
      <c r="B133" s="82">
        <f>SUM(C133:H133)</f>
        <v>8936.2000000000007</v>
      </c>
      <c r="C133" s="82">
        <v>849.6</v>
      </c>
      <c r="D133" s="82">
        <v>176.38499999999999</v>
      </c>
      <c r="E133" s="82">
        <v>0</v>
      </c>
      <c r="F133" s="82">
        <v>274.815</v>
      </c>
      <c r="G133" s="82">
        <v>7635.4</v>
      </c>
      <c r="H133" s="82">
        <v>0</v>
      </c>
      <c r="I133" s="100"/>
      <c r="J133" s="88"/>
      <c r="K133" s="88"/>
      <c r="L133" s="88"/>
      <c r="M133" s="88"/>
      <c r="N133" s="88"/>
      <c r="O133" s="88"/>
    </row>
    <row r="134" spans="1:15" s="77" customFormat="1" ht="9" customHeight="1" x14ac:dyDescent="0.25">
      <c r="A134" s="83" t="s">
        <v>44</v>
      </c>
      <c r="B134" s="85">
        <f>SUM(C134:H134)</f>
        <v>104131.93999999999</v>
      </c>
      <c r="C134" s="85">
        <v>101505.16</v>
      </c>
      <c r="D134" s="85">
        <v>1995.68</v>
      </c>
      <c r="E134" s="85">
        <v>0</v>
      </c>
      <c r="F134" s="85">
        <v>54.7</v>
      </c>
      <c r="G134" s="85">
        <v>576.4</v>
      </c>
      <c r="H134" s="85">
        <v>0</v>
      </c>
      <c r="I134" s="100"/>
      <c r="J134" s="88"/>
      <c r="K134" s="88"/>
      <c r="L134" s="88"/>
      <c r="M134" s="88"/>
      <c r="N134" s="88"/>
      <c r="O134" s="88"/>
    </row>
    <row r="135" spans="1:15" s="77" customFormat="1" ht="9" customHeight="1" x14ac:dyDescent="0.25">
      <c r="A135" s="76" t="s">
        <v>45</v>
      </c>
      <c r="B135" s="82">
        <f>SUM(C135:H135)</f>
        <v>46144.235999999997</v>
      </c>
      <c r="C135" s="82">
        <v>45234.14</v>
      </c>
      <c r="D135" s="82">
        <v>298.89</v>
      </c>
      <c r="E135" s="82">
        <v>0</v>
      </c>
      <c r="F135" s="82">
        <v>196.416</v>
      </c>
      <c r="G135" s="82">
        <v>355.64</v>
      </c>
      <c r="H135" s="82">
        <v>59.15</v>
      </c>
      <c r="I135" s="100"/>
      <c r="J135" s="88"/>
      <c r="K135" s="88"/>
      <c r="L135" s="88"/>
      <c r="M135" s="88"/>
      <c r="N135" s="88"/>
      <c r="O135" s="88"/>
    </row>
    <row r="136" spans="1:15" s="77" customFormat="1" ht="9" customHeight="1" x14ac:dyDescent="0.25">
      <c r="A136" s="76" t="s">
        <v>46</v>
      </c>
      <c r="B136" s="82">
        <f>SUM(C136:H136)</f>
        <v>210933.04399999999</v>
      </c>
      <c r="C136" s="82">
        <v>187772.285</v>
      </c>
      <c r="D136" s="82">
        <v>17608.82</v>
      </c>
      <c r="E136" s="82">
        <v>0</v>
      </c>
      <c r="F136" s="82">
        <v>450.79199999999997</v>
      </c>
      <c r="G136" s="82">
        <v>5022.34</v>
      </c>
      <c r="H136" s="82">
        <v>78.807000000000002</v>
      </c>
      <c r="I136" s="100"/>
      <c r="J136" s="88"/>
      <c r="K136" s="88"/>
      <c r="L136" s="88"/>
      <c r="M136" s="88"/>
      <c r="N136" s="88"/>
      <c r="O136" s="88"/>
    </row>
    <row r="137" spans="1:15" s="77" customFormat="1" ht="9" customHeight="1" x14ac:dyDescent="0.25">
      <c r="A137" s="76" t="s">
        <v>47</v>
      </c>
      <c r="B137" s="82">
        <f>SUM(C137:H137)</f>
        <v>197730.32</v>
      </c>
      <c r="C137" s="82">
        <v>182935.946</v>
      </c>
      <c r="D137" s="82">
        <v>4073.69</v>
      </c>
      <c r="E137" s="82">
        <v>0</v>
      </c>
      <c r="F137" s="82">
        <v>1691.1379999999999</v>
      </c>
      <c r="G137" s="82">
        <v>9029.5460000000003</v>
      </c>
      <c r="H137" s="82">
        <v>0</v>
      </c>
      <c r="I137" s="100"/>
      <c r="J137" s="88"/>
      <c r="K137" s="88"/>
      <c r="L137" s="88"/>
      <c r="M137" s="88"/>
      <c r="N137" s="88"/>
      <c r="O137" s="88"/>
    </row>
    <row r="138" spans="1:15" s="77" customFormat="1" ht="9" customHeight="1" x14ac:dyDescent="0.25">
      <c r="A138" s="83" t="s">
        <v>48</v>
      </c>
      <c r="B138" s="85">
        <f>SUM(C138:H138)-1</f>
        <v>357915.76900000003</v>
      </c>
      <c r="C138" s="85">
        <v>244677.557</v>
      </c>
      <c r="D138" s="85">
        <v>11873.78</v>
      </c>
      <c r="E138" s="85">
        <v>85659.199999999997</v>
      </c>
      <c r="F138" s="85">
        <v>6213.52</v>
      </c>
      <c r="G138" s="85">
        <v>9492.7119999999995</v>
      </c>
      <c r="H138" s="85">
        <v>0</v>
      </c>
      <c r="I138" s="100"/>
      <c r="J138" s="88"/>
      <c r="K138" s="88"/>
      <c r="L138" s="88"/>
      <c r="M138" s="88"/>
      <c r="N138" s="88"/>
      <c r="O138" s="88"/>
    </row>
    <row r="139" spans="1:15" s="77" customFormat="1" ht="9" customHeight="1" x14ac:dyDescent="0.25">
      <c r="A139" s="76" t="s">
        <v>49</v>
      </c>
      <c r="B139" s="82">
        <f>SUM(C139:H139)</f>
        <v>200.50800000000001</v>
      </c>
      <c r="C139" s="82">
        <v>179.32400000000001</v>
      </c>
      <c r="D139" s="82">
        <v>0</v>
      </c>
      <c r="E139" s="82">
        <v>0</v>
      </c>
      <c r="F139" s="82">
        <v>0</v>
      </c>
      <c r="G139" s="82">
        <v>21.184000000000001</v>
      </c>
      <c r="H139" s="82">
        <v>0</v>
      </c>
      <c r="I139" s="100"/>
      <c r="J139" s="88"/>
      <c r="K139" s="88"/>
      <c r="L139" s="88"/>
      <c r="M139" s="88"/>
      <c r="N139" s="88"/>
      <c r="O139" s="88"/>
    </row>
    <row r="140" spans="1:15" s="77" customFormat="1" ht="9" customHeight="1" x14ac:dyDescent="0.25">
      <c r="A140" s="76" t="s">
        <v>50</v>
      </c>
      <c r="B140" s="82">
        <f>SUM(C140:H140)</f>
        <v>10481.457999999999</v>
      </c>
      <c r="C140" s="82">
        <v>9435.6129999999994</v>
      </c>
      <c r="D140" s="82">
        <v>0</v>
      </c>
      <c r="E140" s="82">
        <v>0</v>
      </c>
      <c r="F140" s="82">
        <v>946.02300000000002</v>
      </c>
      <c r="G140" s="82">
        <v>99.822000000000003</v>
      </c>
      <c r="H140" s="82">
        <v>0</v>
      </c>
      <c r="I140" s="100"/>
      <c r="J140" s="88"/>
      <c r="K140" s="88"/>
      <c r="L140" s="88"/>
      <c r="M140" s="88"/>
      <c r="N140" s="88"/>
      <c r="O140" s="88"/>
    </row>
    <row r="141" spans="1:15" s="77" customFormat="1" ht="9" customHeight="1" x14ac:dyDescent="0.25">
      <c r="A141" s="76" t="s">
        <v>51</v>
      </c>
      <c r="B141" s="82">
        <f>SUM(C141:H141)</f>
        <v>24078.030000000002</v>
      </c>
      <c r="C141" s="82">
        <v>21577.95</v>
      </c>
      <c r="D141" s="82">
        <v>0</v>
      </c>
      <c r="E141" s="82">
        <v>0</v>
      </c>
      <c r="F141" s="82">
        <v>1002.8</v>
      </c>
      <c r="G141" s="82">
        <v>1261.1300000000001</v>
      </c>
      <c r="H141" s="82">
        <v>236.15</v>
      </c>
      <c r="I141" s="100"/>
      <c r="J141" s="88"/>
      <c r="K141" s="88"/>
      <c r="L141" s="88"/>
      <c r="M141" s="88"/>
      <c r="N141" s="88"/>
      <c r="O141" s="88"/>
    </row>
    <row r="142" spans="1:15" s="77" customFormat="1" ht="9" customHeight="1" x14ac:dyDescent="0.25">
      <c r="A142" s="83" t="s">
        <v>52</v>
      </c>
      <c r="B142" s="85">
        <f>SUM(C142:H142)</f>
        <v>327537.23300000001</v>
      </c>
      <c r="C142" s="85">
        <v>255896.103</v>
      </c>
      <c r="D142" s="85">
        <v>30044.1</v>
      </c>
      <c r="E142" s="85">
        <v>38796.449999999997</v>
      </c>
      <c r="F142" s="85">
        <v>459.24</v>
      </c>
      <c r="G142" s="85">
        <v>2341.34</v>
      </c>
      <c r="H142" s="85">
        <v>0</v>
      </c>
      <c r="I142" s="100"/>
      <c r="J142" s="88"/>
      <c r="K142" s="88"/>
      <c r="L142" s="88"/>
      <c r="M142" s="88"/>
      <c r="N142" s="88"/>
      <c r="O142" s="88"/>
    </row>
    <row r="143" spans="1:15" s="77" customFormat="1" ht="9" customHeight="1" x14ac:dyDescent="0.25">
      <c r="A143" s="76" t="s">
        <v>53</v>
      </c>
      <c r="B143" s="82">
        <f>SUM(C143:H143)</f>
        <v>120469.19200000001</v>
      </c>
      <c r="C143" s="82">
        <v>115334.55</v>
      </c>
      <c r="D143" s="82">
        <v>371.42</v>
      </c>
      <c r="E143" s="82">
        <v>0</v>
      </c>
      <c r="F143" s="82">
        <v>463.49799999999999</v>
      </c>
      <c r="G143" s="82">
        <v>4239.78</v>
      </c>
      <c r="H143" s="82">
        <v>59.944000000000003</v>
      </c>
      <c r="I143" s="100"/>
      <c r="J143" s="88"/>
      <c r="K143" s="88"/>
      <c r="L143" s="88"/>
      <c r="M143" s="88"/>
      <c r="N143" s="88"/>
      <c r="O143" s="88"/>
    </row>
    <row r="144" spans="1:15" s="77" customFormat="1" ht="9" customHeight="1" x14ac:dyDescent="0.25">
      <c r="A144" s="76" t="s">
        <v>54</v>
      </c>
      <c r="B144" s="82">
        <f>SUM(C144:H144)-1</f>
        <v>1342.63</v>
      </c>
      <c r="C144" s="82">
        <v>881.32</v>
      </c>
      <c r="D144" s="82">
        <v>9.9600000000000009</v>
      </c>
      <c r="E144" s="82">
        <v>0</v>
      </c>
      <c r="F144" s="82">
        <v>57.71</v>
      </c>
      <c r="G144" s="82">
        <v>394.64</v>
      </c>
      <c r="H144" s="82">
        <v>0</v>
      </c>
      <c r="I144" s="100"/>
      <c r="J144" s="88"/>
      <c r="K144" s="88"/>
      <c r="L144" s="88"/>
      <c r="M144" s="88"/>
      <c r="N144" s="88"/>
      <c r="O144" s="88"/>
    </row>
    <row r="145" spans="1:15" s="77" customFormat="1" ht="9" customHeight="1" x14ac:dyDescent="0.25">
      <c r="A145" s="76" t="s">
        <v>55</v>
      </c>
      <c r="B145" s="82">
        <f t="shared" ref="B145:B154" si="9">SUM(C145:H145)</f>
        <v>41695.128000000004</v>
      </c>
      <c r="C145" s="82">
        <v>31964.845000000001</v>
      </c>
      <c r="D145" s="82">
        <v>240.8</v>
      </c>
      <c r="E145" s="82">
        <v>8778.1749999999993</v>
      </c>
      <c r="F145" s="82">
        <v>671.94</v>
      </c>
      <c r="G145" s="82">
        <v>0</v>
      </c>
      <c r="H145" s="82">
        <v>39.368000000000002</v>
      </c>
      <c r="I145" s="100"/>
      <c r="J145" s="88"/>
      <c r="K145" s="88"/>
      <c r="L145" s="88"/>
      <c r="M145" s="88"/>
      <c r="N145" s="88"/>
      <c r="O145" s="88"/>
    </row>
    <row r="146" spans="1:15" s="77" customFormat="1" ht="9" customHeight="1" x14ac:dyDescent="0.25">
      <c r="A146" s="83" t="s">
        <v>56</v>
      </c>
      <c r="B146" s="85">
        <f t="shared" si="9"/>
        <v>19888.59</v>
      </c>
      <c r="C146" s="85">
        <v>7382.17</v>
      </c>
      <c r="D146" s="85">
        <v>53.56</v>
      </c>
      <c r="E146" s="85">
        <v>0</v>
      </c>
      <c r="F146" s="85">
        <v>86.4</v>
      </c>
      <c r="G146" s="85">
        <v>380.2</v>
      </c>
      <c r="H146" s="85">
        <v>11986.26</v>
      </c>
      <c r="I146" s="100"/>
      <c r="J146" s="88"/>
      <c r="K146" s="88"/>
      <c r="L146" s="88"/>
      <c r="M146" s="88"/>
      <c r="N146" s="88"/>
      <c r="O146" s="88"/>
    </row>
    <row r="147" spans="1:15" s="77" customFormat="1" ht="9" customHeight="1" x14ac:dyDescent="0.25">
      <c r="A147" s="76" t="s">
        <v>57</v>
      </c>
      <c r="B147" s="82">
        <f t="shared" si="9"/>
        <v>29738.969000000001</v>
      </c>
      <c r="C147" s="82">
        <v>28143.954000000002</v>
      </c>
      <c r="D147" s="82">
        <v>0</v>
      </c>
      <c r="E147" s="82">
        <v>0</v>
      </c>
      <c r="F147" s="82">
        <v>1585.8150000000001</v>
      </c>
      <c r="G147" s="82">
        <v>9.1999999999999993</v>
      </c>
      <c r="H147" s="82">
        <v>0</v>
      </c>
      <c r="I147" s="100"/>
      <c r="J147" s="88"/>
      <c r="K147" s="88"/>
      <c r="L147" s="88"/>
      <c r="M147" s="88"/>
      <c r="N147" s="88"/>
      <c r="O147" s="88"/>
    </row>
    <row r="148" spans="1:15" s="77" customFormat="1" ht="9" customHeight="1" x14ac:dyDescent="0.25">
      <c r="A148" s="76" t="s">
        <v>58</v>
      </c>
      <c r="B148" s="82">
        <f t="shared" si="9"/>
        <v>34817.008000000002</v>
      </c>
      <c r="C148" s="82">
        <v>19407.437999999998</v>
      </c>
      <c r="D148" s="82">
        <v>1538.37</v>
      </c>
      <c r="E148" s="82">
        <v>0</v>
      </c>
      <c r="F148" s="82">
        <v>0</v>
      </c>
      <c r="G148" s="82">
        <v>13871.2</v>
      </c>
      <c r="H148" s="82">
        <v>0</v>
      </c>
      <c r="I148" s="100"/>
      <c r="J148" s="88"/>
      <c r="K148" s="88"/>
      <c r="L148" s="88"/>
      <c r="M148" s="88"/>
      <c r="N148" s="88"/>
      <c r="O148" s="88"/>
    </row>
    <row r="149" spans="1:15" s="77" customFormat="1" ht="9" customHeight="1" x14ac:dyDescent="0.25">
      <c r="A149" s="76" t="s">
        <v>59</v>
      </c>
      <c r="B149" s="82">
        <f t="shared" si="9"/>
        <v>2565.1459999999997</v>
      </c>
      <c r="C149" s="82">
        <v>2552.4459999999999</v>
      </c>
      <c r="D149" s="82">
        <v>0</v>
      </c>
      <c r="E149" s="82">
        <v>0</v>
      </c>
      <c r="F149" s="82">
        <v>0</v>
      </c>
      <c r="G149" s="82">
        <v>12.7</v>
      </c>
      <c r="H149" s="82">
        <v>0</v>
      </c>
      <c r="I149" s="100"/>
      <c r="J149" s="88"/>
      <c r="K149" s="88"/>
      <c r="L149" s="88"/>
      <c r="M149" s="88"/>
      <c r="N149" s="88"/>
      <c r="O149" s="88"/>
    </row>
    <row r="150" spans="1:15" s="77" customFormat="1" ht="9" customHeight="1" x14ac:dyDescent="0.25">
      <c r="A150" s="83" t="s">
        <v>60</v>
      </c>
      <c r="B150" s="85">
        <f t="shared" si="9"/>
        <v>18262.8</v>
      </c>
      <c r="C150" s="85">
        <v>4362</v>
      </c>
      <c r="D150" s="85">
        <v>1500</v>
      </c>
      <c r="E150" s="85">
        <v>0</v>
      </c>
      <c r="F150" s="85">
        <v>3724</v>
      </c>
      <c r="G150" s="85">
        <v>8136.8</v>
      </c>
      <c r="H150" s="85">
        <v>540</v>
      </c>
      <c r="I150" s="100"/>
      <c r="J150" s="88"/>
      <c r="K150" s="88"/>
      <c r="L150" s="88"/>
      <c r="M150" s="88"/>
      <c r="N150" s="88"/>
      <c r="O150" s="88"/>
    </row>
    <row r="151" spans="1:15" s="77" customFormat="1" ht="9" customHeight="1" x14ac:dyDescent="0.25">
      <c r="A151" s="76" t="s">
        <v>61</v>
      </c>
      <c r="B151" s="82">
        <f t="shared" si="9"/>
        <v>14149.585000000001</v>
      </c>
      <c r="C151" s="82">
        <v>13968.45</v>
      </c>
      <c r="D151" s="82">
        <v>0</v>
      </c>
      <c r="E151" s="82">
        <v>0</v>
      </c>
      <c r="F151" s="82">
        <v>46.72</v>
      </c>
      <c r="G151" s="82">
        <v>134.41499999999999</v>
      </c>
      <c r="H151" s="82">
        <v>0</v>
      </c>
      <c r="I151" s="100"/>
      <c r="J151" s="88"/>
      <c r="K151" s="88"/>
      <c r="L151" s="88"/>
      <c r="M151" s="88"/>
      <c r="N151" s="88"/>
      <c r="O151" s="88"/>
    </row>
    <row r="152" spans="1:15" s="77" customFormat="1" ht="9" customHeight="1" x14ac:dyDescent="0.25">
      <c r="A152" s="76" t="s">
        <v>62</v>
      </c>
      <c r="B152" s="82">
        <f t="shared" si="9"/>
        <v>83460.216000000015</v>
      </c>
      <c r="C152" s="82">
        <v>77043.573000000004</v>
      </c>
      <c r="D152" s="82">
        <v>937.92899999999997</v>
      </c>
      <c r="E152" s="82">
        <v>501.428</v>
      </c>
      <c r="F152" s="82">
        <v>4562.5810000000001</v>
      </c>
      <c r="G152" s="82">
        <v>414.70499999999998</v>
      </c>
      <c r="H152" s="82">
        <v>0</v>
      </c>
      <c r="I152" s="100"/>
      <c r="J152" s="88"/>
      <c r="K152" s="88"/>
      <c r="L152" s="88"/>
      <c r="M152" s="88"/>
      <c r="N152" s="88"/>
      <c r="O152" s="88"/>
    </row>
    <row r="153" spans="1:15" s="77" customFormat="1" ht="9" customHeight="1" x14ac:dyDescent="0.25">
      <c r="A153" s="76" t="s">
        <v>63</v>
      </c>
      <c r="B153" s="82">
        <f t="shared" si="9"/>
        <v>4198.259</v>
      </c>
      <c r="C153" s="82">
        <v>1787.146</v>
      </c>
      <c r="D153" s="82">
        <v>0</v>
      </c>
      <c r="E153" s="82">
        <v>327.06</v>
      </c>
      <c r="F153" s="82">
        <v>1567.519</v>
      </c>
      <c r="G153" s="82">
        <v>516.53399999999999</v>
      </c>
      <c r="H153" s="82">
        <v>0</v>
      </c>
      <c r="I153" s="100"/>
      <c r="J153" s="88"/>
      <c r="K153" s="88"/>
      <c r="L153" s="88"/>
      <c r="M153" s="88"/>
      <c r="N153" s="88"/>
      <c r="O153" s="88"/>
    </row>
    <row r="154" spans="1:15" s="77" customFormat="1" ht="9" customHeight="1" x14ac:dyDescent="0.25">
      <c r="A154" s="83" t="s">
        <v>64</v>
      </c>
      <c r="B154" s="85">
        <f t="shared" si="9"/>
        <v>4807.1440000000002</v>
      </c>
      <c r="C154" s="85">
        <v>4442.1559999999999</v>
      </c>
      <c r="D154" s="85">
        <v>261.37200000000001</v>
      </c>
      <c r="E154" s="85">
        <v>0</v>
      </c>
      <c r="F154" s="85">
        <v>31.68</v>
      </c>
      <c r="G154" s="85">
        <v>71.936000000000007</v>
      </c>
      <c r="H154" s="85">
        <v>0</v>
      </c>
      <c r="I154" s="100"/>
      <c r="J154" s="88"/>
      <c r="K154" s="88"/>
      <c r="L154" s="88"/>
      <c r="M154" s="88"/>
      <c r="N154" s="88"/>
      <c r="O154" s="88"/>
    </row>
    <row r="155" spans="1:15" s="77" customFormat="1" ht="9" customHeight="1" x14ac:dyDescent="0.25">
      <c r="A155" s="76"/>
      <c r="B155" s="82"/>
      <c r="C155" s="82"/>
      <c r="D155" s="82"/>
      <c r="E155" s="82"/>
      <c r="F155" s="82"/>
      <c r="G155" s="82"/>
      <c r="H155" s="82"/>
      <c r="I155" s="100"/>
    </row>
    <row r="156" spans="1:15" s="77" customFormat="1" ht="9" customHeight="1" x14ac:dyDescent="0.25">
      <c r="A156" s="306">
        <v>1999</v>
      </c>
    </row>
    <row r="157" spans="1:15" s="80" customFormat="1" ht="9" customHeight="1" x14ac:dyDescent="0.25">
      <c r="A157" s="78" t="s">
        <v>33</v>
      </c>
      <c r="B157" s="97">
        <f t="shared" ref="B157:H157" si="10">SUM(B159:B190)</f>
        <v>4285356.5440000007</v>
      </c>
      <c r="C157" s="97">
        <f t="shared" si="10"/>
        <v>3563549.077</v>
      </c>
      <c r="D157" s="97">
        <f t="shared" si="10"/>
        <v>253412.92200000005</v>
      </c>
      <c r="E157" s="97">
        <f t="shared" si="10"/>
        <v>282274.40399999998</v>
      </c>
      <c r="F157" s="97">
        <f t="shared" si="10"/>
        <v>77506.792999999991</v>
      </c>
      <c r="G157" s="97">
        <f t="shared" si="10"/>
        <v>91620.524999999994</v>
      </c>
      <c r="H157" s="97">
        <f t="shared" si="10"/>
        <v>16992.823</v>
      </c>
      <c r="I157" s="97"/>
    </row>
    <row r="158" spans="1:15" s="80" customFormat="1" ht="3.95" customHeight="1" x14ac:dyDescent="0.25">
      <c r="A158" s="75"/>
      <c r="B158" s="97"/>
      <c r="C158" s="97"/>
      <c r="D158" s="97"/>
      <c r="E158" s="97"/>
      <c r="F158" s="97"/>
      <c r="G158" s="97"/>
      <c r="H158" s="97"/>
      <c r="I158" s="97"/>
    </row>
    <row r="159" spans="1:15" s="77" customFormat="1" ht="9" customHeight="1" x14ac:dyDescent="0.25">
      <c r="A159" s="76" t="s">
        <v>34</v>
      </c>
      <c r="B159" s="82">
        <f t="shared" ref="B159:B190" si="11">SUM(C159:H159)</f>
        <v>2317.2940000000003</v>
      </c>
      <c r="C159" s="82">
        <v>0</v>
      </c>
      <c r="D159" s="82">
        <v>0</v>
      </c>
      <c r="E159" s="82">
        <v>0</v>
      </c>
      <c r="F159" s="82">
        <v>63.744</v>
      </c>
      <c r="G159" s="82">
        <v>2253.5500000000002</v>
      </c>
      <c r="H159" s="82">
        <v>0</v>
      </c>
      <c r="I159" s="100"/>
    </row>
    <row r="160" spans="1:15" s="77" customFormat="1" ht="9" customHeight="1" x14ac:dyDescent="0.25">
      <c r="A160" s="76" t="s">
        <v>35</v>
      </c>
      <c r="B160" s="82">
        <f t="shared" si="11"/>
        <v>25.84</v>
      </c>
      <c r="C160" s="82">
        <v>0</v>
      </c>
      <c r="D160" s="82">
        <v>0</v>
      </c>
      <c r="E160" s="82">
        <v>0</v>
      </c>
      <c r="F160" s="82">
        <v>0</v>
      </c>
      <c r="G160" s="82">
        <v>25.84</v>
      </c>
      <c r="H160" s="82">
        <v>0</v>
      </c>
      <c r="I160" s="100"/>
    </row>
    <row r="161" spans="1:9" s="77" customFormat="1" ht="9" customHeight="1" x14ac:dyDescent="0.25">
      <c r="A161" s="76" t="s">
        <v>87</v>
      </c>
      <c r="B161" s="82">
        <f t="shared" si="11"/>
        <v>4502.2000000000007</v>
      </c>
      <c r="C161" s="82">
        <v>0</v>
      </c>
      <c r="D161" s="82">
        <v>0</v>
      </c>
      <c r="E161" s="82">
        <v>0</v>
      </c>
      <c r="F161" s="82">
        <v>219.6</v>
      </c>
      <c r="G161" s="82">
        <v>4282.6000000000004</v>
      </c>
      <c r="H161" s="82">
        <v>0</v>
      </c>
      <c r="I161" s="100"/>
    </row>
    <row r="162" spans="1:9" s="77" customFormat="1" ht="9" customHeight="1" x14ac:dyDescent="0.25">
      <c r="A162" s="83" t="s">
        <v>37</v>
      </c>
      <c r="B162" s="85">
        <f t="shared" si="11"/>
        <v>85841.084000000003</v>
      </c>
      <c r="C162" s="85">
        <v>81965.8</v>
      </c>
      <c r="D162" s="85">
        <v>0</v>
      </c>
      <c r="E162" s="85">
        <v>1605.5</v>
      </c>
      <c r="F162" s="85">
        <v>0</v>
      </c>
      <c r="G162" s="85">
        <v>118.622</v>
      </c>
      <c r="H162" s="85">
        <v>2151.1619999999998</v>
      </c>
      <c r="I162" s="100"/>
    </row>
    <row r="163" spans="1:9" s="77" customFormat="1" ht="9" customHeight="1" x14ac:dyDescent="0.25">
      <c r="A163" s="76" t="s">
        <v>38</v>
      </c>
      <c r="B163" s="82">
        <f t="shared" si="11"/>
        <v>3162.3119999999999</v>
      </c>
      <c r="C163" s="82">
        <v>2743.74</v>
      </c>
      <c r="D163" s="82">
        <v>0</v>
      </c>
      <c r="E163" s="82">
        <v>0</v>
      </c>
      <c r="F163" s="82">
        <v>418.572</v>
      </c>
      <c r="G163" s="82">
        <v>0</v>
      </c>
      <c r="H163" s="82">
        <v>0</v>
      </c>
      <c r="I163" s="100"/>
    </row>
    <row r="164" spans="1:9" s="77" customFormat="1" ht="9" customHeight="1" x14ac:dyDescent="0.25">
      <c r="A164" s="76" t="s">
        <v>39</v>
      </c>
      <c r="B164" s="82">
        <f t="shared" si="11"/>
        <v>1748.35</v>
      </c>
      <c r="C164" s="82">
        <v>1222.25</v>
      </c>
      <c r="D164" s="82">
        <v>0</v>
      </c>
      <c r="E164" s="82">
        <v>0</v>
      </c>
      <c r="F164" s="82">
        <v>100.25</v>
      </c>
      <c r="G164" s="82">
        <v>425.85</v>
      </c>
      <c r="H164" s="82">
        <v>0</v>
      </c>
      <c r="I164" s="100"/>
    </row>
    <row r="165" spans="1:9" s="77" customFormat="1" ht="9" customHeight="1" x14ac:dyDescent="0.25">
      <c r="A165" s="76" t="s">
        <v>40</v>
      </c>
      <c r="B165" s="82">
        <f t="shared" si="11"/>
        <v>12283.25</v>
      </c>
      <c r="C165" s="82">
        <v>12283.25</v>
      </c>
      <c r="D165" s="82">
        <v>0</v>
      </c>
      <c r="E165" s="82">
        <v>0</v>
      </c>
      <c r="F165" s="82">
        <v>0</v>
      </c>
      <c r="G165" s="82">
        <v>0</v>
      </c>
      <c r="H165" s="82">
        <v>0</v>
      </c>
      <c r="I165" s="100"/>
    </row>
    <row r="166" spans="1:9" s="77" customFormat="1" ht="9" customHeight="1" x14ac:dyDescent="0.25">
      <c r="A166" s="83" t="s">
        <v>41</v>
      </c>
      <c r="B166" s="85">
        <f t="shared" si="11"/>
        <v>1050983.9000000001</v>
      </c>
      <c r="C166" s="85">
        <v>936560.93700000003</v>
      </c>
      <c r="D166" s="85">
        <v>111307.24</v>
      </c>
      <c r="E166" s="85">
        <v>0</v>
      </c>
      <c r="F166" s="85">
        <v>2601.48</v>
      </c>
      <c r="G166" s="85">
        <v>514.24300000000005</v>
      </c>
      <c r="H166" s="85">
        <v>0</v>
      </c>
      <c r="I166" s="100"/>
    </row>
    <row r="167" spans="1:9" s="77" customFormat="1" ht="9" customHeight="1" x14ac:dyDescent="0.25">
      <c r="A167" s="76" t="s">
        <v>88</v>
      </c>
      <c r="B167" s="82">
        <f t="shared" si="11"/>
        <v>974.49200000000008</v>
      </c>
      <c r="C167" s="82">
        <v>707.904</v>
      </c>
      <c r="D167" s="82">
        <v>261.64800000000002</v>
      </c>
      <c r="E167" s="82">
        <v>0</v>
      </c>
      <c r="F167" s="82">
        <v>0</v>
      </c>
      <c r="G167" s="82">
        <v>4.9400000000000004</v>
      </c>
      <c r="H167" s="82">
        <v>0</v>
      </c>
      <c r="I167" s="100"/>
    </row>
    <row r="168" spans="1:9" s="77" customFormat="1" ht="9" customHeight="1" x14ac:dyDescent="0.25">
      <c r="A168" s="76" t="s">
        <v>42</v>
      </c>
      <c r="B168" s="82">
        <f t="shared" si="11"/>
        <v>871530.09299999988</v>
      </c>
      <c r="C168" s="82">
        <v>818577.18599999999</v>
      </c>
      <c r="D168" s="82">
        <v>18199.312999999998</v>
      </c>
      <c r="E168" s="82">
        <v>0</v>
      </c>
      <c r="F168" s="82">
        <v>28749.39</v>
      </c>
      <c r="G168" s="82">
        <v>2241.2370000000001</v>
      </c>
      <c r="H168" s="82">
        <v>3762.9670000000001</v>
      </c>
      <c r="I168" s="100"/>
    </row>
    <row r="169" spans="1:9" s="77" customFormat="1" ht="9" customHeight="1" x14ac:dyDescent="0.25">
      <c r="A169" s="76" t="s">
        <v>43</v>
      </c>
      <c r="B169" s="82">
        <f t="shared" si="11"/>
        <v>8306.7999999999993</v>
      </c>
      <c r="C169" s="82">
        <v>757.5</v>
      </c>
      <c r="D169" s="82">
        <v>749.3</v>
      </c>
      <c r="E169" s="82">
        <v>0</v>
      </c>
      <c r="F169" s="82">
        <v>255.8</v>
      </c>
      <c r="G169" s="82">
        <v>6544.2</v>
      </c>
      <c r="H169" s="82">
        <v>0</v>
      </c>
      <c r="I169" s="100"/>
    </row>
    <row r="170" spans="1:9" s="77" customFormat="1" ht="9" customHeight="1" x14ac:dyDescent="0.25">
      <c r="A170" s="83" t="s">
        <v>44</v>
      </c>
      <c r="B170" s="85">
        <f t="shared" si="11"/>
        <v>195977.886</v>
      </c>
      <c r="C170" s="85">
        <v>185892.4</v>
      </c>
      <c r="D170" s="85">
        <v>6673.8</v>
      </c>
      <c r="E170" s="85">
        <v>0</v>
      </c>
      <c r="F170" s="85">
        <v>86.1</v>
      </c>
      <c r="G170" s="85">
        <v>2731.56</v>
      </c>
      <c r="H170" s="85">
        <v>594.02599999999995</v>
      </c>
      <c r="I170" s="100"/>
    </row>
    <row r="171" spans="1:9" s="77" customFormat="1" ht="9" customHeight="1" x14ac:dyDescent="0.25">
      <c r="A171" s="76" t="s">
        <v>45</v>
      </c>
      <c r="B171" s="82">
        <f t="shared" si="11"/>
        <v>37098.49</v>
      </c>
      <c r="C171" s="82">
        <v>34452.839999999997</v>
      </c>
      <c r="D171" s="82">
        <v>1758.96</v>
      </c>
      <c r="E171" s="82">
        <v>0</v>
      </c>
      <c r="F171" s="82">
        <v>103.30500000000001</v>
      </c>
      <c r="G171" s="82">
        <v>783.38499999999999</v>
      </c>
      <c r="H171" s="82">
        <v>0</v>
      </c>
      <c r="I171" s="100"/>
    </row>
    <row r="172" spans="1:9" s="77" customFormat="1" ht="9" customHeight="1" x14ac:dyDescent="0.25">
      <c r="A172" s="76" t="s">
        <v>46</v>
      </c>
      <c r="B172" s="82">
        <f t="shared" si="11"/>
        <v>175197.32800000001</v>
      </c>
      <c r="C172" s="82">
        <v>145526.63</v>
      </c>
      <c r="D172" s="82">
        <v>17023.39</v>
      </c>
      <c r="E172" s="82">
        <v>0</v>
      </c>
      <c r="F172" s="82">
        <v>1379.16</v>
      </c>
      <c r="G172" s="82">
        <v>11268.147999999999</v>
      </c>
      <c r="H172" s="82">
        <v>0</v>
      </c>
      <c r="I172" s="100"/>
    </row>
    <row r="173" spans="1:9" s="77" customFormat="1" ht="9" customHeight="1" x14ac:dyDescent="0.25">
      <c r="A173" s="76" t="s">
        <v>47</v>
      </c>
      <c r="B173" s="82">
        <f t="shared" si="11"/>
        <v>253777.15500000003</v>
      </c>
      <c r="C173" s="82">
        <v>228253.35</v>
      </c>
      <c r="D173" s="82">
        <v>16489.2</v>
      </c>
      <c r="E173" s="82">
        <v>0</v>
      </c>
      <c r="F173" s="82">
        <v>62.005000000000003</v>
      </c>
      <c r="G173" s="82">
        <v>8972.6</v>
      </c>
      <c r="H173" s="82">
        <v>0</v>
      </c>
      <c r="I173" s="100"/>
    </row>
    <row r="174" spans="1:9" s="77" customFormat="1" ht="9" customHeight="1" x14ac:dyDescent="0.25">
      <c r="A174" s="83" t="s">
        <v>48</v>
      </c>
      <c r="B174" s="85">
        <f t="shared" si="11"/>
        <v>391967.67200000002</v>
      </c>
      <c r="C174" s="85">
        <v>250700.65</v>
      </c>
      <c r="D174" s="85">
        <v>13441.13</v>
      </c>
      <c r="E174" s="85">
        <v>114383.7</v>
      </c>
      <c r="F174" s="85">
        <v>3985.45</v>
      </c>
      <c r="G174" s="85">
        <v>9456.7420000000002</v>
      </c>
      <c r="H174" s="85">
        <v>0</v>
      </c>
      <c r="I174" s="100"/>
    </row>
    <row r="175" spans="1:9" s="77" customFormat="1" ht="9" customHeight="1" x14ac:dyDescent="0.25">
      <c r="A175" s="76" t="s">
        <v>49</v>
      </c>
      <c r="B175" s="82">
        <f t="shared" si="11"/>
        <v>189.60000000000002</v>
      </c>
      <c r="C175" s="82">
        <v>161.4</v>
      </c>
      <c r="D175" s="82">
        <v>15.8</v>
      </c>
      <c r="E175" s="82">
        <v>0</v>
      </c>
      <c r="F175" s="82">
        <v>0</v>
      </c>
      <c r="G175" s="82">
        <v>12.4</v>
      </c>
      <c r="H175" s="82">
        <v>0</v>
      </c>
      <c r="I175" s="100"/>
    </row>
    <row r="176" spans="1:9" s="77" customFormat="1" ht="9" customHeight="1" x14ac:dyDescent="0.25">
      <c r="A176" s="76" t="s">
        <v>50</v>
      </c>
      <c r="B176" s="82">
        <f t="shared" si="11"/>
        <v>6651.3</v>
      </c>
      <c r="C176" s="82">
        <v>5670</v>
      </c>
      <c r="D176" s="82">
        <v>0</v>
      </c>
      <c r="E176" s="82">
        <v>0</v>
      </c>
      <c r="F176" s="82">
        <v>877.5</v>
      </c>
      <c r="G176" s="82">
        <v>103.8</v>
      </c>
      <c r="H176" s="82">
        <v>0</v>
      </c>
      <c r="I176" s="100"/>
    </row>
    <row r="177" spans="1:9" s="77" customFormat="1" ht="9" customHeight="1" x14ac:dyDescent="0.25">
      <c r="A177" s="76" t="s">
        <v>51</v>
      </c>
      <c r="B177" s="82">
        <f t="shared" si="11"/>
        <v>26975.600000000002</v>
      </c>
      <c r="C177" s="82">
        <v>24377.3</v>
      </c>
      <c r="D177" s="82">
        <v>0</v>
      </c>
      <c r="E177" s="82">
        <v>0</v>
      </c>
      <c r="F177" s="82">
        <v>548.4</v>
      </c>
      <c r="G177" s="82">
        <v>2049.9</v>
      </c>
      <c r="H177" s="82">
        <v>0</v>
      </c>
      <c r="I177" s="100"/>
    </row>
    <row r="178" spans="1:9" s="77" customFormat="1" ht="9" customHeight="1" x14ac:dyDescent="0.25">
      <c r="A178" s="83" t="s">
        <v>52</v>
      </c>
      <c r="B178" s="85">
        <f t="shared" si="11"/>
        <v>448777.20600000001</v>
      </c>
      <c r="C178" s="85">
        <v>352017.56</v>
      </c>
      <c r="D178" s="85">
        <v>59479.792000000001</v>
      </c>
      <c r="E178" s="85">
        <v>32895</v>
      </c>
      <c r="F178" s="85">
        <v>752.86</v>
      </c>
      <c r="G178" s="85">
        <v>3631.9940000000001</v>
      </c>
      <c r="H178" s="85">
        <v>0</v>
      </c>
      <c r="I178" s="100"/>
    </row>
    <row r="179" spans="1:9" s="77" customFormat="1" ht="9" customHeight="1" x14ac:dyDescent="0.25">
      <c r="A179" s="76" t="s">
        <v>53</v>
      </c>
      <c r="B179" s="82">
        <f t="shared" si="11"/>
        <v>210076.9</v>
      </c>
      <c r="C179" s="82">
        <v>204533.7</v>
      </c>
      <c r="D179" s="82">
        <v>396</v>
      </c>
      <c r="E179" s="82">
        <v>0</v>
      </c>
      <c r="F179" s="82">
        <v>16.62</v>
      </c>
      <c r="G179" s="82">
        <v>5130.58</v>
      </c>
      <c r="H179" s="82">
        <v>0</v>
      </c>
      <c r="I179" s="100"/>
    </row>
    <row r="180" spans="1:9" s="77" customFormat="1" ht="9" customHeight="1" x14ac:dyDescent="0.25">
      <c r="A180" s="76" t="s">
        <v>54</v>
      </c>
      <c r="B180" s="82">
        <f t="shared" si="11"/>
        <v>1832.2600000000002</v>
      </c>
      <c r="C180" s="82">
        <v>1283.24</v>
      </c>
      <c r="D180" s="82">
        <v>22.23</v>
      </c>
      <c r="E180" s="82">
        <v>0</v>
      </c>
      <c r="F180" s="82">
        <v>80.400000000000006</v>
      </c>
      <c r="G180" s="82">
        <v>446.39</v>
      </c>
      <c r="H180" s="82">
        <v>0</v>
      </c>
      <c r="I180" s="100"/>
    </row>
    <row r="181" spans="1:9" s="77" customFormat="1" ht="9" customHeight="1" x14ac:dyDescent="0.25">
      <c r="A181" s="76" t="s">
        <v>55</v>
      </c>
      <c r="B181" s="82">
        <f t="shared" si="11"/>
        <v>255089.065</v>
      </c>
      <c r="C181" s="82">
        <v>118259.103</v>
      </c>
      <c r="D181" s="82">
        <v>0</v>
      </c>
      <c r="E181" s="82">
        <v>131760.19399999999</v>
      </c>
      <c r="F181" s="82">
        <v>4543</v>
      </c>
      <c r="G181" s="82">
        <v>0</v>
      </c>
      <c r="H181" s="82">
        <v>526.76800000000003</v>
      </c>
      <c r="I181" s="100"/>
    </row>
    <row r="182" spans="1:9" s="77" customFormat="1" ht="9" customHeight="1" x14ac:dyDescent="0.25">
      <c r="A182" s="83" t="s">
        <v>56</v>
      </c>
      <c r="B182" s="85">
        <f t="shared" si="11"/>
        <v>12535.919</v>
      </c>
      <c r="C182" s="85">
        <v>2226.6529999999998</v>
      </c>
      <c r="D182" s="85">
        <v>533.44000000000005</v>
      </c>
      <c r="E182" s="85">
        <v>0</v>
      </c>
      <c r="F182" s="85">
        <v>209.33600000000001</v>
      </c>
      <c r="G182" s="85">
        <v>525.99</v>
      </c>
      <c r="H182" s="85">
        <v>9040.5</v>
      </c>
      <c r="I182" s="100"/>
    </row>
    <row r="183" spans="1:9" s="77" customFormat="1" ht="9" customHeight="1" x14ac:dyDescent="0.25">
      <c r="A183" s="76" t="s">
        <v>57</v>
      </c>
      <c r="B183" s="82">
        <f t="shared" si="11"/>
        <v>38625.699999999997</v>
      </c>
      <c r="C183" s="82">
        <v>25896.1</v>
      </c>
      <c r="D183" s="82">
        <v>0</v>
      </c>
      <c r="E183" s="82">
        <v>0</v>
      </c>
      <c r="F183" s="82">
        <v>12729.6</v>
      </c>
      <c r="G183" s="82">
        <v>0</v>
      </c>
      <c r="H183" s="82">
        <v>0</v>
      </c>
      <c r="I183" s="100"/>
    </row>
    <row r="184" spans="1:9" s="77" customFormat="1" ht="9" customHeight="1" x14ac:dyDescent="0.25">
      <c r="A184" s="76" t="s">
        <v>58</v>
      </c>
      <c r="B184" s="82">
        <f t="shared" si="11"/>
        <v>47126.14</v>
      </c>
      <c r="C184" s="82">
        <v>26441.09</v>
      </c>
      <c r="D184" s="82">
        <v>3527.37</v>
      </c>
      <c r="E184" s="82">
        <v>0</v>
      </c>
      <c r="F184" s="82">
        <v>0</v>
      </c>
      <c r="G184" s="82">
        <v>17157.68</v>
      </c>
      <c r="H184" s="82">
        <v>0</v>
      </c>
      <c r="I184" s="100"/>
    </row>
    <row r="185" spans="1:9" s="77" customFormat="1" ht="9" customHeight="1" x14ac:dyDescent="0.25">
      <c r="A185" s="76" t="s">
        <v>59</v>
      </c>
      <c r="B185" s="82">
        <f t="shared" si="11"/>
        <v>8183.94</v>
      </c>
      <c r="C185" s="82">
        <v>8011.74</v>
      </c>
      <c r="D185" s="82">
        <v>0</v>
      </c>
      <c r="E185" s="82">
        <v>0</v>
      </c>
      <c r="F185" s="82">
        <v>160.5</v>
      </c>
      <c r="G185" s="82">
        <v>11.7</v>
      </c>
      <c r="H185" s="82">
        <v>0</v>
      </c>
      <c r="I185" s="100"/>
    </row>
    <row r="186" spans="1:9" s="77" customFormat="1" ht="9" customHeight="1" x14ac:dyDescent="0.25">
      <c r="A186" s="83" t="s">
        <v>60</v>
      </c>
      <c r="B186" s="85">
        <f t="shared" si="11"/>
        <v>21371.65</v>
      </c>
      <c r="C186" s="85">
        <v>6201</v>
      </c>
      <c r="D186" s="85">
        <v>24.6</v>
      </c>
      <c r="E186" s="85">
        <v>0</v>
      </c>
      <c r="F186" s="85">
        <v>5377.25</v>
      </c>
      <c r="G186" s="85">
        <v>8851.4</v>
      </c>
      <c r="H186" s="85">
        <v>917.4</v>
      </c>
      <c r="I186" s="100"/>
    </row>
    <row r="187" spans="1:9" s="77" customFormat="1" ht="9" customHeight="1" x14ac:dyDescent="0.25">
      <c r="A187" s="76" t="s">
        <v>61</v>
      </c>
      <c r="B187" s="82">
        <f t="shared" si="11"/>
        <v>22431.474999999999</v>
      </c>
      <c r="C187" s="82">
        <v>22133.53</v>
      </c>
      <c r="D187" s="82">
        <v>0</v>
      </c>
      <c r="E187" s="82">
        <v>0</v>
      </c>
      <c r="F187" s="82">
        <v>21</v>
      </c>
      <c r="G187" s="82">
        <v>276.94499999999999</v>
      </c>
      <c r="H187" s="82">
        <v>0</v>
      </c>
      <c r="I187" s="100"/>
    </row>
    <row r="188" spans="1:9" s="77" customFormat="1" ht="9" customHeight="1" x14ac:dyDescent="0.25">
      <c r="A188" s="76" t="s">
        <v>62</v>
      </c>
      <c r="B188" s="82">
        <f t="shared" si="11"/>
        <v>77457.797999999995</v>
      </c>
      <c r="C188" s="82">
        <v>60910.894</v>
      </c>
      <c r="D188" s="82">
        <v>2829.9639999999999</v>
      </c>
      <c r="E188" s="82">
        <v>288.64999999999998</v>
      </c>
      <c r="F188" s="82">
        <v>12209.81</v>
      </c>
      <c r="G188" s="82">
        <v>1218.48</v>
      </c>
      <c r="H188" s="82">
        <v>0</v>
      </c>
      <c r="I188" s="100"/>
    </row>
    <row r="189" spans="1:9" s="77" customFormat="1" ht="9" customHeight="1" x14ac:dyDescent="0.25">
      <c r="A189" s="76" t="s">
        <v>63</v>
      </c>
      <c r="B189" s="82">
        <f t="shared" si="11"/>
        <v>8026.4500000000007</v>
      </c>
      <c r="C189" s="82">
        <v>3136.65</v>
      </c>
      <c r="D189" s="82">
        <v>0</v>
      </c>
      <c r="E189" s="82">
        <v>1341.36</v>
      </c>
      <c r="F189" s="82">
        <v>1591.991</v>
      </c>
      <c r="G189" s="82">
        <v>1956.4490000000001</v>
      </c>
      <c r="H189" s="82">
        <v>0</v>
      </c>
      <c r="I189" s="100"/>
    </row>
    <row r="190" spans="1:9" s="77" customFormat="1" ht="9" customHeight="1" x14ac:dyDescent="0.25">
      <c r="A190" s="83" t="s">
        <v>64</v>
      </c>
      <c r="B190" s="85">
        <f t="shared" si="11"/>
        <v>4311.3949999999995</v>
      </c>
      <c r="C190" s="85">
        <v>2644.68</v>
      </c>
      <c r="D190" s="85">
        <v>679.745</v>
      </c>
      <c r="E190" s="85">
        <v>0</v>
      </c>
      <c r="F190" s="85">
        <v>363.67</v>
      </c>
      <c r="G190" s="85">
        <v>623.29999999999995</v>
      </c>
      <c r="H190" s="85">
        <v>0</v>
      </c>
      <c r="I190" s="100"/>
    </row>
    <row r="191" spans="1:9" s="77" customFormat="1" ht="9" customHeight="1" x14ac:dyDescent="0.25"/>
    <row r="192" spans="1:9" s="77" customFormat="1" ht="9" customHeight="1" x14ac:dyDescent="0.25">
      <c r="A192" s="306">
        <v>2000</v>
      </c>
    </row>
    <row r="193" spans="1:9" s="80" customFormat="1" ht="9" customHeight="1" x14ac:dyDescent="0.25">
      <c r="A193" s="78" t="s">
        <v>33</v>
      </c>
      <c r="B193" s="97">
        <f t="shared" ref="B193:H193" si="12">SUM(B195:B226)</f>
        <v>5153186.6469999989</v>
      </c>
      <c r="C193" s="97">
        <f t="shared" si="12"/>
        <v>4225209.37</v>
      </c>
      <c r="D193" s="97">
        <f t="shared" si="12"/>
        <v>396771.89899999998</v>
      </c>
      <c r="E193" s="97">
        <f t="shared" si="12"/>
        <v>262178.76199999999</v>
      </c>
      <c r="F193" s="97">
        <f t="shared" si="12"/>
        <v>45429.345000000001</v>
      </c>
      <c r="G193" s="97">
        <f t="shared" si="12"/>
        <v>167934.41099999999</v>
      </c>
      <c r="H193" s="97">
        <f t="shared" si="12"/>
        <v>55662.859999999993</v>
      </c>
      <c r="I193" s="97"/>
    </row>
    <row r="194" spans="1:9" s="80" customFormat="1" ht="3.95" customHeight="1" x14ac:dyDescent="0.25">
      <c r="A194" s="75"/>
      <c r="B194" s="97"/>
      <c r="C194" s="97"/>
      <c r="D194" s="97"/>
      <c r="E194" s="97"/>
      <c r="F194" s="97"/>
      <c r="G194" s="97"/>
      <c r="H194" s="97"/>
      <c r="I194" s="97"/>
    </row>
    <row r="195" spans="1:9" s="77" customFormat="1" ht="9" customHeight="1" x14ac:dyDescent="0.25">
      <c r="A195" s="76" t="s">
        <v>34</v>
      </c>
      <c r="B195" s="82">
        <f t="shared" ref="B195:B226" si="13">SUM(C195:H195)</f>
        <v>3019.38</v>
      </c>
      <c r="C195" s="82">
        <v>0</v>
      </c>
      <c r="D195" s="82">
        <v>0</v>
      </c>
      <c r="E195" s="82">
        <v>0</v>
      </c>
      <c r="F195" s="82">
        <v>29.53</v>
      </c>
      <c r="G195" s="82">
        <v>2989.85</v>
      </c>
      <c r="H195" s="82">
        <v>0</v>
      </c>
      <c r="I195" s="100"/>
    </row>
    <row r="196" spans="1:9" s="77" customFormat="1" ht="9" customHeight="1" x14ac:dyDescent="0.25">
      <c r="A196" s="76" t="s">
        <v>35</v>
      </c>
      <c r="B196" s="82">
        <f t="shared" si="13"/>
        <v>0</v>
      </c>
      <c r="C196" s="82">
        <v>0</v>
      </c>
      <c r="D196" s="82">
        <v>0</v>
      </c>
      <c r="E196" s="82">
        <v>0</v>
      </c>
      <c r="F196" s="82">
        <v>0</v>
      </c>
      <c r="G196" s="82">
        <v>0</v>
      </c>
      <c r="H196" s="82">
        <v>0</v>
      </c>
      <c r="I196" s="100"/>
    </row>
    <row r="197" spans="1:9" s="77" customFormat="1" ht="9" customHeight="1" x14ac:dyDescent="0.25">
      <c r="A197" s="76" t="s">
        <v>87</v>
      </c>
      <c r="B197" s="82">
        <f t="shared" si="13"/>
        <v>5680.1</v>
      </c>
      <c r="C197" s="82">
        <v>0</v>
      </c>
      <c r="D197" s="82">
        <v>0</v>
      </c>
      <c r="E197" s="82">
        <v>0</v>
      </c>
      <c r="F197" s="82">
        <v>15.5</v>
      </c>
      <c r="G197" s="82">
        <v>5664.6</v>
      </c>
      <c r="H197" s="82">
        <v>0</v>
      </c>
      <c r="I197" s="100"/>
    </row>
    <row r="198" spans="1:9" s="77" customFormat="1" ht="9" customHeight="1" x14ac:dyDescent="0.25">
      <c r="A198" s="83" t="s">
        <v>37</v>
      </c>
      <c r="B198" s="85">
        <f t="shared" si="13"/>
        <v>132706.728</v>
      </c>
      <c r="C198" s="85">
        <v>115386.6</v>
      </c>
      <c r="D198" s="85">
        <v>0</v>
      </c>
      <c r="E198" s="85">
        <v>7946.4</v>
      </c>
      <c r="F198" s="85">
        <v>0</v>
      </c>
      <c r="G198" s="85">
        <v>205.12799999999999</v>
      </c>
      <c r="H198" s="85">
        <v>9168.6</v>
      </c>
      <c r="I198" s="100"/>
    </row>
    <row r="199" spans="1:9" s="77" customFormat="1" ht="9" customHeight="1" x14ac:dyDescent="0.25">
      <c r="A199" s="76" t="s">
        <v>38</v>
      </c>
      <c r="B199" s="82">
        <f t="shared" si="13"/>
        <v>3246.0430000000001</v>
      </c>
      <c r="C199" s="82">
        <v>2726.8</v>
      </c>
      <c r="D199" s="82">
        <v>0</v>
      </c>
      <c r="E199" s="82">
        <v>0</v>
      </c>
      <c r="F199" s="82">
        <v>519.24300000000005</v>
      </c>
      <c r="G199" s="82">
        <v>0</v>
      </c>
      <c r="H199" s="82">
        <v>0</v>
      </c>
      <c r="I199" s="100"/>
    </row>
    <row r="200" spans="1:9" s="77" customFormat="1" ht="9" customHeight="1" x14ac:dyDescent="0.25">
      <c r="A200" s="76" t="s">
        <v>39</v>
      </c>
      <c r="B200" s="82">
        <f t="shared" si="13"/>
        <v>12774.583999999999</v>
      </c>
      <c r="C200" s="82">
        <v>12538.183999999999</v>
      </c>
      <c r="D200" s="82">
        <v>0</v>
      </c>
      <c r="E200" s="82">
        <v>0</v>
      </c>
      <c r="F200" s="82">
        <v>59.8</v>
      </c>
      <c r="G200" s="82">
        <v>176.6</v>
      </c>
      <c r="H200" s="82">
        <v>0</v>
      </c>
      <c r="I200" s="100"/>
    </row>
    <row r="201" spans="1:9" s="77" customFormat="1" ht="9" customHeight="1" x14ac:dyDescent="0.25">
      <c r="A201" s="76" t="s">
        <v>40</v>
      </c>
      <c r="B201" s="82">
        <f t="shared" si="13"/>
        <v>31546.55</v>
      </c>
      <c r="C201" s="82">
        <v>31546.55</v>
      </c>
      <c r="D201" s="82">
        <v>0</v>
      </c>
      <c r="E201" s="82">
        <v>0</v>
      </c>
      <c r="F201" s="82">
        <v>0</v>
      </c>
      <c r="G201" s="82">
        <v>0</v>
      </c>
      <c r="H201" s="82">
        <v>0</v>
      </c>
      <c r="I201" s="100"/>
    </row>
    <row r="202" spans="1:9" s="77" customFormat="1" ht="9" customHeight="1" x14ac:dyDescent="0.25">
      <c r="A202" s="83" t="s">
        <v>41</v>
      </c>
      <c r="B202" s="85">
        <f t="shared" si="13"/>
        <v>1043739.3160000001</v>
      </c>
      <c r="C202" s="85">
        <v>896246.25600000005</v>
      </c>
      <c r="D202" s="85">
        <v>145738.4</v>
      </c>
      <c r="E202" s="85">
        <v>0</v>
      </c>
      <c r="F202" s="85">
        <v>1729.38</v>
      </c>
      <c r="G202" s="85">
        <v>25.28</v>
      </c>
      <c r="H202" s="85">
        <v>0</v>
      </c>
      <c r="I202" s="100"/>
    </row>
    <row r="203" spans="1:9" s="77" customFormat="1" ht="9" customHeight="1" x14ac:dyDescent="0.25">
      <c r="A203" s="76" t="s">
        <v>88</v>
      </c>
      <c r="B203" s="82">
        <f t="shared" si="13"/>
        <v>2135.7950000000001</v>
      </c>
      <c r="C203" s="82">
        <v>1725.6</v>
      </c>
      <c r="D203" s="82">
        <v>383.67</v>
      </c>
      <c r="E203" s="82">
        <v>0</v>
      </c>
      <c r="F203" s="82">
        <v>0</v>
      </c>
      <c r="G203" s="82">
        <v>26.524999999999999</v>
      </c>
      <c r="H203" s="82">
        <v>0</v>
      </c>
      <c r="I203" s="100"/>
    </row>
    <row r="204" spans="1:9" s="77" customFormat="1" ht="9" customHeight="1" x14ac:dyDescent="0.25">
      <c r="A204" s="76" t="s">
        <v>42</v>
      </c>
      <c r="B204" s="82">
        <f t="shared" si="13"/>
        <v>1504859.0440000002</v>
      </c>
      <c r="C204" s="82">
        <v>1252871.3840000001</v>
      </c>
      <c r="D204" s="82">
        <v>138815.67999999999</v>
      </c>
      <c r="E204" s="82">
        <v>54426.06</v>
      </c>
      <c r="F204" s="82">
        <v>2273.56</v>
      </c>
      <c r="G204" s="82">
        <v>15377</v>
      </c>
      <c r="H204" s="82">
        <v>41095.360000000001</v>
      </c>
      <c r="I204" s="100"/>
    </row>
    <row r="205" spans="1:9" s="77" customFormat="1" ht="9" customHeight="1" x14ac:dyDescent="0.25">
      <c r="A205" s="76" t="s">
        <v>43</v>
      </c>
      <c r="B205" s="82">
        <f t="shared" si="13"/>
        <v>26050.65</v>
      </c>
      <c r="C205" s="82">
        <v>2100</v>
      </c>
      <c r="D205" s="82">
        <v>842.2</v>
      </c>
      <c r="E205" s="82">
        <v>0</v>
      </c>
      <c r="F205" s="82">
        <v>67.05</v>
      </c>
      <c r="G205" s="82">
        <v>23041.4</v>
      </c>
      <c r="H205" s="82">
        <v>0</v>
      </c>
      <c r="I205" s="100"/>
    </row>
    <row r="206" spans="1:9" s="77" customFormat="1" ht="9" customHeight="1" x14ac:dyDescent="0.25">
      <c r="A206" s="83" t="s">
        <v>44</v>
      </c>
      <c r="B206" s="85">
        <f t="shared" si="13"/>
        <v>201414.40000000002</v>
      </c>
      <c r="C206" s="85">
        <v>196770.64</v>
      </c>
      <c r="D206" s="85">
        <v>3524.4</v>
      </c>
      <c r="E206" s="85">
        <v>0</v>
      </c>
      <c r="F206" s="85">
        <v>15.6</v>
      </c>
      <c r="G206" s="85">
        <v>1103.76</v>
      </c>
      <c r="H206" s="85">
        <v>0</v>
      </c>
      <c r="I206" s="100"/>
    </row>
    <row r="207" spans="1:9" s="77" customFormat="1" ht="9" customHeight="1" x14ac:dyDescent="0.25">
      <c r="A207" s="76" t="s">
        <v>45</v>
      </c>
      <c r="B207" s="82">
        <f t="shared" si="13"/>
        <v>46292.762999999999</v>
      </c>
      <c r="C207" s="82">
        <v>34467.262999999999</v>
      </c>
      <c r="D207" s="82">
        <v>6485.75</v>
      </c>
      <c r="E207" s="82">
        <v>0</v>
      </c>
      <c r="F207" s="82">
        <v>1272.3</v>
      </c>
      <c r="G207" s="82">
        <v>4067.45</v>
      </c>
      <c r="H207" s="82">
        <v>0</v>
      </c>
      <c r="I207" s="100"/>
    </row>
    <row r="208" spans="1:9" s="77" customFormat="1" ht="9" customHeight="1" x14ac:dyDescent="0.25">
      <c r="A208" s="76" t="s">
        <v>46</v>
      </c>
      <c r="B208" s="82">
        <f t="shared" si="13"/>
        <v>144272.24299999999</v>
      </c>
      <c r="C208" s="82">
        <v>125390.414</v>
      </c>
      <c r="D208" s="82">
        <v>7870.8990000000003</v>
      </c>
      <c r="E208" s="82">
        <v>0</v>
      </c>
      <c r="F208" s="82">
        <v>52.764000000000003</v>
      </c>
      <c r="G208" s="82">
        <v>10958.165999999999</v>
      </c>
      <c r="H208" s="82">
        <v>0</v>
      </c>
      <c r="I208" s="100"/>
    </row>
    <row r="209" spans="1:9" s="77" customFormat="1" ht="9" customHeight="1" x14ac:dyDescent="0.25">
      <c r="A209" s="76" t="s">
        <v>47</v>
      </c>
      <c r="B209" s="82">
        <f t="shared" si="13"/>
        <v>378047.25</v>
      </c>
      <c r="C209" s="82">
        <v>332856</v>
      </c>
      <c r="D209" s="82">
        <v>32166.3</v>
      </c>
      <c r="E209" s="82">
        <v>0</v>
      </c>
      <c r="F209" s="82">
        <v>39.799999999999997</v>
      </c>
      <c r="G209" s="82">
        <v>12985.15</v>
      </c>
      <c r="H209" s="82">
        <v>0</v>
      </c>
      <c r="I209" s="100"/>
    </row>
    <row r="210" spans="1:9" s="77" customFormat="1" ht="9" customHeight="1" x14ac:dyDescent="0.25">
      <c r="A210" s="83" t="s">
        <v>48</v>
      </c>
      <c r="B210" s="85">
        <f t="shared" si="13"/>
        <v>518714.33500000002</v>
      </c>
      <c r="C210" s="85">
        <v>322988.15500000003</v>
      </c>
      <c r="D210" s="85">
        <v>19372.95</v>
      </c>
      <c r="E210" s="85">
        <v>158648.56</v>
      </c>
      <c r="F210" s="85">
        <v>4767.7299999999996</v>
      </c>
      <c r="G210" s="85">
        <v>12936.94</v>
      </c>
      <c r="H210" s="85">
        <v>0</v>
      </c>
      <c r="I210" s="100"/>
    </row>
    <row r="211" spans="1:9" s="77" customFormat="1" ht="9" customHeight="1" x14ac:dyDescent="0.25">
      <c r="A211" s="76" t="s">
        <v>49</v>
      </c>
      <c r="B211" s="82">
        <f t="shared" si="13"/>
        <v>381</v>
      </c>
      <c r="C211" s="82">
        <v>330</v>
      </c>
      <c r="D211" s="82">
        <v>51</v>
      </c>
      <c r="E211" s="82">
        <v>0</v>
      </c>
      <c r="F211" s="82">
        <v>0</v>
      </c>
      <c r="G211" s="82">
        <v>0</v>
      </c>
      <c r="H211" s="82">
        <v>0</v>
      </c>
      <c r="I211" s="100"/>
    </row>
    <row r="212" spans="1:9" s="77" customFormat="1" ht="9" customHeight="1" x14ac:dyDescent="0.25">
      <c r="A212" s="76" t="s">
        <v>50</v>
      </c>
      <c r="B212" s="82">
        <f t="shared" si="13"/>
        <v>7424.83</v>
      </c>
      <c r="C212" s="82">
        <v>6639.7</v>
      </c>
      <c r="D212" s="82">
        <v>0</v>
      </c>
      <c r="E212" s="82">
        <v>0</v>
      </c>
      <c r="F212" s="82">
        <v>202.83</v>
      </c>
      <c r="G212" s="82">
        <v>582.29999999999995</v>
      </c>
      <c r="H212" s="82">
        <v>0</v>
      </c>
      <c r="I212" s="100"/>
    </row>
    <row r="213" spans="1:9" s="77" customFormat="1" ht="9" customHeight="1" x14ac:dyDescent="0.25">
      <c r="A213" s="76" t="s">
        <v>51</v>
      </c>
      <c r="B213" s="82">
        <f t="shared" si="13"/>
        <v>17425.080000000002</v>
      </c>
      <c r="C213" s="82">
        <v>13331.1</v>
      </c>
      <c r="D213" s="82">
        <v>0</v>
      </c>
      <c r="E213" s="82">
        <v>0</v>
      </c>
      <c r="F213" s="82">
        <v>1195.2</v>
      </c>
      <c r="G213" s="82">
        <v>2898.78</v>
      </c>
      <c r="H213" s="82">
        <v>0</v>
      </c>
      <c r="I213" s="100"/>
    </row>
    <row r="214" spans="1:9" s="77" customFormat="1" ht="9" customHeight="1" x14ac:dyDescent="0.25">
      <c r="A214" s="83" t="s">
        <v>52</v>
      </c>
      <c r="B214" s="85">
        <f t="shared" si="13"/>
        <v>399730.92800000001</v>
      </c>
      <c r="C214" s="85">
        <v>341671.54800000001</v>
      </c>
      <c r="D214" s="85">
        <v>30736.560000000001</v>
      </c>
      <c r="E214" s="85">
        <v>20533.919999999998</v>
      </c>
      <c r="F214" s="85">
        <v>611.5</v>
      </c>
      <c r="G214" s="85">
        <v>6171.45</v>
      </c>
      <c r="H214" s="85">
        <v>5.95</v>
      </c>
      <c r="I214" s="100"/>
    </row>
    <row r="215" spans="1:9" s="77" customFormat="1" ht="9" customHeight="1" x14ac:dyDescent="0.25">
      <c r="A215" s="76" t="s">
        <v>53</v>
      </c>
      <c r="B215" s="82">
        <f t="shared" si="13"/>
        <v>248796.93</v>
      </c>
      <c r="C215" s="82">
        <v>239861.05</v>
      </c>
      <c r="D215" s="82">
        <v>0</v>
      </c>
      <c r="E215" s="82">
        <v>0</v>
      </c>
      <c r="F215" s="82">
        <v>5.34</v>
      </c>
      <c r="G215" s="82">
        <v>8930.5400000000009</v>
      </c>
      <c r="H215" s="82">
        <v>0</v>
      </c>
      <c r="I215" s="100"/>
    </row>
    <row r="216" spans="1:9" s="77" customFormat="1" ht="9" customHeight="1" x14ac:dyDescent="0.25">
      <c r="A216" s="76" t="s">
        <v>54</v>
      </c>
      <c r="B216" s="82">
        <f t="shared" si="13"/>
        <v>2436.54</v>
      </c>
      <c r="C216" s="82">
        <v>2045.19</v>
      </c>
      <c r="D216" s="82">
        <v>0</v>
      </c>
      <c r="E216" s="82">
        <v>0</v>
      </c>
      <c r="F216" s="82">
        <v>45.84</v>
      </c>
      <c r="G216" s="82">
        <v>345.51</v>
      </c>
      <c r="H216" s="82">
        <v>0</v>
      </c>
      <c r="I216" s="100"/>
    </row>
    <row r="217" spans="1:9" s="77" customFormat="1" ht="9" customHeight="1" x14ac:dyDescent="0.25">
      <c r="A217" s="76" t="s">
        <v>55</v>
      </c>
      <c r="B217" s="82">
        <f t="shared" si="13"/>
        <v>60895.639999999992</v>
      </c>
      <c r="C217" s="82">
        <v>44595.59</v>
      </c>
      <c r="D217" s="82">
        <v>0</v>
      </c>
      <c r="E217" s="82">
        <v>12242.85</v>
      </c>
      <c r="F217" s="82">
        <v>4014</v>
      </c>
      <c r="G217" s="82">
        <v>43.2</v>
      </c>
      <c r="H217" s="82">
        <v>0</v>
      </c>
      <c r="I217" s="100"/>
    </row>
    <row r="218" spans="1:9" s="77" customFormat="1" ht="9" customHeight="1" x14ac:dyDescent="0.25">
      <c r="A218" s="83" t="s">
        <v>56</v>
      </c>
      <c r="B218" s="85">
        <f t="shared" si="13"/>
        <v>15957.524000000001</v>
      </c>
      <c r="C218" s="85">
        <v>8656.4609999999993</v>
      </c>
      <c r="D218" s="85">
        <v>1309.44</v>
      </c>
      <c r="E218" s="85">
        <v>0</v>
      </c>
      <c r="F218" s="85">
        <v>251.85</v>
      </c>
      <c r="G218" s="85">
        <v>583.82299999999998</v>
      </c>
      <c r="H218" s="85">
        <v>5155.95</v>
      </c>
      <c r="I218" s="100"/>
    </row>
    <row r="219" spans="1:9" s="77" customFormat="1" ht="9" customHeight="1" x14ac:dyDescent="0.25">
      <c r="A219" s="76" t="s">
        <v>57</v>
      </c>
      <c r="B219" s="82">
        <f t="shared" si="13"/>
        <v>29932.12</v>
      </c>
      <c r="C219" s="82">
        <v>25110.35</v>
      </c>
      <c r="D219" s="82">
        <v>0</v>
      </c>
      <c r="E219" s="82">
        <v>0</v>
      </c>
      <c r="F219" s="82">
        <v>4729.5249999999996</v>
      </c>
      <c r="G219" s="82">
        <v>92.245000000000005</v>
      </c>
      <c r="H219" s="82">
        <v>0</v>
      </c>
      <c r="I219" s="100"/>
    </row>
    <row r="220" spans="1:9" s="77" customFormat="1" ht="9" customHeight="1" x14ac:dyDescent="0.25">
      <c r="A220" s="76" t="s">
        <v>58</v>
      </c>
      <c r="B220" s="82">
        <f t="shared" si="13"/>
        <v>83724.81</v>
      </c>
      <c r="C220" s="82">
        <v>46187.09</v>
      </c>
      <c r="D220" s="82">
        <v>4486.88</v>
      </c>
      <c r="E220" s="82">
        <v>0</v>
      </c>
      <c r="F220" s="82">
        <v>0</v>
      </c>
      <c r="G220" s="82">
        <v>33050.839999999997</v>
      </c>
      <c r="H220" s="82">
        <v>0</v>
      </c>
      <c r="I220" s="100"/>
    </row>
    <row r="221" spans="1:9" s="77" customFormat="1" ht="9" customHeight="1" x14ac:dyDescent="0.25">
      <c r="A221" s="76" t="s">
        <v>59</v>
      </c>
      <c r="B221" s="82">
        <f t="shared" si="13"/>
        <v>5009.16</v>
      </c>
      <c r="C221" s="82">
        <v>5009.16</v>
      </c>
      <c r="D221" s="82">
        <v>0</v>
      </c>
      <c r="E221" s="82">
        <v>0</v>
      </c>
      <c r="F221" s="82">
        <v>0</v>
      </c>
      <c r="G221" s="82">
        <v>0</v>
      </c>
      <c r="H221" s="82">
        <v>0</v>
      </c>
      <c r="I221" s="100"/>
    </row>
    <row r="222" spans="1:9" s="77" customFormat="1" ht="9" customHeight="1" x14ac:dyDescent="0.25">
      <c r="A222" s="83" t="s">
        <v>60</v>
      </c>
      <c r="B222" s="85">
        <f t="shared" si="13"/>
        <v>33701.475000000006</v>
      </c>
      <c r="C222" s="85">
        <v>6525.6</v>
      </c>
      <c r="D222" s="85">
        <v>1071.5999999999999</v>
      </c>
      <c r="E222" s="85">
        <v>0</v>
      </c>
      <c r="F222" s="85">
        <v>6958.875</v>
      </c>
      <c r="G222" s="85">
        <v>18908.400000000001</v>
      </c>
      <c r="H222" s="85">
        <v>237</v>
      </c>
      <c r="I222" s="100"/>
    </row>
    <row r="223" spans="1:9" s="77" customFormat="1" ht="9" customHeight="1" x14ac:dyDescent="0.25">
      <c r="A223" s="76" t="s">
        <v>61</v>
      </c>
      <c r="B223" s="82">
        <f t="shared" si="13"/>
        <v>26580.74</v>
      </c>
      <c r="C223" s="82">
        <v>26273.37</v>
      </c>
      <c r="D223" s="82">
        <v>0</v>
      </c>
      <c r="E223" s="82">
        <v>0</v>
      </c>
      <c r="F223" s="82">
        <v>0.56000000000000005</v>
      </c>
      <c r="G223" s="82">
        <v>306.81</v>
      </c>
      <c r="H223" s="82">
        <v>0</v>
      </c>
      <c r="I223" s="100"/>
    </row>
    <row r="224" spans="1:9" s="77" customFormat="1" ht="9" customHeight="1" x14ac:dyDescent="0.25">
      <c r="A224" s="76" t="s">
        <v>62</v>
      </c>
      <c r="B224" s="82">
        <f t="shared" si="13"/>
        <v>124403.12699999999</v>
      </c>
      <c r="C224" s="82">
        <v>109242.287</v>
      </c>
      <c r="D224" s="82">
        <v>2247.17</v>
      </c>
      <c r="E224" s="82">
        <v>0</v>
      </c>
      <c r="F224" s="82">
        <v>11943.25</v>
      </c>
      <c r="G224" s="82">
        <v>970.42</v>
      </c>
      <c r="H224" s="82">
        <v>0</v>
      </c>
      <c r="I224" s="100"/>
    </row>
    <row r="225" spans="1:9" s="77" customFormat="1" ht="9" customHeight="1" x14ac:dyDescent="0.25">
      <c r="A225" s="76" t="s">
        <v>63</v>
      </c>
      <c r="B225" s="82">
        <f t="shared" si="13"/>
        <v>34229.642</v>
      </c>
      <c r="C225" s="82">
        <v>16504.178</v>
      </c>
      <c r="D225" s="82">
        <v>0</v>
      </c>
      <c r="E225" s="82">
        <v>8380.9719999999998</v>
      </c>
      <c r="F225" s="82">
        <v>4271.6480000000001</v>
      </c>
      <c r="G225" s="82">
        <v>5072.8440000000001</v>
      </c>
      <c r="H225" s="82">
        <v>0</v>
      </c>
      <c r="I225" s="100"/>
    </row>
    <row r="226" spans="1:9" s="77" customFormat="1" ht="9" customHeight="1" x14ac:dyDescent="0.25">
      <c r="A226" s="83" t="s">
        <v>64</v>
      </c>
      <c r="B226" s="85">
        <f t="shared" si="13"/>
        <v>8057.92</v>
      </c>
      <c r="C226" s="85">
        <v>5612.85</v>
      </c>
      <c r="D226" s="85">
        <v>1669</v>
      </c>
      <c r="E226" s="85">
        <v>0</v>
      </c>
      <c r="F226" s="85">
        <v>356.67</v>
      </c>
      <c r="G226" s="85">
        <v>419.4</v>
      </c>
      <c r="H226" s="85">
        <v>0</v>
      </c>
      <c r="I226" s="100"/>
    </row>
    <row r="227" spans="1:9" s="77" customFormat="1" ht="9" customHeight="1" x14ac:dyDescent="0.25"/>
    <row r="228" spans="1:9" s="77" customFormat="1" ht="9" customHeight="1" x14ac:dyDescent="0.25">
      <c r="A228" s="306">
        <v>2001</v>
      </c>
    </row>
    <row r="229" spans="1:9" s="80" customFormat="1" ht="9" customHeight="1" x14ac:dyDescent="0.25">
      <c r="A229" s="78" t="s">
        <v>33</v>
      </c>
      <c r="B229" s="97">
        <f t="shared" ref="B229:H229" si="14">SUM(B231:B262)</f>
        <v>5222755.0000000009</v>
      </c>
      <c r="C229" s="97">
        <f t="shared" si="14"/>
        <v>4153959.514</v>
      </c>
      <c r="D229" s="97">
        <f t="shared" si="14"/>
        <v>266339.56199999998</v>
      </c>
      <c r="E229" s="97">
        <f t="shared" si="14"/>
        <v>349259.62599999999</v>
      </c>
      <c r="F229" s="97">
        <f t="shared" si="14"/>
        <v>67573.19200000001</v>
      </c>
      <c r="G229" s="97">
        <f t="shared" si="14"/>
        <v>221190.09599999996</v>
      </c>
      <c r="H229" s="97">
        <f t="shared" si="14"/>
        <v>164433.00999999998</v>
      </c>
      <c r="I229" s="97"/>
    </row>
    <row r="230" spans="1:9" s="80" customFormat="1" ht="3.95" customHeight="1" x14ac:dyDescent="0.25">
      <c r="A230" s="75"/>
      <c r="B230" s="97"/>
      <c r="C230" s="97"/>
      <c r="D230" s="97"/>
      <c r="E230" s="97"/>
      <c r="F230" s="97"/>
      <c r="G230" s="97"/>
      <c r="H230" s="97"/>
      <c r="I230" s="97"/>
    </row>
    <row r="231" spans="1:9" s="77" customFormat="1" ht="9" customHeight="1" x14ac:dyDescent="0.25">
      <c r="A231" s="76" t="s">
        <v>34</v>
      </c>
      <c r="B231" s="82">
        <f t="shared" ref="B231:B262" si="15">SUM(C231:H231)</f>
        <v>4047.1929999999998</v>
      </c>
      <c r="C231" s="82">
        <v>0</v>
      </c>
      <c r="D231" s="82">
        <v>0</v>
      </c>
      <c r="E231" s="82">
        <v>0</v>
      </c>
      <c r="F231" s="82">
        <v>87.68</v>
      </c>
      <c r="G231" s="82">
        <v>3959.5129999999999</v>
      </c>
      <c r="H231" s="82">
        <v>0</v>
      </c>
      <c r="I231" s="100"/>
    </row>
    <row r="232" spans="1:9" s="77" customFormat="1" ht="9" customHeight="1" x14ac:dyDescent="0.25">
      <c r="A232" s="76" t="s">
        <v>35</v>
      </c>
      <c r="B232" s="82">
        <f t="shared" si="15"/>
        <v>804.88499999999999</v>
      </c>
      <c r="C232" s="82">
        <v>674.32500000000005</v>
      </c>
      <c r="D232" s="82">
        <v>0</v>
      </c>
      <c r="E232" s="82">
        <v>0</v>
      </c>
      <c r="F232" s="82">
        <v>0</v>
      </c>
      <c r="G232" s="82">
        <v>130.56</v>
      </c>
      <c r="H232" s="82">
        <v>0</v>
      </c>
      <c r="I232" s="100"/>
    </row>
    <row r="233" spans="1:9" s="77" customFormat="1" ht="9" customHeight="1" x14ac:dyDescent="0.25">
      <c r="A233" s="76" t="s">
        <v>87</v>
      </c>
      <c r="B233" s="82">
        <f t="shared" si="15"/>
        <v>7676.4100000000008</v>
      </c>
      <c r="C233" s="82">
        <v>0</v>
      </c>
      <c r="D233" s="82">
        <v>0</v>
      </c>
      <c r="E233" s="82">
        <v>0</v>
      </c>
      <c r="F233" s="82">
        <v>133.6</v>
      </c>
      <c r="G233" s="82">
        <v>7542.81</v>
      </c>
      <c r="H233" s="82">
        <v>0</v>
      </c>
      <c r="I233" s="100"/>
    </row>
    <row r="234" spans="1:9" s="77" customFormat="1" ht="9" customHeight="1" x14ac:dyDescent="0.25">
      <c r="A234" s="83" t="s">
        <v>37</v>
      </c>
      <c r="B234" s="85">
        <f t="shared" si="15"/>
        <v>59291.100000000006</v>
      </c>
      <c r="C234" s="85">
        <v>28354.2</v>
      </c>
      <c r="D234" s="85">
        <v>0</v>
      </c>
      <c r="E234" s="85">
        <v>2458.4</v>
      </c>
      <c r="F234" s="85">
        <v>95.2</v>
      </c>
      <c r="G234" s="85">
        <v>2.5</v>
      </c>
      <c r="H234" s="85">
        <v>28380.799999999999</v>
      </c>
      <c r="I234" s="100"/>
    </row>
    <row r="235" spans="1:9" s="77" customFormat="1" ht="9" customHeight="1" x14ac:dyDescent="0.25">
      <c r="A235" s="76" t="s">
        <v>38</v>
      </c>
      <c r="B235" s="82">
        <f t="shared" si="15"/>
        <v>661.91200000000003</v>
      </c>
      <c r="C235" s="82">
        <v>419.91199999999998</v>
      </c>
      <c r="D235" s="82">
        <v>0</v>
      </c>
      <c r="E235" s="82">
        <v>0</v>
      </c>
      <c r="F235" s="82">
        <v>124</v>
      </c>
      <c r="G235" s="82">
        <v>118</v>
      </c>
      <c r="H235" s="82">
        <v>0</v>
      </c>
      <c r="I235" s="100"/>
    </row>
    <row r="236" spans="1:9" s="77" customFormat="1" ht="9" customHeight="1" x14ac:dyDescent="0.25">
      <c r="A236" s="76" t="s">
        <v>39</v>
      </c>
      <c r="B236" s="82">
        <f t="shared" si="15"/>
        <v>5292.8499999999995</v>
      </c>
      <c r="C236" s="82">
        <v>4209.5</v>
      </c>
      <c r="D236" s="82">
        <v>0</v>
      </c>
      <c r="E236" s="82">
        <v>0</v>
      </c>
      <c r="F236" s="82">
        <v>105.4</v>
      </c>
      <c r="G236" s="82">
        <v>977.95</v>
      </c>
      <c r="H236" s="82">
        <v>0</v>
      </c>
      <c r="I236" s="100"/>
    </row>
    <row r="237" spans="1:9" s="77" customFormat="1" ht="9" customHeight="1" x14ac:dyDescent="0.25">
      <c r="A237" s="76" t="s">
        <v>40</v>
      </c>
      <c r="B237" s="82">
        <f t="shared" si="15"/>
        <v>46936.19</v>
      </c>
      <c r="C237" s="82">
        <v>46936.19</v>
      </c>
      <c r="D237" s="82">
        <v>0</v>
      </c>
      <c r="E237" s="82">
        <v>0</v>
      </c>
      <c r="F237" s="82">
        <v>0</v>
      </c>
      <c r="G237" s="82">
        <v>0</v>
      </c>
      <c r="H237" s="82">
        <v>0</v>
      </c>
      <c r="I237" s="100"/>
    </row>
    <row r="238" spans="1:9" s="77" customFormat="1" ht="9" customHeight="1" x14ac:dyDescent="0.25">
      <c r="A238" s="83" t="s">
        <v>41</v>
      </c>
      <c r="B238" s="85">
        <f t="shared" si="15"/>
        <v>806245.24800000002</v>
      </c>
      <c r="C238" s="85">
        <v>638998.1</v>
      </c>
      <c r="D238" s="85">
        <v>56080.487999999998</v>
      </c>
      <c r="E238" s="85">
        <v>85358.16</v>
      </c>
      <c r="F238" s="85">
        <v>22408.5</v>
      </c>
      <c r="G238" s="85">
        <v>3400</v>
      </c>
      <c r="H238" s="85">
        <v>0</v>
      </c>
      <c r="I238" s="100"/>
    </row>
    <row r="239" spans="1:9" s="77" customFormat="1" ht="9" customHeight="1" x14ac:dyDescent="0.25">
      <c r="A239" s="76" t="s">
        <v>88</v>
      </c>
      <c r="B239" s="82">
        <f t="shared" si="15"/>
        <v>803.80099999999993</v>
      </c>
      <c r="C239" s="82">
        <v>560.62099999999998</v>
      </c>
      <c r="D239" s="82">
        <v>159.88499999999999</v>
      </c>
      <c r="E239" s="82">
        <v>0</v>
      </c>
      <c r="F239" s="82">
        <v>0</v>
      </c>
      <c r="G239" s="82">
        <v>83.295000000000002</v>
      </c>
      <c r="H239" s="82">
        <v>0</v>
      </c>
      <c r="I239" s="100"/>
    </row>
    <row r="240" spans="1:9" s="77" customFormat="1" ht="9" customHeight="1" x14ac:dyDescent="0.25">
      <c r="A240" s="76" t="s">
        <v>42</v>
      </c>
      <c r="B240" s="82">
        <f t="shared" si="15"/>
        <v>1507861.2080000001</v>
      </c>
      <c r="C240" s="82">
        <v>1128119.2579999999</v>
      </c>
      <c r="D240" s="82">
        <v>109365.12</v>
      </c>
      <c r="E240" s="82">
        <v>109309.98</v>
      </c>
      <c r="F240" s="82">
        <v>8115.24</v>
      </c>
      <c r="G240" s="82">
        <v>19213</v>
      </c>
      <c r="H240" s="82">
        <v>133738.60999999999</v>
      </c>
      <c r="I240" s="100"/>
    </row>
    <row r="241" spans="1:9" s="77" customFormat="1" ht="9" customHeight="1" x14ac:dyDescent="0.25">
      <c r="A241" s="76" t="s">
        <v>43</v>
      </c>
      <c r="B241" s="82">
        <f t="shared" si="15"/>
        <v>7804.24</v>
      </c>
      <c r="C241" s="82">
        <v>719.2</v>
      </c>
      <c r="D241" s="82">
        <v>48.3</v>
      </c>
      <c r="E241" s="82">
        <v>0</v>
      </c>
      <c r="F241" s="82">
        <v>136.19999999999999</v>
      </c>
      <c r="G241" s="82">
        <v>6900.54</v>
      </c>
      <c r="H241" s="82">
        <v>0</v>
      </c>
      <c r="I241" s="100"/>
    </row>
    <row r="242" spans="1:9" s="77" customFormat="1" ht="9" customHeight="1" x14ac:dyDescent="0.25">
      <c r="A242" s="83" t="s">
        <v>44</v>
      </c>
      <c r="B242" s="85">
        <f t="shared" si="15"/>
        <v>229376.00000000003</v>
      </c>
      <c r="C242" s="85">
        <v>224941.2</v>
      </c>
      <c r="D242" s="85">
        <v>0</v>
      </c>
      <c r="E242" s="85">
        <v>0</v>
      </c>
      <c r="F242" s="85">
        <v>1807.6</v>
      </c>
      <c r="G242" s="85">
        <v>2627.2</v>
      </c>
      <c r="H242" s="85">
        <v>0</v>
      </c>
      <c r="I242" s="100"/>
    </row>
    <row r="243" spans="1:9" s="77" customFormat="1" ht="9" customHeight="1" x14ac:dyDescent="0.25">
      <c r="A243" s="76" t="s">
        <v>45</v>
      </c>
      <c r="B243" s="82">
        <f t="shared" si="15"/>
        <v>42290.254999999997</v>
      </c>
      <c r="C243" s="82">
        <v>37780.28</v>
      </c>
      <c r="D243" s="82">
        <v>3140.0749999999998</v>
      </c>
      <c r="E243" s="82">
        <v>0</v>
      </c>
      <c r="F243" s="82">
        <v>627.79999999999995</v>
      </c>
      <c r="G243" s="82">
        <v>742.1</v>
      </c>
      <c r="H243" s="82">
        <v>0</v>
      </c>
      <c r="I243" s="100"/>
    </row>
    <row r="244" spans="1:9" s="77" customFormat="1" ht="9" customHeight="1" x14ac:dyDescent="0.25">
      <c r="A244" s="76" t="s">
        <v>46</v>
      </c>
      <c r="B244" s="82">
        <f t="shared" si="15"/>
        <v>745118.56</v>
      </c>
      <c r="C244" s="82">
        <v>661368.39</v>
      </c>
      <c r="D244" s="82">
        <v>6261.75</v>
      </c>
      <c r="E244" s="82">
        <v>0</v>
      </c>
      <c r="F244" s="82">
        <v>52</v>
      </c>
      <c r="G244" s="82">
        <v>77436.42</v>
      </c>
      <c r="H244" s="82">
        <v>0</v>
      </c>
      <c r="I244" s="100"/>
    </row>
    <row r="245" spans="1:9" s="77" customFormat="1" ht="9" customHeight="1" x14ac:dyDescent="0.25">
      <c r="A245" s="76" t="s">
        <v>47</v>
      </c>
      <c r="B245" s="82">
        <f t="shared" si="15"/>
        <v>198647.15</v>
      </c>
      <c r="C245" s="82">
        <v>173825.9</v>
      </c>
      <c r="D245" s="82">
        <v>14980.3</v>
      </c>
      <c r="E245" s="82">
        <v>0</v>
      </c>
      <c r="F245" s="82">
        <v>0</v>
      </c>
      <c r="G245" s="82">
        <v>9840.9500000000007</v>
      </c>
      <c r="H245" s="82">
        <v>0</v>
      </c>
      <c r="I245" s="100"/>
    </row>
    <row r="246" spans="1:9" s="77" customFormat="1" ht="9" customHeight="1" x14ac:dyDescent="0.25">
      <c r="A246" s="83" t="s">
        <v>48</v>
      </c>
      <c r="B246" s="85">
        <f t="shared" si="15"/>
        <v>509377.05000000005</v>
      </c>
      <c r="C246" s="85">
        <v>333279.96000000002</v>
      </c>
      <c r="D246" s="85">
        <v>20021.509999999998</v>
      </c>
      <c r="E246" s="85">
        <v>144536</v>
      </c>
      <c r="F246" s="85">
        <v>4026.55</v>
      </c>
      <c r="G246" s="85">
        <v>7513.03</v>
      </c>
      <c r="H246" s="85">
        <v>0</v>
      </c>
      <c r="I246" s="100"/>
    </row>
    <row r="247" spans="1:9" s="77" customFormat="1" ht="9" customHeight="1" x14ac:dyDescent="0.25">
      <c r="A247" s="76" t="s">
        <v>49</v>
      </c>
      <c r="B247" s="82">
        <f t="shared" si="15"/>
        <v>1356.6000000000001</v>
      </c>
      <c r="C247" s="82">
        <v>1248.4000000000001</v>
      </c>
      <c r="D247" s="82">
        <v>0</v>
      </c>
      <c r="E247" s="82">
        <v>0</v>
      </c>
      <c r="F247" s="82">
        <v>0</v>
      </c>
      <c r="G247" s="82">
        <v>108.2</v>
      </c>
      <c r="H247" s="82">
        <v>0</v>
      </c>
      <c r="I247" s="100"/>
    </row>
    <row r="248" spans="1:9" s="77" customFormat="1" ht="9" customHeight="1" x14ac:dyDescent="0.25">
      <c r="A248" s="76" t="s">
        <v>50</v>
      </c>
      <c r="B248" s="82">
        <f t="shared" si="15"/>
        <v>43762.188000000002</v>
      </c>
      <c r="C248" s="82">
        <v>32605.42</v>
      </c>
      <c r="D248" s="82">
        <v>0</v>
      </c>
      <c r="E248" s="82">
        <v>0</v>
      </c>
      <c r="F248" s="82">
        <v>5214.0479999999998</v>
      </c>
      <c r="G248" s="82">
        <v>5942.72</v>
      </c>
      <c r="H248" s="82">
        <v>0</v>
      </c>
      <c r="I248" s="100"/>
    </row>
    <row r="249" spans="1:9" s="77" customFormat="1" ht="9" customHeight="1" x14ac:dyDescent="0.25">
      <c r="A249" s="76" t="s">
        <v>51</v>
      </c>
      <c r="B249" s="82">
        <f t="shared" si="15"/>
        <v>8300.6400000000012</v>
      </c>
      <c r="C249" s="82">
        <v>6286.56</v>
      </c>
      <c r="D249" s="82">
        <v>0</v>
      </c>
      <c r="E249" s="82">
        <v>0</v>
      </c>
      <c r="F249" s="82">
        <v>764.64</v>
      </c>
      <c r="G249" s="82">
        <v>1249.44</v>
      </c>
      <c r="H249" s="82">
        <v>0</v>
      </c>
      <c r="I249" s="100"/>
    </row>
    <row r="250" spans="1:9" s="77" customFormat="1" ht="9" customHeight="1" x14ac:dyDescent="0.25">
      <c r="A250" s="83" t="s">
        <v>52</v>
      </c>
      <c r="B250" s="85">
        <f t="shared" si="15"/>
        <v>379407.54399999999</v>
      </c>
      <c r="C250" s="85">
        <v>325724.15399999998</v>
      </c>
      <c r="D250" s="85">
        <v>43326.83</v>
      </c>
      <c r="E250" s="85">
        <v>4371.3</v>
      </c>
      <c r="F250" s="85">
        <v>671.9</v>
      </c>
      <c r="G250" s="85">
        <v>5247.76</v>
      </c>
      <c r="H250" s="85">
        <v>65.599999999999994</v>
      </c>
      <c r="I250" s="100"/>
    </row>
    <row r="251" spans="1:9" s="77" customFormat="1" ht="9" customHeight="1" x14ac:dyDescent="0.25">
      <c r="A251" s="76" t="s">
        <v>53</v>
      </c>
      <c r="B251" s="82">
        <f t="shared" si="15"/>
        <v>247203.58100000001</v>
      </c>
      <c r="C251" s="82">
        <v>240098.2</v>
      </c>
      <c r="D251" s="82">
        <v>0</v>
      </c>
      <c r="E251" s="82">
        <v>0</v>
      </c>
      <c r="F251" s="82">
        <v>14.35</v>
      </c>
      <c r="G251" s="82">
        <v>7091.0309999999999</v>
      </c>
      <c r="H251" s="82">
        <v>0</v>
      </c>
      <c r="I251" s="100"/>
    </row>
    <row r="252" spans="1:9" s="77" customFormat="1" ht="9" customHeight="1" x14ac:dyDescent="0.25">
      <c r="A252" s="76" t="s">
        <v>54</v>
      </c>
      <c r="B252" s="82">
        <f t="shared" si="15"/>
        <v>3733.27</v>
      </c>
      <c r="C252" s="82">
        <v>855.2</v>
      </c>
      <c r="D252" s="82">
        <v>444.96</v>
      </c>
      <c r="E252" s="82">
        <v>0</v>
      </c>
      <c r="F252" s="82">
        <v>18.2</v>
      </c>
      <c r="G252" s="82">
        <v>2414.91</v>
      </c>
      <c r="H252" s="82">
        <v>0</v>
      </c>
      <c r="I252" s="100"/>
    </row>
    <row r="253" spans="1:9" s="77" customFormat="1" ht="9" customHeight="1" x14ac:dyDescent="0.25">
      <c r="A253" s="76" t="s">
        <v>55</v>
      </c>
      <c r="B253" s="82">
        <f t="shared" si="15"/>
        <v>60789.535000000003</v>
      </c>
      <c r="C253" s="82">
        <v>53537.972999999998</v>
      </c>
      <c r="D253" s="82">
        <v>0</v>
      </c>
      <c r="E253" s="82">
        <v>1759.2619999999999</v>
      </c>
      <c r="F253" s="82">
        <v>5492.3</v>
      </c>
      <c r="G253" s="82">
        <v>0</v>
      </c>
      <c r="H253" s="82">
        <v>0</v>
      </c>
      <c r="I253" s="100"/>
    </row>
    <row r="254" spans="1:9" s="77" customFormat="1" ht="9" customHeight="1" x14ac:dyDescent="0.25">
      <c r="A254" s="83" t="s">
        <v>56</v>
      </c>
      <c r="B254" s="85">
        <f t="shared" si="15"/>
        <v>22487.001000000004</v>
      </c>
      <c r="C254" s="85">
        <v>16872.714</v>
      </c>
      <c r="D254" s="85">
        <v>1372.7560000000001</v>
      </c>
      <c r="E254" s="85">
        <v>338.4</v>
      </c>
      <c r="F254" s="85">
        <v>178.36500000000001</v>
      </c>
      <c r="G254" s="85">
        <v>1747.9659999999999</v>
      </c>
      <c r="H254" s="85">
        <v>1976.8</v>
      </c>
      <c r="I254" s="100"/>
    </row>
    <row r="255" spans="1:9" s="77" customFormat="1" ht="9" customHeight="1" x14ac:dyDescent="0.25">
      <c r="A255" s="76" t="s">
        <v>57</v>
      </c>
      <c r="B255" s="82">
        <f t="shared" si="15"/>
        <v>44254.364999999998</v>
      </c>
      <c r="C255" s="82">
        <v>43390.851000000002</v>
      </c>
      <c r="D255" s="82">
        <v>0</v>
      </c>
      <c r="E255" s="82">
        <v>0</v>
      </c>
      <c r="F255" s="82">
        <v>848.00099999999998</v>
      </c>
      <c r="G255" s="82">
        <v>15.513</v>
      </c>
      <c r="H255" s="82">
        <v>0</v>
      </c>
      <c r="I255" s="100"/>
    </row>
    <row r="256" spans="1:9" s="77" customFormat="1" ht="9" customHeight="1" x14ac:dyDescent="0.25">
      <c r="A256" s="76" t="s">
        <v>58</v>
      </c>
      <c r="B256" s="82">
        <f t="shared" si="15"/>
        <v>62475.842999999993</v>
      </c>
      <c r="C256" s="82">
        <v>24809.562999999998</v>
      </c>
      <c r="D256" s="82">
        <v>761.28</v>
      </c>
      <c r="E256" s="82">
        <v>0</v>
      </c>
      <c r="F256" s="82">
        <v>0</v>
      </c>
      <c r="G256" s="82">
        <v>36905</v>
      </c>
      <c r="H256" s="82">
        <v>0</v>
      </c>
      <c r="I256" s="100"/>
    </row>
    <row r="257" spans="1:9" s="77" customFormat="1" ht="9" customHeight="1" x14ac:dyDescent="0.25">
      <c r="A257" s="76" t="s">
        <v>59</v>
      </c>
      <c r="B257" s="82">
        <f t="shared" si="15"/>
        <v>19113.190000000002</v>
      </c>
      <c r="C257" s="82">
        <v>15632.44</v>
      </c>
      <c r="D257" s="82">
        <v>3480.75</v>
      </c>
      <c r="E257" s="82">
        <v>0</v>
      </c>
      <c r="F257" s="82">
        <v>0</v>
      </c>
      <c r="G257" s="82">
        <v>0</v>
      </c>
      <c r="H257" s="82">
        <v>0</v>
      </c>
      <c r="I257" s="100"/>
    </row>
    <row r="258" spans="1:9" s="77" customFormat="1" ht="9" customHeight="1" x14ac:dyDescent="0.25">
      <c r="A258" s="83" t="s">
        <v>60</v>
      </c>
      <c r="B258" s="85">
        <f t="shared" si="15"/>
        <v>25588.2</v>
      </c>
      <c r="C258" s="85">
        <v>6781.2</v>
      </c>
      <c r="D258" s="85">
        <v>0</v>
      </c>
      <c r="E258" s="85">
        <v>0</v>
      </c>
      <c r="F258" s="85">
        <v>5310</v>
      </c>
      <c r="G258" s="85">
        <v>13225.8</v>
      </c>
      <c r="H258" s="85">
        <v>271.2</v>
      </c>
      <c r="I258" s="100"/>
    </row>
    <row r="259" spans="1:9" s="77" customFormat="1" ht="9" customHeight="1" x14ac:dyDescent="0.25">
      <c r="A259" s="76" t="s">
        <v>61</v>
      </c>
      <c r="B259" s="82">
        <f t="shared" si="15"/>
        <v>25044.533999999996</v>
      </c>
      <c r="C259" s="82">
        <v>24585.599999999999</v>
      </c>
      <c r="D259" s="82">
        <v>0</v>
      </c>
      <c r="E259" s="82">
        <v>0</v>
      </c>
      <c r="F259" s="82">
        <v>8.0640000000000001</v>
      </c>
      <c r="G259" s="82">
        <v>450.87</v>
      </c>
      <c r="H259" s="82">
        <v>0</v>
      </c>
      <c r="I259" s="100"/>
    </row>
    <row r="260" spans="1:9" s="77" customFormat="1" ht="9" customHeight="1" x14ac:dyDescent="0.25">
      <c r="A260" s="76" t="s">
        <v>62</v>
      </c>
      <c r="B260" s="82">
        <f t="shared" si="15"/>
        <v>88860.818999999989</v>
      </c>
      <c r="C260" s="82">
        <v>71900.910999999993</v>
      </c>
      <c r="D260" s="82">
        <v>6566.1180000000004</v>
      </c>
      <c r="E260" s="82">
        <v>25.3</v>
      </c>
      <c r="F260" s="82">
        <v>9456.8700000000008</v>
      </c>
      <c r="G260" s="82">
        <v>911.62</v>
      </c>
      <c r="H260" s="82">
        <v>0</v>
      </c>
      <c r="I260" s="100"/>
    </row>
    <row r="261" spans="1:9" s="77" customFormat="1" ht="9" customHeight="1" x14ac:dyDescent="0.25">
      <c r="A261" s="76" t="s">
        <v>63</v>
      </c>
      <c r="B261" s="82">
        <f t="shared" si="15"/>
        <v>15223.648000000001</v>
      </c>
      <c r="C261" s="82">
        <v>7364.8919999999998</v>
      </c>
      <c r="D261" s="82">
        <v>0</v>
      </c>
      <c r="E261" s="82">
        <v>1102.8240000000001</v>
      </c>
      <c r="F261" s="82">
        <v>1868.5840000000001</v>
      </c>
      <c r="G261" s="82">
        <v>4887.348</v>
      </c>
      <c r="H261" s="82">
        <v>0</v>
      </c>
      <c r="I261" s="100"/>
    </row>
    <row r="262" spans="1:9" s="77" customFormat="1" ht="9" customHeight="1" x14ac:dyDescent="0.25">
      <c r="A262" s="83" t="s">
        <v>64</v>
      </c>
      <c r="B262" s="85">
        <f t="shared" si="15"/>
        <v>2919.9900000000002</v>
      </c>
      <c r="C262" s="85">
        <v>2078.4</v>
      </c>
      <c r="D262" s="85">
        <v>329.44</v>
      </c>
      <c r="E262" s="85">
        <v>0</v>
      </c>
      <c r="F262" s="85">
        <v>8.1</v>
      </c>
      <c r="G262" s="85">
        <v>504.05</v>
      </c>
      <c r="H262" s="85">
        <v>0</v>
      </c>
      <c r="I262" s="100"/>
    </row>
    <row r="263" spans="1:9" s="77" customFormat="1" ht="9" customHeight="1" x14ac:dyDescent="0.25">
      <c r="A263" s="76"/>
      <c r="B263" s="82"/>
      <c r="C263" s="82"/>
      <c r="D263" s="82"/>
      <c r="E263" s="82"/>
      <c r="F263" s="82"/>
      <c r="G263" s="82"/>
      <c r="H263" s="82"/>
      <c r="I263" s="100"/>
    </row>
    <row r="264" spans="1:9" s="77" customFormat="1" ht="9" customHeight="1" x14ac:dyDescent="0.25">
      <c r="A264" s="306">
        <v>2002</v>
      </c>
    </row>
    <row r="265" spans="1:9" s="80" customFormat="1" ht="9" customHeight="1" x14ac:dyDescent="0.25">
      <c r="A265" s="78" t="s">
        <v>33</v>
      </c>
      <c r="B265" s="97">
        <f t="shared" ref="B265:H265" si="16">SUM(B267:B298)</f>
        <v>5307823.3990000002</v>
      </c>
      <c r="C265" s="97">
        <f t="shared" si="16"/>
        <v>4107312.8859999995</v>
      </c>
      <c r="D265" s="97">
        <f t="shared" si="16"/>
        <v>188673.21400000001</v>
      </c>
      <c r="E265" s="97">
        <f t="shared" si="16"/>
        <v>345108.32299999997</v>
      </c>
      <c r="F265" s="97">
        <f t="shared" si="16"/>
        <v>121791.40700000001</v>
      </c>
      <c r="G265" s="97">
        <f t="shared" si="16"/>
        <v>195309.93699999998</v>
      </c>
      <c r="H265" s="97">
        <f t="shared" si="16"/>
        <v>349627.63200000004</v>
      </c>
    </row>
    <row r="266" spans="1:9" s="80" customFormat="1" ht="3.95" customHeight="1" x14ac:dyDescent="0.25">
      <c r="A266" s="75"/>
      <c r="B266" s="97"/>
      <c r="C266" s="97"/>
      <c r="D266" s="97"/>
      <c r="E266" s="97"/>
      <c r="F266" s="97"/>
      <c r="G266" s="97"/>
      <c r="H266" s="97"/>
      <c r="I266" s="97"/>
    </row>
    <row r="267" spans="1:9" s="77" customFormat="1" ht="9" customHeight="1" x14ac:dyDescent="0.25">
      <c r="A267" s="76" t="s">
        <v>34</v>
      </c>
      <c r="B267" s="82">
        <f t="shared" ref="B267:B298" si="17">SUM(C267:H267)</f>
        <v>2563.02</v>
      </c>
      <c r="C267" s="82">
        <v>0</v>
      </c>
      <c r="D267" s="82">
        <v>0</v>
      </c>
      <c r="E267" s="82">
        <v>0</v>
      </c>
      <c r="F267" s="82">
        <v>56.7</v>
      </c>
      <c r="G267" s="82">
        <v>2506.3200000000002</v>
      </c>
      <c r="H267" s="82">
        <v>0</v>
      </c>
      <c r="I267" s="100"/>
    </row>
    <row r="268" spans="1:9" s="77" customFormat="1" ht="9" customHeight="1" x14ac:dyDescent="0.25">
      <c r="A268" s="76" t="s">
        <v>35</v>
      </c>
      <c r="B268" s="82">
        <f t="shared" si="17"/>
        <v>1757.84</v>
      </c>
      <c r="C268" s="82">
        <v>1757.84</v>
      </c>
      <c r="D268" s="82">
        <v>0</v>
      </c>
      <c r="E268" s="82">
        <v>0</v>
      </c>
      <c r="F268" s="82">
        <v>0</v>
      </c>
      <c r="G268" s="82">
        <v>0</v>
      </c>
      <c r="H268" s="82">
        <v>0</v>
      </c>
      <c r="I268" s="100"/>
    </row>
    <row r="269" spans="1:9" s="77" customFormat="1" ht="9" customHeight="1" x14ac:dyDescent="0.25">
      <c r="A269" s="76" t="s">
        <v>87</v>
      </c>
      <c r="B269" s="82">
        <f t="shared" si="17"/>
        <v>5396.22</v>
      </c>
      <c r="C269" s="82">
        <v>0</v>
      </c>
      <c r="D269" s="82">
        <v>0</v>
      </c>
      <c r="E269" s="82">
        <v>0</v>
      </c>
      <c r="F269" s="82">
        <v>223.2</v>
      </c>
      <c r="G269" s="82">
        <v>5173.0200000000004</v>
      </c>
      <c r="H269" s="82">
        <v>0</v>
      </c>
      <c r="I269" s="100"/>
    </row>
    <row r="270" spans="1:9" s="77" customFormat="1" ht="9" customHeight="1" x14ac:dyDescent="0.25">
      <c r="A270" s="83" t="s">
        <v>37</v>
      </c>
      <c r="B270" s="85">
        <f t="shared" si="17"/>
        <v>89684</v>
      </c>
      <c r="C270" s="85">
        <v>36962.800000000003</v>
      </c>
      <c r="D270" s="85">
        <v>0</v>
      </c>
      <c r="E270" s="85">
        <v>1779.4</v>
      </c>
      <c r="F270" s="85">
        <v>0</v>
      </c>
      <c r="G270" s="85">
        <v>20965</v>
      </c>
      <c r="H270" s="85">
        <v>29976.799999999999</v>
      </c>
      <c r="I270" s="100"/>
    </row>
    <row r="271" spans="1:9" s="77" customFormat="1" ht="9" customHeight="1" x14ac:dyDescent="0.25">
      <c r="A271" s="76" t="s">
        <v>38</v>
      </c>
      <c r="B271" s="82">
        <f t="shared" si="17"/>
        <v>1247.54</v>
      </c>
      <c r="C271" s="82">
        <v>319.95</v>
      </c>
      <c r="D271" s="82">
        <v>0</v>
      </c>
      <c r="E271" s="82">
        <v>0</v>
      </c>
      <c r="F271" s="82">
        <v>98.4</v>
      </c>
      <c r="G271" s="82">
        <v>829.19</v>
      </c>
      <c r="H271" s="82">
        <v>0</v>
      </c>
      <c r="I271" s="100"/>
    </row>
    <row r="272" spans="1:9" s="77" customFormat="1" ht="9" customHeight="1" x14ac:dyDescent="0.25">
      <c r="A272" s="76" t="s">
        <v>39</v>
      </c>
      <c r="B272" s="82">
        <f t="shared" si="17"/>
        <v>4293.8</v>
      </c>
      <c r="C272" s="82">
        <v>3523.3</v>
      </c>
      <c r="D272" s="82">
        <v>0</v>
      </c>
      <c r="E272" s="82">
        <v>0</v>
      </c>
      <c r="F272" s="82">
        <v>141.1</v>
      </c>
      <c r="G272" s="82">
        <v>629.4</v>
      </c>
      <c r="H272" s="82">
        <v>0</v>
      </c>
      <c r="I272" s="100"/>
    </row>
    <row r="273" spans="1:9" s="77" customFormat="1" ht="9" customHeight="1" x14ac:dyDescent="0.25">
      <c r="A273" s="76" t="s">
        <v>40</v>
      </c>
      <c r="B273" s="82">
        <f t="shared" si="17"/>
        <v>54510.51</v>
      </c>
      <c r="C273" s="82">
        <v>54510.51</v>
      </c>
      <c r="D273" s="82">
        <v>0</v>
      </c>
      <c r="E273" s="82">
        <v>0</v>
      </c>
      <c r="F273" s="82">
        <v>0</v>
      </c>
      <c r="G273" s="82">
        <v>0</v>
      </c>
      <c r="H273" s="82">
        <v>0</v>
      </c>
      <c r="I273" s="100"/>
    </row>
    <row r="274" spans="1:9" s="77" customFormat="1" ht="9" customHeight="1" x14ac:dyDescent="0.25">
      <c r="A274" s="83" t="s">
        <v>41</v>
      </c>
      <c r="B274" s="85">
        <f t="shared" si="17"/>
        <v>867292.728</v>
      </c>
      <c r="C274" s="85">
        <v>713082.24</v>
      </c>
      <c r="D274" s="85">
        <v>46746.137999999999</v>
      </c>
      <c r="E274" s="85">
        <v>82062</v>
      </c>
      <c r="F274" s="85">
        <v>23258.6</v>
      </c>
      <c r="G274" s="85">
        <v>2143.75</v>
      </c>
      <c r="H274" s="85">
        <v>0</v>
      </c>
      <c r="I274" s="100"/>
    </row>
    <row r="275" spans="1:9" s="77" customFormat="1" ht="9" customHeight="1" x14ac:dyDescent="0.25">
      <c r="A275" s="76" t="s">
        <v>88</v>
      </c>
      <c r="B275" s="82">
        <f t="shared" si="17"/>
        <v>10837.630999999999</v>
      </c>
      <c r="C275" s="82">
        <v>4934.2309999999998</v>
      </c>
      <c r="D275" s="82">
        <v>5784.9</v>
      </c>
      <c r="E275" s="82">
        <v>0</v>
      </c>
      <c r="F275" s="82">
        <v>0</v>
      </c>
      <c r="G275" s="82">
        <v>118.5</v>
      </c>
      <c r="H275" s="82">
        <v>0</v>
      </c>
      <c r="I275" s="100"/>
    </row>
    <row r="276" spans="1:9" s="77" customFormat="1" ht="9" customHeight="1" x14ac:dyDescent="0.25">
      <c r="A276" s="76" t="s">
        <v>42</v>
      </c>
      <c r="B276" s="82">
        <f t="shared" si="17"/>
        <v>1633345.2060000002</v>
      </c>
      <c r="C276" s="82">
        <v>935327.85600000003</v>
      </c>
      <c r="D276" s="82">
        <v>59951.25</v>
      </c>
      <c r="E276" s="82">
        <v>194861.7</v>
      </c>
      <c r="F276" s="82">
        <v>75765.899999999994</v>
      </c>
      <c r="G276" s="82">
        <v>50384.1</v>
      </c>
      <c r="H276" s="82">
        <v>317054.40000000002</v>
      </c>
      <c r="I276" s="100"/>
    </row>
    <row r="277" spans="1:9" s="77" customFormat="1" ht="9" customHeight="1" x14ac:dyDescent="0.25">
      <c r="A277" s="76" t="s">
        <v>43</v>
      </c>
      <c r="B277" s="82">
        <f t="shared" si="17"/>
        <v>2592.9</v>
      </c>
      <c r="C277" s="82">
        <v>43</v>
      </c>
      <c r="D277" s="82">
        <v>165.2</v>
      </c>
      <c r="E277" s="82">
        <v>0</v>
      </c>
      <c r="F277" s="82">
        <v>33.9</v>
      </c>
      <c r="G277" s="82">
        <v>2350.8000000000002</v>
      </c>
      <c r="H277" s="82">
        <v>0</v>
      </c>
      <c r="I277" s="100"/>
    </row>
    <row r="278" spans="1:9" s="77" customFormat="1" ht="9" customHeight="1" x14ac:dyDescent="0.25">
      <c r="A278" s="83" t="s">
        <v>44</v>
      </c>
      <c r="B278" s="85">
        <f t="shared" si="17"/>
        <v>167282.04999999999</v>
      </c>
      <c r="C278" s="85">
        <v>163967.29999999999</v>
      </c>
      <c r="D278" s="85">
        <v>1365.5</v>
      </c>
      <c r="E278" s="85">
        <v>0</v>
      </c>
      <c r="F278" s="85">
        <v>321.60000000000002</v>
      </c>
      <c r="G278" s="85">
        <v>1627.65</v>
      </c>
      <c r="H278" s="85">
        <v>0</v>
      </c>
      <c r="I278" s="100"/>
    </row>
    <row r="279" spans="1:9" s="77" customFormat="1" ht="9" customHeight="1" x14ac:dyDescent="0.25">
      <c r="A279" s="76" t="s">
        <v>45</v>
      </c>
      <c r="B279" s="82">
        <f t="shared" si="17"/>
        <v>80998.611000000004</v>
      </c>
      <c r="C279" s="82">
        <v>77009.553</v>
      </c>
      <c r="D279" s="82">
        <v>1857.6110000000001</v>
      </c>
      <c r="E279" s="82">
        <v>0</v>
      </c>
      <c r="F279" s="82">
        <v>58.57</v>
      </c>
      <c r="G279" s="82">
        <v>2072.877</v>
      </c>
      <c r="H279" s="82">
        <v>0</v>
      </c>
      <c r="I279" s="100"/>
    </row>
    <row r="280" spans="1:9" s="77" customFormat="1" ht="9" customHeight="1" x14ac:dyDescent="0.25">
      <c r="A280" s="76" t="s">
        <v>46</v>
      </c>
      <c r="B280" s="82">
        <f t="shared" si="17"/>
        <v>730800.07000000007</v>
      </c>
      <c r="C280" s="82">
        <v>717187.3</v>
      </c>
      <c r="D280" s="82">
        <v>7532.07</v>
      </c>
      <c r="E280" s="82">
        <v>0</v>
      </c>
      <c r="F280" s="82">
        <v>123.3</v>
      </c>
      <c r="G280" s="82">
        <v>5957.4</v>
      </c>
      <c r="H280" s="82">
        <v>0</v>
      </c>
      <c r="I280" s="100"/>
    </row>
    <row r="281" spans="1:9" s="77" customFormat="1" ht="9" customHeight="1" x14ac:dyDescent="0.25">
      <c r="A281" s="76" t="s">
        <v>47</v>
      </c>
      <c r="B281" s="82">
        <f t="shared" si="17"/>
        <v>153668.70000000001</v>
      </c>
      <c r="C281" s="82">
        <v>129266.95</v>
      </c>
      <c r="D281" s="82">
        <v>19368.400000000001</v>
      </c>
      <c r="E281" s="82">
        <v>0</v>
      </c>
      <c r="F281" s="82">
        <v>0</v>
      </c>
      <c r="G281" s="82">
        <v>5033.3500000000004</v>
      </c>
      <c r="H281" s="82">
        <v>0</v>
      </c>
      <c r="I281" s="100"/>
    </row>
    <row r="282" spans="1:9" s="77" customFormat="1" ht="9" customHeight="1" x14ac:dyDescent="0.25">
      <c r="A282" s="83" t="s">
        <v>48</v>
      </c>
      <c r="B282" s="85">
        <f t="shared" si="17"/>
        <v>532818.29999999993</v>
      </c>
      <c r="C282" s="85">
        <v>471510.6</v>
      </c>
      <c r="D282" s="85">
        <v>11612</v>
      </c>
      <c r="E282" s="85">
        <v>45200</v>
      </c>
      <c r="F282" s="85">
        <v>1075.5</v>
      </c>
      <c r="G282" s="85">
        <v>3420.2</v>
      </c>
      <c r="H282" s="85">
        <v>0</v>
      </c>
      <c r="I282" s="100"/>
    </row>
    <row r="283" spans="1:9" s="77" customFormat="1" ht="9" customHeight="1" x14ac:dyDescent="0.25">
      <c r="A283" s="76" t="s">
        <v>49</v>
      </c>
      <c r="B283" s="82">
        <f t="shared" si="17"/>
        <v>1201</v>
      </c>
      <c r="C283" s="82">
        <v>1080.4000000000001</v>
      </c>
      <c r="D283" s="82">
        <v>55.8</v>
      </c>
      <c r="E283" s="82">
        <v>0</v>
      </c>
      <c r="F283" s="82">
        <v>0</v>
      </c>
      <c r="G283" s="82">
        <v>64.8</v>
      </c>
      <c r="H283" s="82">
        <v>0</v>
      </c>
      <c r="I283" s="100"/>
    </row>
    <row r="284" spans="1:9" s="77" customFormat="1" ht="9" customHeight="1" x14ac:dyDescent="0.25">
      <c r="A284" s="76" t="s">
        <v>50</v>
      </c>
      <c r="B284" s="82">
        <f t="shared" si="17"/>
        <v>31326.904000000002</v>
      </c>
      <c r="C284" s="82">
        <v>28679.52</v>
      </c>
      <c r="D284" s="82">
        <v>0</v>
      </c>
      <c r="E284" s="82">
        <v>0</v>
      </c>
      <c r="F284" s="82">
        <v>1571.664</v>
      </c>
      <c r="G284" s="82">
        <v>1075.72</v>
      </c>
      <c r="H284" s="82">
        <v>0</v>
      </c>
      <c r="I284" s="100"/>
    </row>
    <row r="285" spans="1:9" s="77" customFormat="1" ht="9" customHeight="1" x14ac:dyDescent="0.25">
      <c r="A285" s="76" t="s">
        <v>51</v>
      </c>
      <c r="B285" s="82">
        <f t="shared" si="17"/>
        <v>2062.0500000000002</v>
      </c>
      <c r="C285" s="82">
        <v>1277.75</v>
      </c>
      <c r="D285" s="82">
        <v>0</v>
      </c>
      <c r="E285" s="82">
        <v>0</v>
      </c>
      <c r="F285" s="82">
        <v>0</v>
      </c>
      <c r="G285" s="82">
        <v>784.3</v>
      </c>
      <c r="H285" s="82">
        <v>0</v>
      </c>
      <c r="I285" s="100"/>
    </row>
    <row r="286" spans="1:9" s="77" customFormat="1" ht="9" customHeight="1" x14ac:dyDescent="0.25">
      <c r="A286" s="83" t="s">
        <v>52</v>
      </c>
      <c r="B286" s="85">
        <f t="shared" si="17"/>
        <v>378479.97100000002</v>
      </c>
      <c r="C286" s="85">
        <v>347413.00099999999</v>
      </c>
      <c r="D286" s="85">
        <v>26936.76</v>
      </c>
      <c r="E286" s="85">
        <v>968</v>
      </c>
      <c r="F286" s="85">
        <v>345.85</v>
      </c>
      <c r="G286" s="85">
        <v>2761.96</v>
      </c>
      <c r="H286" s="85">
        <v>54.4</v>
      </c>
      <c r="I286" s="100"/>
    </row>
    <row r="287" spans="1:9" s="77" customFormat="1" ht="9" customHeight="1" x14ac:dyDescent="0.25">
      <c r="A287" s="76" t="s">
        <v>53</v>
      </c>
      <c r="B287" s="82">
        <f t="shared" si="17"/>
        <v>206979.5</v>
      </c>
      <c r="C287" s="82">
        <v>194025.5</v>
      </c>
      <c r="D287" s="82">
        <v>0</v>
      </c>
      <c r="E287" s="82">
        <v>0</v>
      </c>
      <c r="F287" s="82">
        <v>1</v>
      </c>
      <c r="G287" s="82">
        <v>12953</v>
      </c>
      <c r="H287" s="82">
        <v>0</v>
      </c>
      <c r="I287" s="100"/>
    </row>
    <row r="288" spans="1:9" s="77" customFormat="1" ht="9" customHeight="1" x14ac:dyDescent="0.25">
      <c r="A288" s="76" t="s">
        <v>54</v>
      </c>
      <c r="B288" s="82">
        <f t="shared" si="17"/>
        <v>1786.2</v>
      </c>
      <c r="C288" s="82">
        <v>957</v>
      </c>
      <c r="D288" s="82">
        <v>0</v>
      </c>
      <c r="E288" s="82">
        <v>0</v>
      </c>
      <c r="F288" s="82">
        <v>45.2</v>
      </c>
      <c r="G288" s="82">
        <v>784</v>
      </c>
      <c r="H288" s="82">
        <v>0</v>
      </c>
      <c r="I288" s="100"/>
    </row>
    <row r="289" spans="1:9" s="77" customFormat="1" ht="9" customHeight="1" x14ac:dyDescent="0.25">
      <c r="A289" s="76" t="s">
        <v>55</v>
      </c>
      <c r="B289" s="82">
        <f t="shared" si="17"/>
        <v>60285.25</v>
      </c>
      <c r="C289" s="82">
        <v>54950.25</v>
      </c>
      <c r="D289" s="82">
        <v>0</v>
      </c>
      <c r="E289" s="82">
        <v>1201.2</v>
      </c>
      <c r="F289" s="82">
        <v>4133.8</v>
      </c>
      <c r="G289" s="82">
        <v>0</v>
      </c>
      <c r="H289" s="82">
        <v>0</v>
      </c>
      <c r="I289" s="100"/>
    </row>
    <row r="290" spans="1:9" s="77" customFormat="1" ht="9" customHeight="1" x14ac:dyDescent="0.25">
      <c r="A290" s="83" t="s">
        <v>56</v>
      </c>
      <c r="B290" s="85">
        <f t="shared" si="17"/>
        <v>17617.393</v>
      </c>
      <c r="C290" s="85">
        <v>12743.432000000001</v>
      </c>
      <c r="D290" s="85">
        <v>439.76</v>
      </c>
      <c r="E290" s="85">
        <v>44.543999999999997</v>
      </c>
      <c r="F290" s="85">
        <v>111.901</v>
      </c>
      <c r="G290" s="85">
        <v>3265.7240000000002</v>
      </c>
      <c r="H290" s="85">
        <v>1012.032</v>
      </c>
      <c r="I290" s="100"/>
    </row>
    <row r="291" spans="1:9" s="77" customFormat="1" ht="9" customHeight="1" x14ac:dyDescent="0.25">
      <c r="A291" s="76" t="s">
        <v>57</v>
      </c>
      <c r="B291" s="82">
        <f t="shared" si="17"/>
        <v>40116.737999999998</v>
      </c>
      <c r="C291" s="82">
        <v>40043.087</v>
      </c>
      <c r="D291" s="82">
        <v>0</v>
      </c>
      <c r="E291" s="82">
        <v>0</v>
      </c>
      <c r="F291" s="82">
        <v>44.776000000000003</v>
      </c>
      <c r="G291" s="82">
        <v>28.875</v>
      </c>
      <c r="H291" s="82">
        <v>0</v>
      </c>
      <c r="I291" s="100"/>
    </row>
    <row r="292" spans="1:9" s="77" customFormat="1" ht="9" customHeight="1" x14ac:dyDescent="0.25">
      <c r="A292" s="76" t="s">
        <v>58</v>
      </c>
      <c r="B292" s="82">
        <f t="shared" si="17"/>
        <v>49281.94</v>
      </c>
      <c r="C292" s="82">
        <v>10777.86</v>
      </c>
      <c r="D292" s="82">
        <v>270.08</v>
      </c>
      <c r="E292" s="82">
        <v>0</v>
      </c>
      <c r="F292" s="82">
        <v>0</v>
      </c>
      <c r="G292" s="82">
        <v>38234</v>
      </c>
      <c r="H292" s="82">
        <v>0</v>
      </c>
      <c r="I292" s="100"/>
    </row>
    <row r="293" spans="1:9" s="77" customFormat="1" ht="9" customHeight="1" x14ac:dyDescent="0.25">
      <c r="A293" s="76" t="s">
        <v>59</v>
      </c>
      <c r="B293" s="82">
        <f t="shared" si="17"/>
        <v>34233.595000000001</v>
      </c>
      <c r="C293" s="82">
        <v>17968.5</v>
      </c>
      <c r="D293" s="82">
        <v>0</v>
      </c>
      <c r="E293" s="82">
        <v>15370.094999999999</v>
      </c>
      <c r="F293" s="82">
        <v>15.4</v>
      </c>
      <c r="G293" s="82">
        <v>879.6</v>
      </c>
      <c r="H293" s="82">
        <v>0</v>
      </c>
      <c r="I293" s="100"/>
    </row>
    <row r="294" spans="1:9" s="77" customFormat="1" ht="9" customHeight="1" x14ac:dyDescent="0.25">
      <c r="A294" s="83" t="s">
        <v>60</v>
      </c>
      <c r="B294" s="85">
        <f t="shared" si="17"/>
        <v>30485.699999999997</v>
      </c>
      <c r="C294" s="85">
        <v>5581.8</v>
      </c>
      <c r="D294" s="85">
        <v>0</v>
      </c>
      <c r="E294" s="85">
        <v>0</v>
      </c>
      <c r="F294" s="85">
        <v>4668.5</v>
      </c>
      <c r="G294" s="85">
        <v>19268.8</v>
      </c>
      <c r="H294" s="85">
        <v>966.6</v>
      </c>
      <c r="I294" s="100"/>
    </row>
    <row r="295" spans="1:9" s="77" customFormat="1" ht="9" customHeight="1" x14ac:dyDescent="0.25">
      <c r="A295" s="76" t="s">
        <v>61</v>
      </c>
      <c r="B295" s="82">
        <f t="shared" si="17"/>
        <v>24621.84</v>
      </c>
      <c r="C295" s="82">
        <v>24095.09</v>
      </c>
      <c r="D295" s="82">
        <v>0</v>
      </c>
      <c r="E295" s="82">
        <v>0</v>
      </c>
      <c r="F295" s="82">
        <v>1.95</v>
      </c>
      <c r="G295" s="82">
        <v>524.79999999999995</v>
      </c>
      <c r="H295" s="82">
        <v>0</v>
      </c>
      <c r="I295" s="100"/>
    </row>
    <row r="296" spans="1:9" s="77" customFormat="1" ht="9" customHeight="1" x14ac:dyDescent="0.25">
      <c r="A296" s="76" t="s">
        <v>62</v>
      </c>
      <c r="B296" s="82">
        <f t="shared" si="17"/>
        <v>53907.640999999996</v>
      </c>
      <c r="C296" s="82">
        <v>41386.453999999998</v>
      </c>
      <c r="D296" s="82">
        <v>4375.6400000000003</v>
      </c>
      <c r="E296" s="82">
        <v>0</v>
      </c>
      <c r="F296" s="82">
        <v>6015.2160000000003</v>
      </c>
      <c r="G296" s="82">
        <v>1566.931</v>
      </c>
      <c r="H296" s="82">
        <v>563.4</v>
      </c>
      <c r="I296" s="100"/>
    </row>
    <row r="297" spans="1:9" s="77" customFormat="1" ht="9" customHeight="1" x14ac:dyDescent="0.25">
      <c r="A297" s="76" t="s">
        <v>63</v>
      </c>
      <c r="B297" s="82">
        <f t="shared" si="17"/>
        <v>17800.416000000001</v>
      </c>
      <c r="C297" s="82">
        <v>9142.0619999999999</v>
      </c>
      <c r="D297" s="82">
        <v>0</v>
      </c>
      <c r="E297" s="82">
        <v>3621.384</v>
      </c>
      <c r="F297" s="82">
        <v>2222.1</v>
      </c>
      <c r="G297" s="82">
        <v>2814.87</v>
      </c>
      <c r="H297" s="82">
        <v>0</v>
      </c>
      <c r="I297" s="100"/>
    </row>
    <row r="298" spans="1:9" s="77" customFormat="1" ht="9" customHeight="1" x14ac:dyDescent="0.25">
      <c r="A298" s="83" t="s">
        <v>64</v>
      </c>
      <c r="B298" s="85">
        <f t="shared" si="17"/>
        <v>18548.135000000002</v>
      </c>
      <c r="C298" s="85">
        <v>7787.75</v>
      </c>
      <c r="D298" s="85">
        <v>2212.105</v>
      </c>
      <c r="E298" s="85">
        <v>0</v>
      </c>
      <c r="F298" s="85">
        <v>1457.28</v>
      </c>
      <c r="G298" s="85">
        <v>7091</v>
      </c>
      <c r="H298" s="85">
        <v>0</v>
      </c>
      <c r="I298" s="100"/>
    </row>
    <row r="299" spans="1:9" s="77" customFormat="1" ht="9" customHeight="1" x14ac:dyDescent="0.25">
      <c r="A299" s="76"/>
      <c r="B299" s="82"/>
      <c r="C299" s="82"/>
      <c r="D299" s="82"/>
      <c r="E299" s="82"/>
      <c r="F299" s="82"/>
      <c r="G299" s="82"/>
      <c r="H299" s="82"/>
      <c r="I299" s="100"/>
    </row>
    <row r="300" spans="1:9" s="77" customFormat="1" ht="9" customHeight="1" x14ac:dyDescent="0.25">
      <c r="A300" s="306">
        <v>2003</v>
      </c>
    </row>
    <row r="301" spans="1:9" s="80" customFormat="1" ht="9" customHeight="1" x14ac:dyDescent="0.25">
      <c r="A301" s="78" t="s">
        <v>33</v>
      </c>
      <c r="B301" s="97">
        <f>SUM(B303:B334)+0.8</f>
        <v>6686209.6671354063</v>
      </c>
      <c r="C301" s="97">
        <f>SUM(C303:C334)+0.9</f>
        <v>5176079.9311804809</v>
      </c>
      <c r="D301" s="97">
        <f>SUM(D303:D334)</f>
        <v>198831.42661940109</v>
      </c>
      <c r="E301" s="97">
        <f>SUM(E303:E334)</f>
        <v>758172.77015999996</v>
      </c>
      <c r="F301" s="97">
        <f>SUM(F303:F334)</f>
        <v>52276.913060328203</v>
      </c>
      <c r="G301" s="97">
        <f>SUM(G303:G334)</f>
        <v>198307.5011622638</v>
      </c>
      <c r="H301" s="97">
        <f>SUM(H303:H334)</f>
        <v>302541.22495293489</v>
      </c>
    </row>
    <row r="302" spans="1:9" s="80" customFormat="1" ht="3.95" customHeight="1" x14ac:dyDescent="0.25">
      <c r="A302" s="75"/>
      <c r="B302" s="97"/>
      <c r="C302" s="97"/>
      <c r="D302" s="97"/>
      <c r="E302" s="97"/>
      <c r="F302" s="97"/>
      <c r="G302" s="97"/>
      <c r="H302" s="97"/>
      <c r="I302" s="97"/>
    </row>
    <row r="303" spans="1:9" s="77" customFormat="1" ht="9" customHeight="1" x14ac:dyDescent="0.25">
      <c r="A303" s="76" t="s">
        <v>34</v>
      </c>
      <c r="B303" s="82">
        <f t="shared" ref="B303:B334" si="18">SUM(C303:H303)</f>
        <v>2767.5461999999998</v>
      </c>
      <c r="C303" s="82">
        <v>0</v>
      </c>
      <c r="D303" s="82">
        <v>0</v>
      </c>
      <c r="E303" s="82">
        <v>0</v>
      </c>
      <c r="F303" s="82">
        <v>125.87245</v>
      </c>
      <c r="G303" s="82">
        <v>2641.6737499999999</v>
      </c>
      <c r="H303" s="82">
        <v>0</v>
      </c>
      <c r="I303" s="100"/>
    </row>
    <row r="304" spans="1:9" s="77" customFormat="1" ht="9" customHeight="1" x14ac:dyDescent="0.25">
      <c r="A304" s="76" t="s">
        <v>35</v>
      </c>
      <c r="B304" s="82">
        <f t="shared" si="18"/>
        <v>862.24</v>
      </c>
      <c r="C304" s="82">
        <v>652.96</v>
      </c>
      <c r="D304" s="82">
        <v>0</v>
      </c>
      <c r="E304" s="82">
        <v>0</v>
      </c>
      <c r="F304" s="82">
        <v>0</v>
      </c>
      <c r="G304" s="82">
        <v>209.28</v>
      </c>
      <c r="H304" s="82">
        <v>0</v>
      </c>
      <c r="I304" s="100"/>
    </row>
    <row r="305" spans="1:9" s="77" customFormat="1" ht="9" customHeight="1" x14ac:dyDescent="0.25">
      <c r="A305" s="76" t="s">
        <v>87</v>
      </c>
      <c r="B305" s="82">
        <f t="shared" si="18"/>
        <v>3216.0658477894999</v>
      </c>
      <c r="C305" s="82">
        <v>0</v>
      </c>
      <c r="D305" s="82">
        <v>0</v>
      </c>
      <c r="E305" s="82">
        <v>0</v>
      </c>
      <c r="F305" s="82">
        <v>159.11999778949999</v>
      </c>
      <c r="G305" s="82">
        <v>3056.9458500000001</v>
      </c>
      <c r="H305" s="82">
        <v>0</v>
      </c>
      <c r="I305" s="100"/>
    </row>
    <row r="306" spans="1:9" s="77" customFormat="1" ht="9" customHeight="1" x14ac:dyDescent="0.25">
      <c r="A306" s="83" t="s">
        <v>37</v>
      </c>
      <c r="B306" s="85">
        <f t="shared" si="18"/>
        <v>75023.875</v>
      </c>
      <c r="C306" s="85">
        <v>43062.6</v>
      </c>
      <c r="D306" s="85">
        <v>0</v>
      </c>
      <c r="E306" s="85">
        <v>708.4</v>
      </c>
      <c r="F306" s="85">
        <v>0</v>
      </c>
      <c r="G306" s="85">
        <v>17671</v>
      </c>
      <c r="H306" s="85">
        <v>13581.875</v>
      </c>
      <c r="I306" s="100"/>
    </row>
    <row r="307" spans="1:9" s="77" customFormat="1" ht="9" customHeight="1" x14ac:dyDescent="0.25">
      <c r="A307" s="76" t="s">
        <v>38</v>
      </c>
      <c r="B307" s="82">
        <f t="shared" si="18"/>
        <v>8954.4428980000012</v>
      </c>
      <c r="C307" s="82">
        <v>413.17515000000003</v>
      </c>
      <c r="D307" s="82">
        <v>0</v>
      </c>
      <c r="E307" s="82">
        <v>0</v>
      </c>
      <c r="F307" s="82">
        <v>582.80274800000007</v>
      </c>
      <c r="G307" s="82">
        <v>7958.4650000000001</v>
      </c>
      <c r="H307" s="82">
        <v>0</v>
      </c>
      <c r="I307" s="100"/>
    </row>
    <row r="308" spans="1:9" s="77" customFormat="1" ht="9" customHeight="1" x14ac:dyDescent="0.25">
      <c r="A308" s="76" t="s">
        <v>39</v>
      </c>
      <c r="B308" s="82">
        <f t="shared" si="18"/>
        <v>6595.6538</v>
      </c>
      <c r="C308" s="82">
        <v>4842.0217000000002</v>
      </c>
      <c r="D308" s="82">
        <v>0</v>
      </c>
      <c r="E308" s="82">
        <v>0</v>
      </c>
      <c r="F308" s="82">
        <v>313.2296</v>
      </c>
      <c r="G308" s="82">
        <v>1440.4024999999999</v>
      </c>
      <c r="H308" s="82">
        <v>0</v>
      </c>
      <c r="I308" s="100"/>
    </row>
    <row r="309" spans="1:9" s="77" customFormat="1" ht="9" customHeight="1" x14ac:dyDescent="0.25">
      <c r="A309" s="76" t="s">
        <v>40</v>
      </c>
      <c r="B309" s="82">
        <f t="shared" si="18"/>
        <v>41552.35</v>
      </c>
      <c r="C309" s="82">
        <v>41552.35</v>
      </c>
      <c r="D309" s="82">
        <v>0</v>
      </c>
      <c r="E309" s="82">
        <v>0</v>
      </c>
      <c r="F309" s="82">
        <v>0</v>
      </c>
      <c r="G309" s="82">
        <v>0</v>
      </c>
      <c r="H309" s="82">
        <v>0</v>
      </c>
      <c r="I309" s="100"/>
    </row>
    <row r="310" spans="1:9" s="77" customFormat="1" ht="9" customHeight="1" x14ac:dyDescent="0.25">
      <c r="A310" s="83" t="s">
        <v>41</v>
      </c>
      <c r="B310" s="85">
        <f t="shared" si="18"/>
        <v>1524356.07</v>
      </c>
      <c r="C310" s="85">
        <v>1368803.44</v>
      </c>
      <c r="D310" s="85">
        <v>0</v>
      </c>
      <c r="E310" s="85">
        <v>141312.6</v>
      </c>
      <c r="F310" s="85">
        <v>13196.53</v>
      </c>
      <c r="G310" s="85">
        <v>1043.5</v>
      </c>
      <c r="H310" s="85">
        <v>0</v>
      </c>
      <c r="I310" s="100"/>
    </row>
    <row r="311" spans="1:9" s="77" customFormat="1" ht="9" customHeight="1" x14ac:dyDescent="0.25">
      <c r="A311" s="76" t="s">
        <v>88</v>
      </c>
      <c r="B311" s="82">
        <f t="shared" si="18"/>
        <v>20057.6515</v>
      </c>
      <c r="C311" s="82">
        <v>10580.111000000001</v>
      </c>
      <c r="D311" s="82">
        <v>9238.5764999999992</v>
      </c>
      <c r="E311" s="82">
        <v>0</v>
      </c>
      <c r="F311" s="82">
        <v>0</v>
      </c>
      <c r="G311" s="82">
        <v>238.964</v>
      </c>
      <c r="H311" s="82">
        <v>0</v>
      </c>
      <c r="I311" s="100"/>
    </row>
    <row r="312" spans="1:9" s="77" customFormat="1" ht="9" customHeight="1" x14ac:dyDescent="0.25">
      <c r="A312" s="76" t="s">
        <v>42</v>
      </c>
      <c r="B312" s="82">
        <f t="shared" si="18"/>
        <v>2334950.1799999997</v>
      </c>
      <c r="C312" s="82">
        <v>1344635</v>
      </c>
      <c r="D312" s="82">
        <v>83548.45</v>
      </c>
      <c r="E312" s="82">
        <v>567918</v>
      </c>
      <c r="F312" s="82">
        <v>15282.13</v>
      </c>
      <c r="G312" s="82">
        <v>36510.800000000003</v>
      </c>
      <c r="H312" s="82">
        <v>287055.8</v>
      </c>
      <c r="I312" s="100"/>
    </row>
    <row r="313" spans="1:9" s="77" customFormat="1" ht="9" customHeight="1" x14ac:dyDescent="0.25">
      <c r="A313" s="76" t="s">
        <v>43</v>
      </c>
      <c r="B313" s="82">
        <f t="shared" si="18"/>
        <v>6641.6735499999995</v>
      </c>
      <c r="C313" s="82">
        <v>265.5</v>
      </c>
      <c r="D313" s="82">
        <v>0</v>
      </c>
      <c r="E313" s="82">
        <v>0</v>
      </c>
      <c r="F313" s="82">
        <v>65.355000000000004</v>
      </c>
      <c r="G313" s="82">
        <v>6310.81855</v>
      </c>
      <c r="H313" s="82">
        <v>0</v>
      </c>
      <c r="I313" s="100"/>
    </row>
    <row r="314" spans="1:9" s="77" customFormat="1" ht="9" customHeight="1" x14ac:dyDescent="0.25">
      <c r="A314" s="83" t="s">
        <v>44</v>
      </c>
      <c r="B314" s="85">
        <f t="shared" si="18"/>
        <v>153624.484</v>
      </c>
      <c r="C314" s="85">
        <v>150165.54440000001</v>
      </c>
      <c r="D314" s="85">
        <v>1237.0146000000002</v>
      </c>
      <c r="E314" s="85">
        <v>0</v>
      </c>
      <c r="F314" s="85">
        <v>1102.6500000000001</v>
      </c>
      <c r="G314" s="85">
        <v>1119.2750000000001</v>
      </c>
      <c r="H314" s="85">
        <v>0</v>
      </c>
      <c r="I314" s="100"/>
    </row>
    <row r="315" spans="1:9" s="77" customFormat="1" ht="9" customHeight="1" x14ac:dyDescent="0.25">
      <c r="A315" s="76" t="s">
        <v>45</v>
      </c>
      <c r="B315" s="82">
        <f t="shared" si="18"/>
        <v>88439.240740443187</v>
      </c>
      <c r="C315" s="82">
        <v>74705.139731999981</v>
      </c>
      <c r="D315" s="82">
        <v>10240.164971423199</v>
      </c>
      <c r="E315" s="82">
        <v>0</v>
      </c>
      <c r="F315" s="82">
        <v>69.55106099999999</v>
      </c>
      <c r="G315" s="82">
        <v>3424.3849760200001</v>
      </c>
      <c r="H315" s="82">
        <v>0</v>
      </c>
      <c r="I315" s="100"/>
    </row>
    <row r="316" spans="1:9" s="77" customFormat="1" ht="9" customHeight="1" x14ac:dyDescent="0.25">
      <c r="A316" s="76" t="s">
        <v>46</v>
      </c>
      <c r="B316" s="82">
        <f t="shared" si="18"/>
        <v>843099.2350000001</v>
      </c>
      <c r="C316" s="82">
        <v>817070.08900000004</v>
      </c>
      <c r="D316" s="82">
        <v>12257.718999999999</v>
      </c>
      <c r="E316" s="82">
        <v>0</v>
      </c>
      <c r="F316" s="82">
        <v>110.583</v>
      </c>
      <c r="G316" s="82">
        <v>13660.843999999999</v>
      </c>
      <c r="H316" s="82">
        <v>0</v>
      </c>
      <c r="I316" s="100"/>
    </row>
    <row r="317" spans="1:9" s="77" customFormat="1" ht="9" customHeight="1" x14ac:dyDescent="0.25">
      <c r="A317" s="76" t="s">
        <v>47</v>
      </c>
      <c r="B317" s="82">
        <f t="shared" si="18"/>
        <v>167775.25999999998</v>
      </c>
      <c r="C317" s="82">
        <v>156729.79999999999</v>
      </c>
      <c r="D317" s="82">
        <v>6201.18</v>
      </c>
      <c r="E317" s="82">
        <v>0</v>
      </c>
      <c r="F317" s="82">
        <v>0</v>
      </c>
      <c r="G317" s="82">
        <v>4844.28</v>
      </c>
      <c r="H317" s="82">
        <v>0</v>
      </c>
      <c r="I317" s="100"/>
    </row>
    <row r="318" spans="1:9" s="77" customFormat="1" ht="9" customHeight="1" x14ac:dyDescent="0.25">
      <c r="A318" s="83" t="s">
        <v>48</v>
      </c>
      <c r="B318" s="85">
        <f t="shared" si="18"/>
        <v>597590</v>
      </c>
      <c r="C318" s="85">
        <v>531545</v>
      </c>
      <c r="D318" s="85">
        <v>15623.3</v>
      </c>
      <c r="E318" s="85">
        <v>45320</v>
      </c>
      <c r="F318" s="85">
        <v>1333.95</v>
      </c>
      <c r="G318" s="85">
        <v>3767.75</v>
      </c>
      <c r="H318" s="85">
        <v>0</v>
      </c>
      <c r="I318" s="100"/>
    </row>
    <row r="319" spans="1:9" s="77" customFormat="1" ht="9" customHeight="1" x14ac:dyDescent="0.25">
      <c r="A319" s="76" t="s">
        <v>49</v>
      </c>
      <c r="B319" s="82">
        <f t="shared" si="18"/>
        <v>1457.3999999999999</v>
      </c>
      <c r="C319" s="82">
        <v>1452</v>
      </c>
      <c r="D319" s="82">
        <v>3.8</v>
      </c>
      <c r="E319" s="82">
        <v>0</v>
      </c>
      <c r="F319" s="82">
        <v>0</v>
      </c>
      <c r="G319" s="82">
        <v>1.6</v>
      </c>
      <c r="H319" s="82">
        <v>0</v>
      </c>
      <c r="I319" s="100"/>
    </row>
    <row r="320" spans="1:9" s="77" customFormat="1" ht="9" customHeight="1" x14ac:dyDescent="0.25">
      <c r="A320" s="76" t="s">
        <v>50</v>
      </c>
      <c r="B320" s="82">
        <f t="shared" si="18"/>
        <v>9388.2490500000004</v>
      </c>
      <c r="C320" s="82">
        <v>9142.35</v>
      </c>
      <c r="D320" s="82">
        <v>0</v>
      </c>
      <c r="E320" s="82">
        <v>0</v>
      </c>
      <c r="F320" s="82">
        <v>49.430550000000004</v>
      </c>
      <c r="G320" s="82">
        <v>196.46850000000001</v>
      </c>
      <c r="H320" s="82">
        <v>0</v>
      </c>
      <c r="I320" s="100"/>
    </row>
    <row r="321" spans="1:9" s="77" customFormat="1" ht="9" customHeight="1" x14ac:dyDescent="0.25">
      <c r="A321" s="76" t="s">
        <v>51</v>
      </c>
      <c r="B321" s="82">
        <f t="shared" si="18"/>
        <v>19917.188707500001</v>
      </c>
      <c r="C321" s="82">
        <v>2571.7950000000001</v>
      </c>
      <c r="D321" s="82">
        <v>0</v>
      </c>
      <c r="E321" s="82">
        <v>0</v>
      </c>
      <c r="F321" s="82">
        <v>113.87370749999999</v>
      </c>
      <c r="G321" s="82">
        <v>17231.52</v>
      </c>
      <c r="H321" s="82">
        <v>0</v>
      </c>
      <c r="I321" s="100"/>
    </row>
    <row r="322" spans="1:9" s="77" customFormat="1" ht="9" customHeight="1" x14ac:dyDescent="0.25">
      <c r="A322" s="83" t="s">
        <v>52</v>
      </c>
      <c r="B322" s="85">
        <f t="shared" si="18"/>
        <v>316569.49413158</v>
      </c>
      <c r="C322" s="85">
        <v>290250.75546264002</v>
      </c>
      <c r="D322" s="85">
        <v>22859.789573239999</v>
      </c>
      <c r="E322" s="85">
        <v>0</v>
      </c>
      <c r="F322" s="85">
        <v>590.01371239999992</v>
      </c>
      <c r="G322" s="85">
        <v>2868.9353833</v>
      </c>
      <c r="H322" s="85">
        <v>0</v>
      </c>
      <c r="I322" s="100"/>
    </row>
    <row r="323" spans="1:9" s="77" customFormat="1" ht="9" customHeight="1" x14ac:dyDescent="0.25">
      <c r="A323" s="76" t="s">
        <v>53</v>
      </c>
      <c r="B323" s="82">
        <f t="shared" si="18"/>
        <v>185213.88</v>
      </c>
      <c r="C323" s="82">
        <v>151519.25</v>
      </c>
      <c r="D323" s="82">
        <v>23529.45</v>
      </c>
      <c r="E323" s="82">
        <v>0</v>
      </c>
      <c r="F323" s="82">
        <v>0</v>
      </c>
      <c r="G323" s="82">
        <v>10165.18</v>
      </c>
      <c r="H323" s="82">
        <v>0</v>
      </c>
      <c r="I323" s="100"/>
    </row>
    <row r="324" spans="1:9" s="77" customFormat="1" ht="9" customHeight="1" x14ac:dyDescent="0.25">
      <c r="A324" s="76" t="s">
        <v>54</v>
      </c>
      <c r="B324" s="82">
        <f t="shared" si="18"/>
        <v>3637.7781999999997</v>
      </c>
      <c r="C324" s="82">
        <v>2283.1648</v>
      </c>
      <c r="D324" s="82">
        <v>0</v>
      </c>
      <c r="E324" s="82">
        <v>0</v>
      </c>
      <c r="F324" s="82">
        <v>80.043600000000012</v>
      </c>
      <c r="G324" s="82">
        <v>1274.5698</v>
      </c>
      <c r="H324" s="82">
        <v>0</v>
      </c>
      <c r="I324" s="100"/>
    </row>
    <row r="325" spans="1:9" s="77" customFormat="1" ht="9" customHeight="1" x14ac:dyDescent="0.25">
      <c r="A325" s="76" t="s">
        <v>55</v>
      </c>
      <c r="B325" s="82">
        <f t="shared" si="18"/>
        <v>67624.596000865989</v>
      </c>
      <c r="C325" s="82">
        <v>57972.796000865994</v>
      </c>
      <c r="D325" s="82">
        <v>0</v>
      </c>
      <c r="E325" s="82">
        <v>1968</v>
      </c>
      <c r="F325" s="82">
        <v>5967.8</v>
      </c>
      <c r="G325" s="82">
        <v>0</v>
      </c>
      <c r="H325" s="82">
        <v>1716</v>
      </c>
      <c r="I325" s="100"/>
    </row>
    <row r="326" spans="1:9" s="77" customFormat="1" ht="9" customHeight="1" x14ac:dyDescent="0.25">
      <c r="A326" s="83" t="s">
        <v>56</v>
      </c>
      <c r="B326" s="85">
        <f t="shared" si="18"/>
        <v>2188.8884095832141</v>
      </c>
      <c r="C326" s="85">
        <v>1098.8679993029141</v>
      </c>
      <c r="D326" s="85">
        <v>276.49998149789997</v>
      </c>
      <c r="E326" s="85">
        <v>0</v>
      </c>
      <c r="F326" s="85">
        <v>57.0206629037</v>
      </c>
      <c r="G326" s="85">
        <v>618.74981294379995</v>
      </c>
      <c r="H326" s="85">
        <v>137.74995293489999</v>
      </c>
      <c r="I326" s="100"/>
    </row>
    <row r="327" spans="1:9" s="77" customFormat="1" ht="9" customHeight="1" x14ac:dyDescent="0.25">
      <c r="A327" s="76" t="s">
        <v>57</v>
      </c>
      <c r="B327" s="82">
        <f t="shared" si="18"/>
        <v>22777.518575791997</v>
      </c>
      <c r="C327" s="82">
        <v>21509.300995671998</v>
      </c>
      <c r="D327" s="82">
        <v>0</v>
      </c>
      <c r="E327" s="82">
        <v>0</v>
      </c>
      <c r="F327" s="82">
        <v>526.48458011999992</v>
      </c>
      <c r="G327" s="82">
        <v>741.73299999999995</v>
      </c>
      <c r="H327" s="82">
        <v>0</v>
      </c>
      <c r="I327" s="100"/>
    </row>
    <row r="328" spans="1:9" s="77" customFormat="1" ht="9" customHeight="1" x14ac:dyDescent="0.25">
      <c r="A328" s="76" t="s">
        <v>58</v>
      </c>
      <c r="B328" s="82">
        <f t="shared" si="18"/>
        <v>35343.880000000005</v>
      </c>
      <c r="C328" s="82">
        <v>13788.43</v>
      </c>
      <c r="D328" s="82">
        <v>0</v>
      </c>
      <c r="E328" s="82">
        <v>0</v>
      </c>
      <c r="F328" s="82">
        <v>0</v>
      </c>
      <c r="G328" s="82">
        <v>21555.45</v>
      </c>
      <c r="H328" s="82">
        <v>0</v>
      </c>
      <c r="I328" s="100"/>
    </row>
    <row r="329" spans="1:9" s="77" customFormat="1" ht="9" customHeight="1" x14ac:dyDescent="0.25">
      <c r="A329" s="76" t="s">
        <v>59</v>
      </c>
      <c r="B329" s="82">
        <f t="shared" si="18"/>
        <v>1918.6</v>
      </c>
      <c r="C329" s="82">
        <v>1918.6</v>
      </c>
      <c r="D329" s="82">
        <v>0</v>
      </c>
      <c r="E329" s="82">
        <v>0</v>
      </c>
      <c r="F329" s="82">
        <v>0</v>
      </c>
      <c r="G329" s="82">
        <v>0</v>
      </c>
      <c r="H329" s="82">
        <v>0</v>
      </c>
      <c r="I329" s="100"/>
    </row>
    <row r="330" spans="1:9" s="77" customFormat="1" ht="9" customHeight="1" x14ac:dyDescent="0.25">
      <c r="A330" s="83" t="s">
        <v>60</v>
      </c>
      <c r="B330" s="85">
        <f t="shared" si="18"/>
        <v>44247.700000000004</v>
      </c>
      <c r="C330" s="85">
        <v>6008.4</v>
      </c>
      <c r="D330" s="85">
        <v>0</v>
      </c>
      <c r="E330" s="85">
        <v>0</v>
      </c>
      <c r="F330" s="85">
        <v>5259.5</v>
      </c>
      <c r="G330" s="85">
        <v>32930</v>
      </c>
      <c r="H330" s="85">
        <v>49.8</v>
      </c>
      <c r="I330" s="100"/>
    </row>
    <row r="331" spans="1:9" s="77" customFormat="1" ht="9" customHeight="1" x14ac:dyDescent="0.25">
      <c r="A331" s="76" t="s">
        <v>61</v>
      </c>
      <c r="B331" s="82">
        <f t="shared" si="18"/>
        <v>18418.099999999999</v>
      </c>
      <c r="C331" s="82">
        <v>18000.3</v>
      </c>
      <c r="D331" s="82">
        <v>0</v>
      </c>
      <c r="E331" s="82">
        <v>0</v>
      </c>
      <c r="F331" s="82">
        <v>0</v>
      </c>
      <c r="G331" s="82">
        <v>417.8</v>
      </c>
      <c r="H331" s="82">
        <v>0</v>
      </c>
      <c r="I331" s="100"/>
    </row>
    <row r="332" spans="1:9" s="77" customFormat="1" ht="9" customHeight="1" x14ac:dyDescent="0.25">
      <c r="A332" s="76" t="s">
        <v>62</v>
      </c>
      <c r="B332" s="82">
        <f t="shared" si="18"/>
        <v>68041.943983855002</v>
      </c>
      <c r="C332" s="82">
        <v>49679.892</v>
      </c>
      <c r="D332" s="82">
        <v>11972.836993239998</v>
      </c>
      <c r="E332" s="82">
        <v>0</v>
      </c>
      <c r="F332" s="82">
        <v>4952.3799906149998</v>
      </c>
      <c r="G332" s="82">
        <v>1436.835</v>
      </c>
      <c r="H332" s="82">
        <v>0</v>
      </c>
      <c r="I332" s="100"/>
    </row>
    <row r="333" spans="1:9" s="77" customFormat="1" ht="9" customHeight="1" x14ac:dyDescent="0.25">
      <c r="A333" s="76" t="s">
        <v>63</v>
      </c>
      <c r="B333" s="82">
        <f t="shared" si="18"/>
        <v>6806.9165400000002</v>
      </c>
      <c r="C333" s="82">
        <v>917.89793999999995</v>
      </c>
      <c r="D333" s="82">
        <v>0</v>
      </c>
      <c r="E333" s="82">
        <v>945.77016000000003</v>
      </c>
      <c r="F333" s="82">
        <v>1855.4723999999999</v>
      </c>
      <c r="G333" s="82">
        <v>3087.7760400000002</v>
      </c>
      <c r="H333" s="82">
        <v>0</v>
      </c>
      <c r="I333" s="100"/>
    </row>
    <row r="334" spans="1:9" s="77" customFormat="1" ht="9" customHeight="1" x14ac:dyDescent="0.25">
      <c r="A334" s="83" t="s">
        <v>64</v>
      </c>
      <c r="B334" s="85">
        <f t="shared" si="18"/>
        <v>7150.7650000000003</v>
      </c>
      <c r="C334" s="85">
        <v>2942.5</v>
      </c>
      <c r="D334" s="85">
        <v>1842.645</v>
      </c>
      <c r="E334" s="85">
        <v>0</v>
      </c>
      <c r="F334" s="85">
        <v>483.12</v>
      </c>
      <c r="G334" s="85">
        <v>1882.5</v>
      </c>
      <c r="H334" s="85">
        <v>0</v>
      </c>
      <c r="I334" s="100"/>
    </row>
    <row r="335" spans="1:9" s="77" customFormat="1" ht="9" customHeight="1" x14ac:dyDescent="0.25">
      <c r="A335" s="76"/>
      <c r="B335" s="82"/>
      <c r="C335" s="82"/>
      <c r="D335" s="82"/>
      <c r="E335" s="82"/>
      <c r="F335" s="82"/>
      <c r="G335" s="82"/>
      <c r="H335" s="82"/>
      <c r="I335" s="100"/>
    </row>
    <row r="336" spans="1:9" s="77" customFormat="1" ht="9" customHeight="1" x14ac:dyDescent="0.25">
      <c r="A336" s="306">
        <v>2004</v>
      </c>
    </row>
    <row r="337" spans="1:9" s="80" customFormat="1" ht="9" customHeight="1" x14ac:dyDescent="0.25">
      <c r="A337" s="78" t="s">
        <v>33</v>
      </c>
      <c r="B337" s="97">
        <f>SUM(B339:B370)</f>
        <v>6397956.1791000003</v>
      </c>
      <c r="C337" s="97">
        <f>SUM(C339:C370)</f>
        <v>5216258.0189999975</v>
      </c>
      <c r="D337" s="97">
        <f>SUM(D339:D370)</f>
        <v>179111.06299999999</v>
      </c>
      <c r="E337" s="97">
        <f>SUM(E339:E370)</f>
        <v>481732.85900000005</v>
      </c>
      <c r="F337" s="97">
        <f>SUM(F339:F370)</f>
        <v>172265.79310000004</v>
      </c>
      <c r="G337" s="97">
        <f>SUM(G339:G370)+0.4</f>
        <v>234022.557</v>
      </c>
      <c r="H337" s="97">
        <f>SUM(H339:H370)</f>
        <v>114566.288</v>
      </c>
    </row>
    <row r="338" spans="1:9" s="80" customFormat="1" ht="3.95" customHeight="1" x14ac:dyDescent="0.25">
      <c r="A338" s="75"/>
      <c r="B338" s="97"/>
      <c r="C338" s="97"/>
      <c r="D338" s="97"/>
      <c r="E338" s="97"/>
      <c r="F338" s="97"/>
      <c r="G338" s="97"/>
      <c r="H338" s="97"/>
      <c r="I338" s="97"/>
    </row>
    <row r="339" spans="1:9" s="77" customFormat="1" ht="9" customHeight="1" x14ac:dyDescent="0.25">
      <c r="A339" s="76" t="s">
        <v>34</v>
      </c>
      <c r="B339" s="82">
        <f t="shared" ref="B339:B370" si="19">SUM(C339:H339)</f>
        <v>2295.25</v>
      </c>
      <c r="C339" s="82">
        <v>0</v>
      </c>
      <c r="D339" s="82">
        <v>0</v>
      </c>
      <c r="E339" s="82">
        <v>0</v>
      </c>
      <c r="F339" s="82">
        <v>0</v>
      </c>
      <c r="G339" s="82">
        <v>2295.25</v>
      </c>
      <c r="H339" s="82">
        <v>0</v>
      </c>
      <c r="I339" s="100"/>
    </row>
    <row r="340" spans="1:9" s="77" customFormat="1" ht="9" customHeight="1" x14ac:dyDescent="0.25">
      <c r="A340" s="76" t="s">
        <v>35</v>
      </c>
      <c r="B340" s="82">
        <f t="shared" si="19"/>
        <v>1324.6379999999999</v>
      </c>
      <c r="C340" s="82">
        <v>1081.268</v>
      </c>
      <c r="D340" s="82">
        <v>0</v>
      </c>
      <c r="E340" s="82">
        <v>0</v>
      </c>
      <c r="F340" s="82">
        <v>0</v>
      </c>
      <c r="G340" s="82">
        <v>243.37</v>
      </c>
      <c r="H340" s="82">
        <v>0</v>
      </c>
      <c r="I340" s="100"/>
    </row>
    <row r="341" spans="1:9" s="77" customFormat="1" ht="9" customHeight="1" x14ac:dyDescent="0.25">
      <c r="A341" s="76" t="s">
        <v>87</v>
      </c>
      <c r="B341" s="82">
        <f t="shared" si="19"/>
        <v>2556.4339999999997</v>
      </c>
      <c r="C341" s="82">
        <v>0</v>
      </c>
      <c r="D341" s="82">
        <v>0</v>
      </c>
      <c r="E341" s="82">
        <v>0</v>
      </c>
      <c r="F341" s="82">
        <v>193.66</v>
      </c>
      <c r="G341" s="82">
        <v>2362.7739999999999</v>
      </c>
      <c r="H341" s="82">
        <v>0</v>
      </c>
      <c r="I341" s="100"/>
    </row>
    <row r="342" spans="1:9" s="77" customFormat="1" ht="9" customHeight="1" x14ac:dyDescent="0.25">
      <c r="A342" s="83" t="s">
        <v>37</v>
      </c>
      <c r="B342" s="85">
        <f t="shared" si="19"/>
        <v>91813.8</v>
      </c>
      <c r="C342" s="85">
        <v>47763.8</v>
      </c>
      <c r="D342" s="85">
        <v>0</v>
      </c>
      <c r="E342" s="85">
        <v>0</v>
      </c>
      <c r="F342" s="85">
        <v>0</v>
      </c>
      <c r="G342" s="85">
        <v>36447.5</v>
      </c>
      <c r="H342" s="85">
        <v>7602.5</v>
      </c>
      <c r="I342" s="100"/>
    </row>
    <row r="343" spans="1:9" s="77" customFormat="1" ht="9" customHeight="1" x14ac:dyDescent="0.25">
      <c r="A343" s="76" t="s">
        <v>38</v>
      </c>
      <c r="B343" s="82">
        <f t="shared" si="19"/>
        <v>2022.0349999999999</v>
      </c>
      <c r="C343" s="82">
        <v>711.08900000000006</v>
      </c>
      <c r="D343" s="82">
        <v>0</v>
      </c>
      <c r="E343" s="82">
        <v>0</v>
      </c>
      <c r="F343" s="82">
        <v>253.482</v>
      </c>
      <c r="G343" s="82">
        <v>1057.4639999999999</v>
      </c>
      <c r="H343" s="82">
        <v>0</v>
      </c>
      <c r="I343" s="100"/>
    </row>
    <row r="344" spans="1:9" s="77" customFormat="1" ht="9" customHeight="1" x14ac:dyDescent="0.25">
      <c r="A344" s="76" t="s">
        <v>39</v>
      </c>
      <c r="B344" s="82">
        <f t="shared" si="19"/>
        <v>5078.6440000000002</v>
      </c>
      <c r="C344" s="82">
        <v>3322.502</v>
      </c>
      <c r="D344" s="82">
        <v>0</v>
      </c>
      <c r="E344" s="82">
        <v>0</v>
      </c>
      <c r="F344" s="82">
        <v>191.577</v>
      </c>
      <c r="G344" s="82">
        <v>1564.5650000000001</v>
      </c>
      <c r="H344" s="82">
        <v>0</v>
      </c>
      <c r="I344" s="100"/>
    </row>
    <row r="345" spans="1:9" s="77" customFormat="1" ht="9" customHeight="1" x14ac:dyDescent="0.25">
      <c r="A345" s="76" t="s">
        <v>40</v>
      </c>
      <c r="B345" s="82">
        <f t="shared" si="19"/>
        <v>55587.720999999998</v>
      </c>
      <c r="C345" s="82">
        <v>55587.720999999998</v>
      </c>
      <c r="D345" s="82">
        <v>0</v>
      </c>
      <c r="E345" s="82">
        <v>0</v>
      </c>
      <c r="F345" s="82">
        <v>0</v>
      </c>
      <c r="G345" s="82">
        <v>0</v>
      </c>
      <c r="H345" s="82">
        <v>0</v>
      </c>
      <c r="I345" s="100"/>
    </row>
    <row r="346" spans="1:9" s="77" customFormat="1" ht="9" customHeight="1" x14ac:dyDescent="0.25">
      <c r="A346" s="83" t="s">
        <v>41</v>
      </c>
      <c r="B346" s="85">
        <f t="shared" si="19"/>
        <v>1351787.54</v>
      </c>
      <c r="C346" s="85">
        <v>1180504.6329999999</v>
      </c>
      <c r="D346" s="85">
        <v>6014.88</v>
      </c>
      <c r="E346" s="85">
        <v>145905.06700000001</v>
      </c>
      <c r="F346" s="85">
        <v>16785.36</v>
      </c>
      <c r="G346" s="85">
        <v>2577.6</v>
      </c>
      <c r="H346" s="85">
        <v>0</v>
      </c>
      <c r="I346" s="100"/>
    </row>
    <row r="347" spans="1:9" s="77" customFormat="1" ht="9" customHeight="1" x14ac:dyDescent="0.25">
      <c r="A347" s="76" t="s">
        <v>88</v>
      </c>
      <c r="B347" s="82">
        <f t="shared" si="19"/>
        <v>1054.6579999999999</v>
      </c>
      <c r="C347" s="82">
        <v>627.12199999999996</v>
      </c>
      <c r="D347" s="82">
        <v>0</v>
      </c>
      <c r="E347" s="82">
        <v>0</v>
      </c>
      <c r="F347" s="82">
        <v>0</v>
      </c>
      <c r="G347" s="82">
        <v>427.536</v>
      </c>
      <c r="H347" s="82">
        <v>0</v>
      </c>
      <c r="I347" s="100"/>
    </row>
    <row r="348" spans="1:9" s="77" customFormat="1" ht="9" customHeight="1" x14ac:dyDescent="0.25">
      <c r="A348" s="76" t="s">
        <v>42</v>
      </c>
      <c r="B348" s="82">
        <f t="shared" si="19"/>
        <v>2000406.3499999999</v>
      </c>
      <c r="C348" s="82">
        <v>1399553.763</v>
      </c>
      <c r="D348" s="82">
        <v>13845.017</v>
      </c>
      <c r="E348" s="82">
        <v>321398.52</v>
      </c>
      <c r="F348" s="82">
        <v>119185.99800000001</v>
      </c>
      <c r="G348" s="82">
        <v>40700.722999999998</v>
      </c>
      <c r="H348" s="82">
        <v>105722.329</v>
      </c>
      <c r="I348" s="100"/>
    </row>
    <row r="349" spans="1:9" s="77" customFormat="1" ht="9" customHeight="1" x14ac:dyDescent="0.25">
      <c r="A349" s="76" t="s">
        <v>43</v>
      </c>
      <c r="B349" s="82">
        <f t="shared" si="19"/>
        <v>7003.0999999999995</v>
      </c>
      <c r="C349" s="82">
        <v>144</v>
      </c>
      <c r="D349" s="82">
        <v>0</v>
      </c>
      <c r="E349" s="82">
        <v>0</v>
      </c>
      <c r="F349" s="82">
        <v>44.4</v>
      </c>
      <c r="G349" s="82">
        <v>6814.7</v>
      </c>
      <c r="H349" s="82">
        <v>0</v>
      </c>
      <c r="I349" s="100"/>
    </row>
    <row r="350" spans="1:9" s="77" customFormat="1" ht="9" customHeight="1" x14ac:dyDescent="0.25">
      <c r="A350" s="83" t="s">
        <v>44</v>
      </c>
      <c r="B350" s="85">
        <f t="shared" si="19"/>
        <v>170747.454</v>
      </c>
      <c r="C350" s="85">
        <v>166065.111</v>
      </c>
      <c r="D350" s="85">
        <v>1856.925</v>
      </c>
      <c r="E350" s="85">
        <v>0</v>
      </c>
      <c r="F350" s="85">
        <v>0</v>
      </c>
      <c r="G350" s="85">
        <v>2825.4180000000001</v>
      </c>
      <c r="H350" s="85">
        <v>0</v>
      </c>
      <c r="I350" s="100"/>
    </row>
    <row r="351" spans="1:9" s="77" customFormat="1" ht="9" customHeight="1" x14ac:dyDescent="0.25">
      <c r="A351" s="76" t="s">
        <v>45</v>
      </c>
      <c r="B351" s="82">
        <f t="shared" si="19"/>
        <v>84764.491000000009</v>
      </c>
      <c r="C351" s="82">
        <v>79602.347999999998</v>
      </c>
      <c r="D351" s="82">
        <v>2051.16</v>
      </c>
      <c r="E351" s="82">
        <v>0</v>
      </c>
      <c r="F351" s="82">
        <v>6.57</v>
      </c>
      <c r="G351" s="82">
        <v>3104.413</v>
      </c>
      <c r="H351" s="82">
        <v>0</v>
      </c>
      <c r="I351" s="100"/>
    </row>
    <row r="352" spans="1:9" s="77" customFormat="1" ht="9" customHeight="1" x14ac:dyDescent="0.25">
      <c r="A352" s="76" t="s">
        <v>46</v>
      </c>
      <c r="B352" s="82">
        <f t="shared" si="19"/>
        <v>879264.99699999997</v>
      </c>
      <c r="C352" s="82">
        <v>839916.8</v>
      </c>
      <c r="D352" s="82">
        <v>8793.6569999999992</v>
      </c>
      <c r="E352" s="82">
        <v>0</v>
      </c>
      <c r="F352" s="82">
        <v>579.20500000000004</v>
      </c>
      <c r="G352" s="82">
        <v>29975.334999999999</v>
      </c>
      <c r="H352" s="82">
        <v>0</v>
      </c>
      <c r="I352" s="100"/>
    </row>
    <row r="353" spans="1:9" s="77" customFormat="1" ht="9" customHeight="1" x14ac:dyDescent="0.25">
      <c r="A353" s="76" t="s">
        <v>47</v>
      </c>
      <c r="B353" s="82">
        <f t="shared" si="19"/>
        <v>148451.899</v>
      </c>
      <c r="C353" s="82">
        <v>135684.26300000001</v>
      </c>
      <c r="D353" s="82">
        <v>6452.1120000000001</v>
      </c>
      <c r="E353" s="82">
        <v>0</v>
      </c>
      <c r="F353" s="82">
        <v>0</v>
      </c>
      <c r="G353" s="82">
        <v>6315.5240000000003</v>
      </c>
      <c r="H353" s="82">
        <v>0</v>
      </c>
      <c r="I353" s="100"/>
    </row>
    <row r="354" spans="1:9" s="77" customFormat="1" ht="9" customHeight="1" x14ac:dyDescent="0.25">
      <c r="A354" s="83" t="s">
        <v>48</v>
      </c>
      <c r="B354" s="85">
        <f t="shared" si="19"/>
        <v>469236.57</v>
      </c>
      <c r="C354" s="85">
        <v>442417.65</v>
      </c>
      <c r="D354" s="85">
        <v>12949.92</v>
      </c>
      <c r="E354" s="85">
        <v>13260</v>
      </c>
      <c r="F354" s="85">
        <v>209</v>
      </c>
      <c r="G354" s="85">
        <v>400</v>
      </c>
      <c r="H354" s="85">
        <v>0</v>
      </c>
      <c r="I354" s="100"/>
    </row>
    <row r="355" spans="1:9" s="77" customFormat="1" ht="9" customHeight="1" x14ac:dyDescent="0.25">
      <c r="A355" s="76" t="s">
        <v>49</v>
      </c>
      <c r="B355" s="82">
        <f t="shared" si="19"/>
        <v>555.24</v>
      </c>
      <c r="C355" s="82">
        <v>516.6</v>
      </c>
      <c r="D355" s="82">
        <v>13.02</v>
      </c>
      <c r="E355" s="82">
        <v>0</v>
      </c>
      <c r="F355" s="82">
        <v>0</v>
      </c>
      <c r="G355" s="82">
        <v>25.62</v>
      </c>
      <c r="H355" s="82">
        <v>0</v>
      </c>
      <c r="I355" s="100"/>
    </row>
    <row r="356" spans="1:9" s="77" customFormat="1" ht="9" customHeight="1" x14ac:dyDescent="0.25">
      <c r="A356" s="76" t="s">
        <v>50</v>
      </c>
      <c r="B356" s="82">
        <f t="shared" si="19"/>
        <v>11230.201999999999</v>
      </c>
      <c r="C356" s="82">
        <v>9929.9320000000007</v>
      </c>
      <c r="D356" s="82">
        <v>0</v>
      </c>
      <c r="E356" s="82">
        <v>0</v>
      </c>
      <c r="F356" s="82">
        <v>606.22</v>
      </c>
      <c r="G356" s="82">
        <v>694.05</v>
      </c>
      <c r="H356" s="82">
        <v>0</v>
      </c>
      <c r="I356" s="100"/>
    </row>
    <row r="357" spans="1:9" s="77" customFormat="1" ht="9" customHeight="1" x14ac:dyDescent="0.25">
      <c r="A357" s="76" t="s">
        <v>51</v>
      </c>
      <c r="B357" s="82">
        <f t="shared" si="19"/>
        <v>8902.31</v>
      </c>
      <c r="C357" s="82">
        <v>163.6</v>
      </c>
      <c r="D357" s="82">
        <v>0</v>
      </c>
      <c r="E357" s="82">
        <v>0</v>
      </c>
      <c r="F357" s="82">
        <v>8738.7099999999991</v>
      </c>
      <c r="G357" s="82" t="s">
        <v>123</v>
      </c>
      <c r="H357" s="82">
        <v>0</v>
      </c>
      <c r="I357" s="100"/>
    </row>
    <row r="358" spans="1:9" s="77" customFormat="1" ht="9" customHeight="1" x14ac:dyDescent="0.25">
      <c r="A358" s="83" t="s">
        <v>52</v>
      </c>
      <c r="B358" s="85">
        <f t="shared" si="19"/>
        <v>343518.12599999999</v>
      </c>
      <c r="C358" s="85">
        <v>307560.78999999998</v>
      </c>
      <c r="D358" s="85">
        <v>32856.156999999999</v>
      </c>
      <c r="E358" s="85">
        <v>0</v>
      </c>
      <c r="F358" s="85">
        <v>433.82</v>
      </c>
      <c r="G358" s="85">
        <v>2232.0050000000001</v>
      </c>
      <c r="H358" s="85">
        <v>435.35399999999998</v>
      </c>
      <c r="I358" s="100"/>
    </row>
    <row r="359" spans="1:9" s="77" customFormat="1" ht="9" customHeight="1" x14ac:dyDescent="0.25">
      <c r="A359" s="76" t="s">
        <v>53</v>
      </c>
      <c r="B359" s="82">
        <f t="shared" si="19"/>
        <v>258623.47099999999</v>
      </c>
      <c r="C359" s="82">
        <v>248243.13699999999</v>
      </c>
      <c r="D359" s="82">
        <v>0</v>
      </c>
      <c r="E359" s="82">
        <v>0</v>
      </c>
      <c r="F359" s="82">
        <v>0</v>
      </c>
      <c r="G359" s="82">
        <v>10380.334000000001</v>
      </c>
      <c r="H359" s="82">
        <v>0</v>
      </c>
      <c r="I359" s="100"/>
    </row>
    <row r="360" spans="1:9" s="77" customFormat="1" ht="9" customHeight="1" x14ac:dyDescent="0.25">
      <c r="A360" s="76" t="s">
        <v>54</v>
      </c>
      <c r="B360" s="82">
        <f t="shared" si="19"/>
        <v>5555.9220000000005</v>
      </c>
      <c r="C360" s="82">
        <v>2648.81</v>
      </c>
      <c r="D360" s="82">
        <v>0</v>
      </c>
      <c r="E360" s="82">
        <v>0</v>
      </c>
      <c r="F360" s="82">
        <v>155.35</v>
      </c>
      <c r="G360" s="82">
        <v>2751.7620000000002</v>
      </c>
      <c r="H360" s="82">
        <v>0</v>
      </c>
      <c r="I360" s="100"/>
    </row>
    <row r="361" spans="1:9" s="77" customFormat="1" ht="9" customHeight="1" x14ac:dyDescent="0.25">
      <c r="A361" s="76" t="s">
        <v>55</v>
      </c>
      <c r="B361" s="82">
        <f t="shared" si="19"/>
        <v>59457.874100000001</v>
      </c>
      <c r="C361" s="82">
        <v>54941.572</v>
      </c>
      <c r="D361" s="82">
        <v>0</v>
      </c>
      <c r="E361" s="82">
        <v>1056</v>
      </c>
      <c r="F361" s="82">
        <v>3460.3020999999999</v>
      </c>
      <c r="G361" s="82">
        <v>0</v>
      </c>
      <c r="H361" s="82">
        <v>0</v>
      </c>
      <c r="I361" s="100"/>
    </row>
    <row r="362" spans="1:9" s="77" customFormat="1" ht="9" customHeight="1" x14ac:dyDescent="0.25">
      <c r="A362" s="83" t="s">
        <v>56</v>
      </c>
      <c r="B362" s="85">
        <f t="shared" si="19"/>
        <v>2508.3150000000001</v>
      </c>
      <c r="C362" s="85">
        <v>1025.9480000000001</v>
      </c>
      <c r="D362" s="85">
        <v>382.86399999999998</v>
      </c>
      <c r="E362" s="85">
        <v>0</v>
      </c>
      <c r="F362" s="85">
        <v>27.797999999999998</v>
      </c>
      <c r="G362" s="85">
        <v>757.6</v>
      </c>
      <c r="H362" s="85">
        <v>314.10500000000002</v>
      </c>
      <c r="I362" s="100"/>
    </row>
    <row r="363" spans="1:9" s="77" customFormat="1" ht="9" customHeight="1" x14ac:dyDescent="0.25">
      <c r="A363" s="76" t="s">
        <v>57</v>
      </c>
      <c r="B363" s="82">
        <f t="shared" si="19"/>
        <v>29211.337000000003</v>
      </c>
      <c r="C363" s="82">
        <v>27197.08</v>
      </c>
      <c r="D363" s="82">
        <v>0</v>
      </c>
      <c r="E363" s="82">
        <v>0</v>
      </c>
      <c r="F363" s="82">
        <v>1596.8820000000001</v>
      </c>
      <c r="G363" s="82">
        <v>417.375</v>
      </c>
      <c r="H363" s="82">
        <v>0</v>
      </c>
      <c r="I363" s="100"/>
    </row>
    <row r="364" spans="1:9" s="77" customFormat="1" ht="9" customHeight="1" x14ac:dyDescent="0.25">
      <c r="A364" s="76" t="s">
        <v>58</v>
      </c>
      <c r="B364" s="82">
        <f t="shared" si="19"/>
        <v>46997.8</v>
      </c>
      <c r="C364" s="82">
        <v>10891.9</v>
      </c>
      <c r="D364" s="82">
        <v>0</v>
      </c>
      <c r="E364" s="82">
        <v>0</v>
      </c>
      <c r="F364" s="82">
        <v>0</v>
      </c>
      <c r="G364" s="82">
        <v>36105.9</v>
      </c>
      <c r="H364" s="82">
        <v>0</v>
      </c>
      <c r="I364" s="100"/>
    </row>
    <row r="365" spans="1:9" s="77" customFormat="1" ht="9" customHeight="1" x14ac:dyDescent="0.25">
      <c r="A365" s="76" t="s">
        <v>59</v>
      </c>
      <c r="B365" s="82">
        <f t="shared" si="19"/>
        <v>118355.45000000001</v>
      </c>
      <c r="C365" s="82">
        <v>33925.800000000003</v>
      </c>
      <c r="D365" s="82">
        <v>83353.05</v>
      </c>
      <c r="E365" s="82">
        <v>0</v>
      </c>
      <c r="F365" s="82">
        <v>885</v>
      </c>
      <c r="G365" s="82">
        <v>191.6</v>
      </c>
      <c r="H365" s="82">
        <v>0</v>
      </c>
      <c r="I365" s="100"/>
    </row>
    <row r="366" spans="1:9" s="77" customFormat="1" ht="9" customHeight="1" x14ac:dyDescent="0.25">
      <c r="A366" s="83" t="s">
        <v>60</v>
      </c>
      <c r="B366" s="85">
        <f t="shared" si="19"/>
        <v>54761.485000000001</v>
      </c>
      <c r="C366" s="85">
        <v>7855.8</v>
      </c>
      <c r="D366" s="85">
        <v>0</v>
      </c>
      <c r="E366" s="85">
        <v>0</v>
      </c>
      <c r="F366" s="85">
        <v>9666.8850000000002</v>
      </c>
      <c r="G366" s="85">
        <v>36746.800000000003</v>
      </c>
      <c r="H366" s="85">
        <v>492</v>
      </c>
      <c r="I366" s="100"/>
    </row>
    <row r="367" spans="1:9" s="77" customFormat="1" ht="9" customHeight="1" x14ac:dyDescent="0.25">
      <c r="A367" s="76" t="s">
        <v>61</v>
      </c>
      <c r="B367" s="82">
        <f t="shared" si="19"/>
        <v>20229.099999999999</v>
      </c>
      <c r="C367" s="82">
        <v>19599.599999999999</v>
      </c>
      <c r="D367" s="82">
        <v>0</v>
      </c>
      <c r="E367" s="82">
        <v>0</v>
      </c>
      <c r="F367" s="82">
        <v>0</v>
      </c>
      <c r="G367" s="82">
        <v>629.5</v>
      </c>
      <c r="H367" s="82">
        <v>0</v>
      </c>
      <c r="I367" s="100"/>
    </row>
    <row r="368" spans="1:9" s="77" customFormat="1" ht="9" customHeight="1" x14ac:dyDescent="0.25">
      <c r="A368" s="76" t="s">
        <v>62</v>
      </c>
      <c r="B368" s="82">
        <f t="shared" si="19"/>
        <v>153277.21800000002</v>
      </c>
      <c r="C368" s="82">
        <v>134703.42300000001</v>
      </c>
      <c r="D368" s="82">
        <v>9298.027</v>
      </c>
      <c r="E368" s="82">
        <v>0</v>
      </c>
      <c r="F368" s="82">
        <v>6963.2219999999998</v>
      </c>
      <c r="G368" s="82">
        <v>2312.5459999999998</v>
      </c>
      <c r="H368" s="82">
        <v>0</v>
      </c>
      <c r="I368" s="100"/>
    </row>
    <row r="369" spans="1:15" s="77" customFormat="1" ht="9" customHeight="1" x14ac:dyDescent="0.25">
      <c r="A369" s="76" t="s">
        <v>63</v>
      </c>
      <c r="B369" s="82">
        <f t="shared" si="19"/>
        <v>3624.1979999999999</v>
      </c>
      <c r="C369" s="82">
        <v>959.53700000000003</v>
      </c>
      <c r="D369" s="82">
        <v>0</v>
      </c>
      <c r="E369" s="82">
        <v>113.27200000000001</v>
      </c>
      <c r="F369" s="82">
        <v>999.8</v>
      </c>
      <c r="G369" s="82">
        <v>1551.5889999999999</v>
      </c>
      <c r="H369" s="82">
        <v>0</v>
      </c>
      <c r="I369" s="100"/>
    </row>
    <row r="370" spans="1:15" s="77" customFormat="1" ht="9" customHeight="1" x14ac:dyDescent="0.25">
      <c r="A370" s="83" t="s">
        <v>64</v>
      </c>
      <c r="B370" s="85">
        <f t="shared" si="19"/>
        <v>7752.5499999999993</v>
      </c>
      <c r="C370" s="85">
        <v>3112.42</v>
      </c>
      <c r="D370" s="85">
        <v>1244.2739999999999</v>
      </c>
      <c r="E370" s="85">
        <v>0</v>
      </c>
      <c r="F370" s="85">
        <v>1282.5519999999999</v>
      </c>
      <c r="G370" s="85">
        <v>2113.3040000000001</v>
      </c>
      <c r="H370" s="85">
        <v>0</v>
      </c>
      <c r="I370" s="100"/>
    </row>
    <row r="371" spans="1:15" s="77" customFormat="1" ht="9" customHeight="1" x14ac:dyDescent="0.25">
      <c r="A371" s="76"/>
      <c r="B371" s="82"/>
      <c r="C371" s="82"/>
      <c r="D371" s="82"/>
      <c r="E371" s="82"/>
      <c r="F371" s="82"/>
      <c r="G371" s="82"/>
      <c r="H371" s="82"/>
      <c r="I371" s="100"/>
    </row>
    <row r="372" spans="1:15" s="77" customFormat="1" ht="9" customHeight="1" x14ac:dyDescent="0.25">
      <c r="A372" s="306">
        <v>2005</v>
      </c>
    </row>
    <row r="373" spans="1:15" s="80" customFormat="1" ht="9" customHeight="1" x14ac:dyDescent="0.25">
      <c r="A373" s="78" t="s">
        <v>33</v>
      </c>
      <c r="B373" s="97">
        <f t="shared" ref="B373:H373" si="20">SUM(B375:B405)</f>
        <v>6739553.2747530015</v>
      </c>
      <c r="C373" s="97">
        <f t="shared" si="20"/>
        <v>5494907.1991870012</v>
      </c>
      <c r="D373" s="97">
        <f t="shared" si="20"/>
        <v>87258.612129999994</v>
      </c>
      <c r="E373" s="97">
        <f t="shared" si="20"/>
        <v>427181.89</v>
      </c>
      <c r="F373" s="97">
        <f t="shared" si="20"/>
        <v>280506.80030399997</v>
      </c>
      <c r="G373" s="97">
        <f t="shared" si="20"/>
        <v>352798.81711199996</v>
      </c>
      <c r="H373" s="97">
        <f t="shared" si="20"/>
        <v>96899.956020000012</v>
      </c>
    </row>
    <row r="374" spans="1:15" s="80" customFormat="1" ht="3.95" customHeight="1" x14ac:dyDescent="0.25">
      <c r="A374" s="75"/>
      <c r="B374" s="97"/>
      <c r="C374" s="97"/>
      <c r="D374" s="97"/>
      <c r="E374" s="97"/>
      <c r="F374" s="97"/>
      <c r="G374" s="97"/>
      <c r="H374" s="97"/>
      <c r="I374" s="97"/>
    </row>
    <row r="375" spans="1:15" s="77" customFormat="1" ht="9" customHeight="1" x14ac:dyDescent="0.25">
      <c r="A375" s="76" t="s">
        <v>34</v>
      </c>
      <c r="B375" s="82">
        <f t="shared" ref="B375:B405" si="21">SUM(C375:H375)</f>
        <v>3453.9399999999996</v>
      </c>
      <c r="C375" s="82">
        <v>0</v>
      </c>
      <c r="D375" s="82">
        <v>0</v>
      </c>
      <c r="E375" s="82">
        <v>0</v>
      </c>
      <c r="F375" s="82">
        <v>52.74</v>
      </c>
      <c r="G375" s="82">
        <v>3401.2</v>
      </c>
      <c r="H375" s="82">
        <v>0</v>
      </c>
      <c r="I375" s="100"/>
      <c r="J375" s="88"/>
      <c r="K375" s="88"/>
      <c r="L375" s="88"/>
      <c r="M375" s="88"/>
      <c r="N375" s="88"/>
      <c r="O375" s="88"/>
    </row>
    <row r="376" spans="1:15" s="77" customFormat="1" ht="9" customHeight="1" x14ac:dyDescent="0.25">
      <c r="A376" s="76" t="s">
        <v>87</v>
      </c>
      <c r="B376" s="82">
        <f t="shared" si="21"/>
        <v>2301.2400000000002</v>
      </c>
      <c r="C376" s="82">
        <v>0</v>
      </c>
      <c r="D376" s="82">
        <v>0</v>
      </c>
      <c r="E376" s="82">
        <v>0</v>
      </c>
      <c r="F376" s="82">
        <v>35.86</v>
      </c>
      <c r="G376" s="82">
        <v>2265.38</v>
      </c>
      <c r="H376" s="82">
        <v>0</v>
      </c>
      <c r="I376" s="100"/>
      <c r="J376" s="88"/>
      <c r="K376" s="88"/>
      <c r="L376" s="88"/>
      <c r="M376" s="88"/>
      <c r="N376" s="88"/>
      <c r="O376" s="88"/>
    </row>
    <row r="377" spans="1:15" s="77" customFormat="1" ht="9" customHeight="1" x14ac:dyDescent="0.25">
      <c r="A377" s="83" t="s">
        <v>37</v>
      </c>
      <c r="B377" s="85">
        <f t="shared" si="21"/>
        <v>246941.85</v>
      </c>
      <c r="C377" s="85">
        <v>68955.600000000006</v>
      </c>
      <c r="D377" s="85">
        <v>0</v>
      </c>
      <c r="E377" s="85">
        <v>0</v>
      </c>
      <c r="F377" s="85">
        <v>0</v>
      </c>
      <c r="G377" s="85">
        <v>168690</v>
      </c>
      <c r="H377" s="85">
        <v>9296.25</v>
      </c>
      <c r="I377" s="100"/>
      <c r="J377" s="88"/>
      <c r="K377" s="88"/>
      <c r="L377" s="88"/>
      <c r="M377" s="88"/>
      <c r="N377" s="88"/>
      <c r="O377" s="88"/>
    </row>
    <row r="378" spans="1:15" s="77" customFormat="1" ht="9" customHeight="1" x14ac:dyDescent="0.25">
      <c r="A378" s="76" t="s">
        <v>38</v>
      </c>
      <c r="B378" s="82">
        <f t="shared" si="21"/>
        <v>1466.4269559999998</v>
      </c>
      <c r="C378" s="82">
        <v>688.40940000000001</v>
      </c>
      <c r="D378" s="82">
        <v>0</v>
      </c>
      <c r="E378" s="82">
        <v>0</v>
      </c>
      <c r="F378" s="82">
        <v>217.37016</v>
      </c>
      <c r="G378" s="82">
        <v>560.64739599999996</v>
      </c>
      <c r="H378" s="82">
        <v>0</v>
      </c>
      <c r="I378" s="100"/>
      <c r="J378" s="88"/>
      <c r="K378" s="88"/>
      <c r="L378" s="88"/>
      <c r="M378" s="88"/>
      <c r="N378" s="88"/>
      <c r="O378" s="88"/>
    </row>
    <row r="379" spans="1:15" s="77" customFormat="1" ht="9" customHeight="1" x14ac:dyDescent="0.25">
      <c r="A379" s="76" t="s">
        <v>39</v>
      </c>
      <c r="B379" s="82">
        <f t="shared" si="21"/>
        <v>7789.172599999999</v>
      </c>
      <c r="C379" s="82">
        <v>5850.3459999999995</v>
      </c>
      <c r="D379" s="82">
        <v>0</v>
      </c>
      <c r="E379" s="82">
        <v>0</v>
      </c>
      <c r="F379" s="82">
        <v>151.4436</v>
      </c>
      <c r="G379" s="82">
        <v>1787.383</v>
      </c>
      <c r="H379" s="82">
        <v>0</v>
      </c>
      <c r="I379" s="100"/>
      <c r="J379" s="88"/>
      <c r="K379" s="88"/>
      <c r="L379" s="88"/>
      <c r="M379" s="88"/>
      <c r="N379" s="88"/>
      <c r="O379" s="88"/>
    </row>
    <row r="380" spans="1:15" s="77" customFormat="1" ht="9" customHeight="1" x14ac:dyDescent="0.25">
      <c r="A380" s="76" t="s">
        <v>40</v>
      </c>
      <c r="B380" s="82">
        <f t="shared" si="21"/>
        <v>42168</v>
      </c>
      <c r="C380" s="82">
        <v>42168</v>
      </c>
      <c r="D380" s="82">
        <v>0</v>
      </c>
      <c r="E380" s="82">
        <v>0</v>
      </c>
      <c r="F380" s="82">
        <v>0</v>
      </c>
      <c r="G380" s="82">
        <v>0</v>
      </c>
      <c r="H380" s="82">
        <v>0</v>
      </c>
      <c r="I380" s="100"/>
      <c r="J380" s="88"/>
      <c r="K380" s="88"/>
      <c r="L380" s="88"/>
      <c r="M380" s="88"/>
      <c r="N380" s="88"/>
      <c r="O380" s="88"/>
    </row>
    <row r="381" spans="1:15" s="77" customFormat="1" ht="9" customHeight="1" x14ac:dyDescent="0.25">
      <c r="A381" s="83" t="s">
        <v>41</v>
      </c>
      <c r="B381" s="85">
        <f t="shared" si="21"/>
        <v>2500092.4700000007</v>
      </c>
      <c r="C381" s="85">
        <v>2234644.0040000002</v>
      </c>
      <c r="D381" s="85">
        <v>23229.18</v>
      </c>
      <c r="E381" s="85">
        <v>207577.40599999999</v>
      </c>
      <c r="F381" s="85">
        <v>33304.68</v>
      </c>
      <c r="G381" s="85">
        <v>1337.2</v>
      </c>
      <c r="H381" s="85">
        <v>0</v>
      </c>
      <c r="I381" s="100"/>
      <c r="J381" s="88"/>
      <c r="K381" s="88"/>
      <c r="L381" s="88"/>
      <c r="M381" s="88"/>
      <c r="N381" s="88"/>
      <c r="O381" s="88"/>
    </row>
    <row r="382" spans="1:15" s="77" customFormat="1" ht="9" customHeight="1" x14ac:dyDescent="0.25">
      <c r="A382" s="76" t="s">
        <v>88</v>
      </c>
      <c r="B382" s="82">
        <f t="shared" si="21"/>
        <v>163.584665</v>
      </c>
      <c r="C382" s="82">
        <v>113.33858500000001</v>
      </c>
      <c r="D382" s="82">
        <v>50.246079999999999</v>
      </c>
      <c r="E382" s="82">
        <v>0</v>
      </c>
      <c r="F382" s="82">
        <v>0</v>
      </c>
      <c r="G382" s="82">
        <v>0</v>
      </c>
      <c r="H382" s="82">
        <v>0</v>
      </c>
      <c r="I382" s="100"/>
      <c r="J382" s="88"/>
      <c r="K382" s="88"/>
      <c r="L382" s="88"/>
      <c r="M382" s="88"/>
      <c r="N382" s="88"/>
      <c r="O382" s="88"/>
    </row>
    <row r="383" spans="1:15" s="77" customFormat="1" ht="9" customHeight="1" x14ac:dyDescent="0.25">
      <c r="A383" s="76" t="s">
        <v>42</v>
      </c>
      <c r="B383" s="82">
        <f t="shared" si="21"/>
        <v>1773089.2250000003</v>
      </c>
      <c r="C383" s="82">
        <v>1225904.095</v>
      </c>
      <c r="D383" s="82">
        <v>12515.58</v>
      </c>
      <c r="E383" s="82">
        <v>210367.1</v>
      </c>
      <c r="F383" s="82">
        <v>210502.3</v>
      </c>
      <c r="G383" s="82">
        <v>26974.3</v>
      </c>
      <c r="H383" s="82">
        <v>86825.85</v>
      </c>
      <c r="I383" s="100"/>
      <c r="J383" s="88"/>
      <c r="K383" s="88"/>
      <c r="L383" s="88"/>
      <c r="M383" s="88"/>
      <c r="N383" s="88"/>
      <c r="O383" s="88"/>
    </row>
    <row r="384" spans="1:15" s="77" customFormat="1" ht="9" customHeight="1" x14ac:dyDescent="0.25">
      <c r="A384" s="76" t="s">
        <v>43</v>
      </c>
      <c r="B384" s="82">
        <f t="shared" si="21"/>
        <v>11688.6</v>
      </c>
      <c r="C384" s="82">
        <v>452.5</v>
      </c>
      <c r="D384" s="82">
        <v>0</v>
      </c>
      <c r="E384" s="82">
        <v>0</v>
      </c>
      <c r="F384" s="82">
        <v>3</v>
      </c>
      <c r="G384" s="82">
        <v>11233.1</v>
      </c>
      <c r="H384" s="82">
        <v>0</v>
      </c>
      <c r="I384" s="100"/>
      <c r="J384" s="88"/>
      <c r="K384" s="88"/>
      <c r="L384" s="88"/>
      <c r="M384" s="88"/>
      <c r="N384" s="88"/>
      <c r="O384" s="88"/>
    </row>
    <row r="385" spans="1:15" s="77" customFormat="1" ht="9" customHeight="1" x14ac:dyDescent="0.25">
      <c r="A385" s="83" t="s">
        <v>44</v>
      </c>
      <c r="B385" s="85">
        <f t="shared" si="21"/>
        <v>165709.87539999999</v>
      </c>
      <c r="C385" s="85">
        <v>161177.20600000001</v>
      </c>
      <c r="D385" s="85">
        <v>3160.0335</v>
      </c>
      <c r="E385" s="85">
        <v>0</v>
      </c>
      <c r="F385" s="85">
        <v>0</v>
      </c>
      <c r="G385" s="85">
        <v>1372.6359</v>
      </c>
      <c r="H385" s="85">
        <v>0</v>
      </c>
      <c r="I385" s="100"/>
      <c r="J385" s="88"/>
      <c r="K385" s="88"/>
      <c r="L385" s="88"/>
      <c r="M385" s="88"/>
      <c r="N385" s="88"/>
      <c r="O385" s="88"/>
    </row>
    <row r="386" spans="1:15" s="77" customFormat="1" ht="9" customHeight="1" x14ac:dyDescent="0.25">
      <c r="A386" s="76" t="s">
        <v>45</v>
      </c>
      <c r="B386" s="82">
        <f t="shared" si="21"/>
        <v>92416.025500000018</v>
      </c>
      <c r="C386" s="82">
        <v>80838.607400000008</v>
      </c>
      <c r="D386" s="82">
        <v>2286.5565000000001</v>
      </c>
      <c r="E386" s="82">
        <v>0</v>
      </c>
      <c r="F386" s="82">
        <v>241.82520000000002</v>
      </c>
      <c r="G386" s="82">
        <v>9049.0364000000009</v>
      </c>
      <c r="H386" s="82">
        <v>0</v>
      </c>
      <c r="I386" s="100"/>
      <c r="J386" s="88"/>
      <c r="K386" s="88"/>
      <c r="L386" s="88"/>
      <c r="M386" s="88"/>
      <c r="N386" s="88"/>
      <c r="O386" s="88"/>
    </row>
    <row r="387" spans="1:15" s="77" customFormat="1" ht="9" customHeight="1" x14ac:dyDescent="0.25">
      <c r="A387" s="76" t="s">
        <v>46</v>
      </c>
      <c r="B387" s="82">
        <f t="shared" si="21"/>
        <v>326801.07511999988</v>
      </c>
      <c r="C387" s="82">
        <v>309438.35044999985</v>
      </c>
      <c r="D387" s="82">
        <v>11744.299499999994</v>
      </c>
      <c r="E387" s="82">
        <v>0</v>
      </c>
      <c r="F387" s="82">
        <v>989.90156999999999</v>
      </c>
      <c r="G387" s="82">
        <v>4618.5235999999995</v>
      </c>
      <c r="H387" s="82">
        <v>10</v>
      </c>
      <c r="I387" s="100"/>
      <c r="J387" s="88"/>
      <c r="K387" s="88"/>
      <c r="L387" s="88"/>
      <c r="M387" s="88"/>
      <c r="N387" s="88"/>
      <c r="O387" s="88"/>
    </row>
    <row r="388" spans="1:15" s="77" customFormat="1" ht="9" customHeight="1" x14ac:dyDescent="0.25">
      <c r="A388" s="76" t="s">
        <v>47</v>
      </c>
      <c r="B388" s="82">
        <f t="shared" si="21"/>
        <v>146682.95000000001</v>
      </c>
      <c r="C388" s="82">
        <v>134293.1</v>
      </c>
      <c r="D388" s="82">
        <v>5852</v>
      </c>
      <c r="E388" s="82">
        <v>0</v>
      </c>
      <c r="F388" s="82">
        <v>0</v>
      </c>
      <c r="G388" s="82">
        <v>6537.85</v>
      </c>
      <c r="H388" s="82">
        <v>0</v>
      </c>
      <c r="I388" s="100"/>
      <c r="J388" s="88"/>
      <c r="K388" s="88"/>
      <c r="L388" s="88"/>
      <c r="M388" s="88"/>
      <c r="N388" s="88"/>
      <c r="O388" s="88"/>
    </row>
    <row r="389" spans="1:15" s="77" customFormat="1" ht="9" customHeight="1" x14ac:dyDescent="0.25">
      <c r="A389" s="83" t="s">
        <v>48</v>
      </c>
      <c r="B389" s="85">
        <f t="shared" si="21"/>
        <v>457983.42</v>
      </c>
      <c r="C389" s="85">
        <v>440638.32</v>
      </c>
      <c r="D389" s="85">
        <v>9143.1</v>
      </c>
      <c r="E389" s="85">
        <v>7800</v>
      </c>
      <c r="F389" s="85">
        <v>220</v>
      </c>
      <c r="G389" s="85">
        <v>182</v>
      </c>
      <c r="H389" s="85">
        <v>0</v>
      </c>
      <c r="I389" s="100"/>
      <c r="J389" s="88"/>
      <c r="K389" s="88"/>
      <c r="L389" s="88"/>
      <c r="M389" s="88"/>
      <c r="N389" s="88"/>
      <c r="O389" s="88"/>
    </row>
    <row r="390" spans="1:15" s="77" customFormat="1" ht="9" customHeight="1" x14ac:dyDescent="0.25">
      <c r="A390" s="76" t="s">
        <v>49</v>
      </c>
      <c r="B390" s="82">
        <f t="shared" si="21"/>
        <v>1280.6455000000001</v>
      </c>
      <c r="C390" s="82">
        <v>1190.1955</v>
      </c>
      <c r="D390" s="82">
        <v>31.420400000000001</v>
      </c>
      <c r="E390" s="82">
        <v>0</v>
      </c>
      <c r="F390" s="82">
        <v>0</v>
      </c>
      <c r="G390" s="82">
        <v>59.029600000000002</v>
      </c>
      <c r="H390" s="82">
        <v>0</v>
      </c>
      <c r="I390" s="100"/>
      <c r="J390" s="88"/>
      <c r="K390" s="88"/>
      <c r="L390" s="88"/>
      <c r="M390" s="88"/>
      <c r="N390" s="88"/>
      <c r="O390" s="88"/>
    </row>
    <row r="391" spans="1:15" s="77" customFormat="1" ht="9" customHeight="1" x14ac:dyDescent="0.25">
      <c r="A391" s="76" t="s">
        <v>50</v>
      </c>
      <c r="B391" s="82">
        <f t="shared" si="21"/>
        <v>7522.7413500000002</v>
      </c>
      <c r="C391" s="82">
        <v>7325.43</v>
      </c>
      <c r="D391" s="82">
        <v>0</v>
      </c>
      <c r="E391" s="82">
        <v>0</v>
      </c>
      <c r="F391" s="82">
        <v>73.61760000000001</v>
      </c>
      <c r="G391" s="82">
        <v>123.69374999999999</v>
      </c>
      <c r="H391" s="82">
        <v>0</v>
      </c>
      <c r="I391" s="100"/>
      <c r="J391" s="88"/>
      <c r="K391" s="88"/>
      <c r="L391" s="88"/>
      <c r="M391" s="88"/>
      <c r="N391" s="88"/>
      <c r="O391" s="88"/>
    </row>
    <row r="392" spans="1:15" s="77" customFormat="1" ht="9" customHeight="1" x14ac:dyDescent="0.25">
      <c r="A392" s="76" t="s">
        <v>51</v>
      </c>
      <c r="B392" s="82">
        <f t="shared" si="21"/>
        <v>15108.722600000001</v>
      </c>
      <c r="C392" s="82">
        <v>7634.2544000000007</v>
      </c>
      <c r="D392" s="82">
        <v>0</v>
      </c>
      <c r="E392" s="82">
        <v>0</v>
      </c>
      <c r="F392" s="82">
        <v>0</v>
      </c>
      <c r="G392" s="82">
        <v>7474.4681999999993</v>
      </c>
      <c r="H392" s="82">
        <v>0</v>
      </c>
      <c r="I392" s="100"/>
      <c r="J392" s="88"/>
      <c r="K392" s="88"/>
      <c r="L392" s="88"/>
      <c r="M392" s="88"/>
      <c r="N392" s="88"/>
      <c r="O392" s="88"/>
    </row>
    <row r="393" spans="1:15" s="77" customFormat="1" ht="9" customHeight="1" x14ac:dyDescent="0.25">
      <c r="A393" s="83" t="s">
        <v>52</v>
      </c>
      <c r="B393" s="85">
        <f t="shared" si="21"/>
        <v>261009.69656800004</v>
      </c>
      <c r="C393" s="85">
        <v>233269.21749400004</v>
      </c>
      <c r="D393" s="85">
        <v>18066.355449999999</v>
      </c>
      <c r="E393" s="85">
        <v>0</v>
      </c>
      <c r="F393" s="85">
        <v>188.62679999999997</v>
      </c>
      <c r="G393" s="85">
        <v>9485.4968239999998</v>
      </c>
      <c r="H393" s="85">
        <v>0</v>
      </c>
      <c r="I393" s="100"/>
      <c r="J393" s="88"/>
      <c r="K393" s="88"/>
      <c r="L393" s="88"/>
      <c r="M393" s="88"/>
      <c r="N393" s="88"/>
      <c r="O393" s="88"/>
    </row>
    <row r="394" spans="1:15" s="77" customFormat="1" ht="9" customHeight="1" x14ac:dyDescent="0.25">
      <c r="A394" s="76" t="s">
        <v>53</v>
      </c>
      <c r="B394" s="82">
        <f t="shared" si="21"/>
        <v>207857.66954</v>
      </c>
      <c r="C394" s="82">
        <v>203192.07604000001</v>
      </c>
      <c r="D394" s="82">
        <v>0</v>
      </c>
      <c r="E394" s="82">
        <v>0</v>
      </c>
      <c r="F394" s="82">
        <v>0</v>
      </c>
      <c r="G394" s="82">
        <v>4665.5934999999999</v>
      </c>
      <c r="H394" s="82">
        <v>0</v>
      </c>
      <c r="I394" s="100"/>
      <c r="J394" s="88"/>
      <c r="K394" s="88"/>
      <c r="L394" s="88"/>
      <c r="M394" s="88"/>
      <c r="N394" s="88"/>
      <c r="O394" s="88"/>
    </row>
    <row r="395" spans="1:15" s="77" customFormat="1" ht="9" customHeight="1" x14ac:dyDescent="0.25">
      <c r="A395" s="76" t="s">
        <v>54</v>
      </c>
      <c r="B395" s="82">
        <f t="shared" si="21"/>
        <v>4820.7669999999998</v>
      </c>
      <c r="C395" s="82">
        <v>2364.9</v>
      </c>
      <c r="D395" s="82">
        <v>0</v>
      </c>
      <c r="E395" s="82">
        <v>0</v>
      </c>
      <c r="F395" s="82">
        <v>0</v>
      </c>
      <c r="G395" s="82">
        <v>2455.8670000000002</v>
      </c>
      <c r="H395" s="82">
        <v>0</v>
      </c>
      <c r="I395" s="100"/>
      <c r="J395" s="88"/>
      <c r="K395" s="88"/>
      <c r="L395" s="88"/>
      <c r="M395" s="88"/>
      <c r="N395" s="88"/>
      <c r="O395" s="88"/>
    </row>
    <row r="396" spans="1:15" s="77" customFormat="1" ht="9" customHeight="1" x14ac:dyDescent="0.25">
      <c r="A396" s="76" t="s">
        <v>55</v>
      </c>
      <c r="B396" s="82">
        <f t="shared" si="21"/>
        <v>60448.235900000007</v>
      </c>
      <c r="C396" s="82">
        <v>53813.321400000008</v>
      </c>
      <c r="D396" s="82">
        <v>0</v>
      </c>
      <c r="E396" s="82">
        <v>1357.1415</v>
      </c>
      <c r="F396" s="82">
        <v>5277.7730000000001</v>
      </c>
      <c r="G396" s="82">
        <v>0</v>
      </c>
      <c r="H396" s="82">
        <v>0</v>
      </c>
      <c r="I396" s="100"/>
      <c r="J396" s="88"/>
      <c r="K396" s="88"/>
      <c r="L396" s="88"/>
      <c r="M396" s="88"/>
      <c r="N396" s="88"/>
      <c r="O396" s="88"/>
    </row>
    <row r="397" spans="1:15" s="77" customFormat="1" ht="9" customHeight="1" x14ac:dyDescent="0.25">
      <c r="A397" s="83" t="s">
        <v>56</v>
      </c>
      <c r="B397" s="85">
        <f t="shared" si="21"/>
        <v>2960.2852940000002</v>
      </c>
      <c r="C397" s="85">
        <v>1468.2819080000002</v>
      </c>
      <c r="D397" s="85">
        <v>214.2407</v>
      </c>
      <c r="E397" s="85">
        <v>0</v>
      </c>
      <c r="F397" s="85">
        <v>7.1764739999999998</v>
      </c>
      <c r="G397" s="85">
        <v>682.73019199999999</v>
      </c>
      <c r="H397" s="85">
        <v>587.85602000000006</v>
      </c>
      <c r="I397" s="100"/>
      <c r="J397" s="88"/>
      <c r="K397" s="88"/>
      <c r="L397" s="88"/>
      <c r="M397" s="88"/>
      <c r="N397" s="88"/>
      <c r="O397" s="88"/>
    </row>
    <row r="398" spans="1:15" s="77" customFormat="1" ht="9" customHeight="1" x14ac:dyDescent="0.25">
      <c r="A398" s="76" t="s">
        <v>57</v>
      </c>
      <c r="B398" s="82">
        <f t="shared" si="21"/>
        <v>25118.016519999997</v>
      </c>
      <c r="C398" s="82">
        <v>16639.666519999999</v>
      </c>
      <c r="D398" s="82">
        <v>0</v>
      </c>
      <c r="E398" s="82">
        <v>0</v>
      </c>
      <c r="F398" s="82">
        <v>7821.7250000000004</v>
      </c>
      <c r="G398" s="82">
        <v>656.625</v>
      </c>
      <c r="H398" s="82">
        <v>0</v>
      </c>
      <c r="I398" s="100"/>
      <c r="J398" s="88"/>
      <c r="K398" s="88"/>
      <c r="L398" s="88"/>
      <c r="M398" s="88"/>
      <c r="N398" s="88"/>
      <c r="O398" s="88"/>
    </row>
    <row r="399" spans="1:15" s="77" customFormat="1" ht="9" customHeight="1" x14ac:dyDescent="0.25">
      <c r="A399" s="76" t="s">
        <v>58</v>
      </c>
      <c r="B399" s="82">
        <f t="shared" si="21"/>
        <v>44887.199999999997</v>
      </c>
      <c r="C399" s="82">
        <v>9870.75</v>
      </c>
      <c r="D399" s="82">
        <v>0</v>
      </c>
      <c r="E399" s="82">
        <v>0</v>
      </c>
      <c r="F399" s="82">
        <v>583</v>
      </c>
      <c r="G399" s="82">
        <v>34433.449999999997</v>
      </c>
      <c r="H399" s="82">
        <v>0</v>
      </c>
      <c r="I399" s="100"/>
      <c r="J399" s="88"/>
      <c r="K399" s="88"/>
      <c r="L399" s="88"/>
      <c r="M399" s="88"/>
      <c r="N399" s="88"/>
      <c r="O399" s="88"/>
    </row>
    <row r="400" spans="1:15" s="77" customFormat="1" ht="9" customHeight="1" x14ac:dyDescent="0.25">
      <c r="A400" s="76" t="s">
        <v>59</v>
      </c>
      <c r="B400" s="82">
        <f t="shared" si="21"/>
        <v>31279.752</v>
      </c>
      <c r="C400" s="82">
        <v>31279.752</v>
      </c>
      <c r="D400" s="82">
        <v>0</v>
      </c>
      <c r="E400" s="82">
        <v>0</v>
      </c>
      <c r="F400" s="82">
        <v>0</v>
      </c>
      <c r="G400" s="82">
        <v>0</v>
      </c>
      <c r="H400" s="82">
        <v>0</v>
      </c>
      <c r="I400" s="100"/>
      <c r="J400" s="88"/>
      <c r="K400" s="88"/>
      <c r="L400" s="88"/>
      <c r="M400" s="88"/>
      <c r="N400" s="88"/>
      <c r="O400" s="88"/>
    </row>
    <row r="401" spans="1:15" s="77" customFormat="1" ht="9" customHeight="1" x14ac:dyDescent="0.25">
      <c r="A401" s="83" t="s">
        <v>60</v>
      </c>
      <c r="B401" s="85">
        <f t="shared" si="21"/>
        <v>57224.639999999999</v>
      </c>
      <c r="C401" s="85">
        <v>7960.8</v>
      </c>
      <c r="D401" s="85">
        <v>0</v>
      </c>
      <c r="E401" s="85">
        <v>0</v>
      </c>
      <c r="F401" s="85">
        <v>11021.44</v>
      </c>
      <c r="G401" s="85">
        <v>38062.400000000001</v>
      </c>
      <c r="H401" s="85">
        <v>180</v>
      </c>
      <c r="I401" s="100"/>
      <c r="J401" s="88"/>
      <c r="K401" s="88"/>
      <c r="L401" s="88"/>
      <c r="M401" s="88"/>
      <c r="N401" s="88"/>
      <c r="O401" s="88"/>
    </row>
    <row r="402" spans="1:15" s="77" customFormat="1" ht="9" customHeight="1" x14ac:dyDescent="0.25">
      <c r="A402" s="76" t="s">
        <v>61</v>
      </c>
      <c r="B402" s="82">
        <f t="shared" si="21"/>
        <v>20513.599999999999</v>
      </c>
      <c r="C402" s="82">
        <v>20017</v>
      </c>
      <c r="D402" s="82">
        <v>0</v>
      </c>
      <c r="E402" s="82">
        <v>0</v>
      </c>
      <c r="F402" s="82">
        <v>0</v>
      </c>
      <c r="G402" s="82">
        <v>496.6</v>
      </c>
      <c r="H402" s="82">
        <v>0</v>
      </c>
      <c r="I402" s="100"/>
      <c r="J402" s="88"/>
      <c r="K402" s="88"/>
      <c r="L402" s="88"/>
      <c r="M402" s="88"/>
      <c r="N402" s="88"/>
      <c r="O402" s="88"/>
    </row>
    <row r="403" spans="1:15" s="77" customFormat="1" ht="9" customHeight="1" x14ac:dyDescent="0.25">
      <c r="A403" s="76" t="s">
        <v>62</v>
      </c>
      <c r="B403" s="82">
        <f t="shared" si="21"/>
        <v>192275.13384000002</v>
      </c>
      <c r="C403" s="82">
        <v>177154.41684000002</v>
      </c>
      <c r="D403" s="82">
        <v>0</v>
      </c>
      <c r="E403" s="82">
        <v>0</v>
      </c>
      <c r="F403" s="82">
        <v>8512.6059999999998</v>
      </c>
      <c r="G403" s="82">
        <v>6608.1109999999999</v>
      </c>
      <c r="H403" s="82">
        <v>0</v>
      </c>
      <c r="I403" s="100"/>
      <c r="J403" s="88"/>
      <c r="K403" s="88"/>
      <c r="L403" s="88"/>
      <c r="M403" s="88"/>
      <c r="N403" s="88"/>
      <c r="O403" s="88"/>
    </row>
    <row r="404" spans="1:15" s="77" customFormat="1" ht="9" customHeight="1" x14ac:dyDescent="0.25">
      <c r="A404" s="76" t="s">
        <v>63</v>
      </c>
      <c r="B404" s="82">
        <f t="shared" si="21"/>
        <v>4218.7236999999996</v>
      </c>
      <c r="C404" s="82">
        <v>2697.5102499999998</v>
      </c>
      <c r="D404" s="82">
        <v>0</v>
      </c>
      <c r="E404" s="82">
        <v>80.242500000000007</v>
      </c>
      <c r="F404" s="82">
        <v>198.17490000000001</v>
      </c>
      <c r="G404" s="82">
        <v>1242.7960500000002</v>
      </c>
      <c r="H404" s="82">
        <v>0</v>
      </c>
      <c r="I404" s="100"/>
      <c r="J404" s="88"/>
      <c r="K404" s="88"/>
      <c r="L404" s="88"/>
      <c r="M404" s="88"/>
      <c r="N404" s="88"/>
      <c r="O404" s="88"/>
    </row>
    <row r="405" spans="1:15" s="77" customFormat="1" ht="9" customHeight="1" x14ac:dyDescent="0.25">
      <c r="A405" s="83" t="s">
        <v>64</v>
      </c>
      <c r="B405" s="85">
        <f t="shared" si="21"/>
        <v>24279.5897</v>
      </c>
      <c r="C405" s="85">
        <v>13867.75</v>
      </c>
      <c r="D405" s="85">
        <v>965.6</v>
      </c>
      <c r="E405" s="85">
        <v>0</v>
      </c>
      <c r="F405" s="85">
        <v>1103.54</v>
      </c>
      <c r="G405" s="85">
        <v>8342.699700000001</v>
      </c>
      <c r="H405" s="85">
        <v>0</v>
      </c>
      <c r="I405" s="100"/>
      <c r="J405" s="88"/>
      <c r="K405" s="88"/>
      <c r="L405" s="88"/>
      <c r="M405" s="88"/>
      <c r="N405" s="88"/>
      <c r="O405" s="88"/>
    </row>
    <row r="406" spans="1:15" s="77" customFormat="1" ht="9" customHeight="1" x14ac:dyDescent="0.25">
      <c r="A406" s="76"/>
      <c r="B406" s="82"/>
      <c r="C406" s="82"/>
      <c r="D406" s="82"/>
      <c r="E406" s="82"/>
      <c r="F406" s="82"/>
      <c r="G406" s="82"/>
      <c r="H406" s="82"/>
      <c r="I406" s="100"/>
    </row>
    <row r="407" spans="1:15" s="77" customFormat="1" ht="9" customHeight="1" x14ac:dyDescent="0.25">
      <c r="A407" s="306">
        <v>2006</v>
      </c>
    </row>
    <row r="408" spans="1:15" s="80" customFormat="1" ht="9" customHeight="1" x14ac:dyDescent="0.25">
      <c r="A408" s="78" t="s">
        <v>33</v>
      </c>
      <c r="B408" s="97">
        <f t="shared" ref="B408:H408" si="22">SUM(B410:B441)</f>
        <v>6811466.3400000017</v>
      </c>
      <c r="C408" s="97">
        <f t="shared" si="22"/>
        <v>5554635.0899999999</v>
      </c>
      <c r="D408" s="97">
        <f t="shared" si="22"/>
        <v>185815.07499999998</v>
      </c>
      <c r="E408" s="97">
        <f t="shared" si="22"/>
        <v>458043.33100000001</v>
      </c>
      <c r="F408" s="97">
        <f t="shared" si="22"/>
        <v>235797.61800000002</v>
      </c>
      <c r="G408" s="97">
        <f t="shared" si="22"/>
        <v>243607.62299999999</v>
      </c>
      <c r="H408" s="97">
        <f t="shared" si="22"/>
        <v>133567.603</v>
      </c>
    </row>
    <row r="409" spans="1:15" s="80" customFormat="1" ht="3.95" customHeight="1" x14ac:dyDescent="0.25">
      <c r="A409" s="75"/>
      <c r="B409" s="97"/>
      <c r="C409" s="97"/>
      <c r="D409" s="97"/>
      <c r="E409" s="97"/>
      <c r="F409" s="97"/>
      <c r="G409" s="97"/>
      <c r="H409" s="97"/>
      <c r="I409" s="97"/>
    </row>
    <row r="410" spans="1:15" s="77" customFormat="1" ht="9" customHeight="1" x14ac:dyDescent="0.25">
      <c r="A410" s="76" t="s">
        <v>34</v>
      </c>
      <c r="B410" s="82">
        <f t="shared" ref="B410:B441" si="23">SUM(C410:H410)</f>
        <v>5191.7420000000002</v>
      </c>
      <c r="C410" s="82">
        <v>0</v>
      </c>
      <c r="D410" s="82">
        <v>0</v>
      </c>
      <c r="E410" s="82">
        <v>0</v>
      </c>
      <c r="F410" s="82">
        <v>93.941999999999993</v>
      </c>
      <c r="G410" s="82">
        <v>5097.8</v>
      </c>
      <c r="H410" s="82">
        <v>0</v>
      </c>
      <c r="I410" s="88"/>
      <c r="J410" s="88"/>
      <c r="K410" s="88"/>
      <c r="L410" s="88"/>
      <c r="M410" s="88"/>
      <c r="N410" s="88"/>
      <c r="O410" s="88"/>
    </row>
    <row r="411" spans="1:15" s="77" customFormat="1" ht="9" customHeight="1" x14ac:dyDescent="0.25">
      <c r="A411" s="76" t="s">
        <v>35</v>
      </c>
      <c r="B411" s="82">
        <f t="shared" si="23"/>
        <v>2964.6289999999999</v>
      </c>
      <c r="C411" s="82">
        <v>0</v>
      </c>
      <c r="D411" s="82">
        <v>0</v>
      </c>
      <c r="E411" s="82">
        <v>0</v>
      </c>
      <c r="F411" s="82">
        <v>18.725000000000001</v>
      </c>
      <c r="G411" s="82">
        <v>2945.904</v>
      </c>
      <c r="H411" s="82">
        <v>0</v>
      </c>
      <c r="I411" s="88"/>
      <c r="J411" s="88"/>
      <c r="K411" s="88"/>
      <c r="L411" s="88"/>
      <c r="M411" s="88"/>
      <c r="N411" s="88"/>
      <c r="O411" s="88"/>
    </row>
    <row r="412" spans="1:15" s="77" customFormat="1" ht="9" customHeight="1" x14ac:dyDescent="0.25">
      <c r="A412" s="76" t="s">
        <v>87</v>
      </c>
      <c r="B412" s="82">
        <f t="shared" si="23"/>
        <v>0</v>
      </c>
      <c r="C412" s="82">
        <v>0</v>
      </c>
      <c r="D412" s="82">
        <v>0</v>
      </c>
      <c r="E412" s="82">
        <v>0</v>
      </c>
      <c r="F412" s="82">
        <v>0</v>
      </c>
      <c r="G412" s="82">
        <v>0</v>
      </c>
      <c r="H412" s="82">
        <v>0</v>
      </c>
      <c r="I412" s="88"/>
      <c r="J412" s="88"/>
      <c r="K412" s="88"/>
      <c r="L412" s="88"/>
      <c r="M412" s="88"/>
      <c r="N412" s="88"/>
      <c r="O412" s="88"/>
    </row>
    <row r="413" spans="1:15" s="77" customFormat="1" ht="9" customHeight="1" x14ac:dyDescent="0.25">
      <c r="A413" s="83" t="s">
        <v>37</v>
      </c>
      <c r="B413" s="85">
        <f t="shared" si="23"/>
        <v>128420.1</v>
      </c>
      <c r="C413" s="85">
        <v>68941.600000000006</v>
      </c>
      <c r="D413" s="85">
        <v>0</v>
      </c>
      <c r="E413" s="85">
        <v>0</v>
      </c>
      <c r="F413" s="85">
        <v>0</v>
      </c>
      <c r="G413" s="85">
        <v>40382.5</v>
      </c>
      <c r="H413" s="85">
        <v>19096</v>
      </c>
      <c r="I413" s="88"/>
      <c r="J413" s="88"/>
      <c r="K413" s="88"/>
      <c r="L413" s="88"/>
      <c r="M413" s="88"/>
      <c r="N413" s="88"/>
      <c r="O413" s="88"/>
    </row>
    <row r="414" spans="1:15" s="77" customFormat="1" ht="9" customHeight="1" x14ac:dyDescent="0.25">
      <c r="A414" s="76" t="s">
        <v>38</v>
      </c>
      <c r="B414" s="82">
        <f t="shared" si="23"/>
        <v>567.49699999999996</v>
      </c>
      <c r="C414" s="82">
        <v>0</v>
      </c>
      <c r="D414" s="82">
        <v>0</v>
      </c>
      <c r="E414" s="82">
        <v>0</v>
      </c>
      <c r="F414" s="82">
        <v>51.423000000000002</v>
      </c>
      <c r="G414" s="82">
        <v>516.07399999999996</v>
      </c>
      <c r="H414" s="82">
        <v>0</v>
      </c>
      <c r="I414" s="88"/>
      <c r="J414" s="88"/>
      <c r="K414" s="88"/>
      <c r="L414" s="88"/>
      <c r="M414" s="88"/>
      <c r="N414" s="88"/>
      <c r="O414" s="88"/>
    </row>
    <row r="415" spans="1:15" s="77" customFormat="1" ht="9" customHeight="1" x14ac:dyDescent="0.25">
      <c r="A415" s="76" t="s">
        <v>39</v>
      </c>
      <c r="B415" s="82">
        <f t="shared" si="23"/>
        <v>4842.5879999999997</v>
      </c>
      <c r="C415" s="82">
        <v>2622.1970000000001</v>
      </c>
      <c r="D415" s="82">
        <v>0</v>
      </c>
      <c r="E415" s="82">
        <v>0</v>
      </c>
      <c r="F415" s="82">
        <v>5.5</v>
      </c>
      <c r="G415" s="82">
        <v>2214.8910000000001</v>
      </c>
      <c r="H415" s="82">
        <v>0</v>
      </c>
      <c r="I415" s="88"/>
      <c r="J415" s="88"/>
      <c r="K415" s="88"/>
      <c r="L415" s="88"/>
      <c r="M415" s="88"/>
      <c r="N415" s="88"/>
      <c r="O415" s="88"/>
    </row>
    <row r="416" spans="1:15" s="77" customFormat="1" ht="9" customHeight="1" x14ac:dyDescent="0.25">
      <c r="A416" s="76" t="s">
        <v>40</v>
      </c>
      <c r="B416" s="82">
        <f t="shared" si="23"/>
        <v>53110.7</v>
      </c>
      <c r="C416" s="82">
        <v>53110.7</v>
      </c>
      <c r="D416" s="82">
        <v>0</v>
      </c>
      <c r="E416" s="82">
        <v>0</v>
      </c>
      <c r="F416" s="82">
        <v>0</v>
      </c>
      <c r="G416" s="82">
        <v>0</v>
      </c>
      <c r="H416" s="82">
        <v>0</v>
      </c>
      <c r="I416" s="88"/>
      <c r="J416" s="88"/>
      <c r="K416" s="88"/>
      <c r="L416" s="88"/>
      <c r="M416" s="88"/>
      <c r="N416" s="88"/>
      <c r="O416" s="88"/>
    </row>
    <row r="417" spans="1:15" s="77" customFormat="1" ht="9" customHeight="1" x14ac:dyDescent="0.25">
      <c r="A417" s="83" t="s">
        <v>41</v>
      </c>
      <c r="B417" s="85">
        <f t="shared" si="23"/>
        <v>2773836.92</v>
      </c>
      <c r="C417" s="85">
        <v>2458794.66</v>
      </c>
      <c r="D417" s="85">
        <v>42347.42</v>
      </c>
      <c r="E417" s="85">
        <v>215315.8</v>
      </c>
      <c r="F417" s="85">
        <v>30880.5</v>
      </c>
      <c r="G417" s="85">
        <v>2248.84</v>
      </c>
      <c r="H417" s="85">
        <v>24249.7</v>
      </c>
      <c r="I417" s="88"/>
      <c r="J417" s="88"/>
      <c r="K417" s="88"/>
      <c r="L417" s="88"/>
      <c r="M417" s="88"/>
      <c r="N417" s="88"/>
      <c r="O417" s="88"/>
    </row>
    <row r="418" spans="1:15" s="77" customFormat="1" ht="9" customHeight="1" x14ac:dyDescent="0.25">
      <c r="A418" s="76" t="s">
        <v>88</v>
      </c>
      <c r="B418" s="82">
        <f t="shared" si="23"/>
        <v>789.16800000000001</v>
      </c>
      <c r="C418" s="82">
        <v>449.44200000000001</v>
      </c>
      <c r="D418" s="82">
        <v>0</v>
      </c>
      <c r="E418" s="82">
        <v>0</v>
      </c>
      <c r="F418" s="82">
        <v>0</v>
      </c>
      <c r="G418" s="82">
        <v>339.726</v>
      </c>
      <c r="H418" s="82">
        <v>0</v>
      </c>
      <c r="I418" s="88"/>
      <c r="J418" s="88"/>
      <c r="K418" s="88"/>
      <c r="L418" s="88"/>
      <c r="M418" s="88"/>
      <c r="N418" s="88"/>
      <c r="O418" s="88"/>
    </row>
    <row r="419" spans="1:15" s="77" customFormat="1" ht="9" customHeight="1" x14ac:dyDescent="0.25">
      <c r="A419" s="76" t="s">
        <v>42</v>
      </c>
      <c r="B419" s="82">
        <f t="shared" si="23"/>
        <v>1646920.3690000002</v>
      </c>
      <c r="C419" s="82">
        <v>1150861.53</v>
      </c>
      <c r="D419" s="82">
        <v>38159.012999999999</v>
      </c>
      <c r="E419" s="82">
        <v>192710</v>
      </c>
      <c r="F419" s="82">
        <v>158209.92800000001</v>
      </c>
      <c r="G419" s="82">
        <v>18557.965</v>
      </c>
      <c r="H419" s="82">
        <v>88421.933000000005</v>
      </c>
      <c r="I419" s="88"/>
      <c r="J419" s="88"/>
      <c r="K419" s="88"/>
      <c r="L419" s="88"/>
      <c r="M419" s="88"/>
      <c r="N419" s="88"/>
      <c r="O419" s="88"/>
    </row>
    <row r="420" spans="1:15" s="77" customFormat="1" ht="9" customHeight="1" x14ac:dyDescent="0.25">
      <c r="A420" s="76" t="s">
        <v>43</v>
      </c>
      <c r="B420" s="82">
        <f t="shared" si="23"/>
        <v>19280.309999999998</v>
      </c>
      <c r="C420" s="82">
        <v>827.5</v>
      </c>
      <c r="D420" s="82">
        <v>0</v>
      </c>
      <c r="E420" s="82">
        <v>0</v>
      </c>
      <c r="F420" s="82">
        <v>30.6</v>
      </c>
      <c r="G420" s="82">
        <v>18422.21</v>
      </c>
      <c r="H420" s="82">
        <v>0</v>
      </c>
      <c r="I420" s="88"/>
      <c r="J420" s="88"/>
      <c r="K420" s="88"/>
      <c r="L420" s="88"/>
      <c r="M420" s="88"/>
      <c r="N420" s="88"/>
      <c r="O420" s="88"/>
    </row>
    <row r="421" spans="1:15" s="77" customFormat="1" ht="9" customHeight="1" x14ac:dyDescent="0.25">
      <c r="A421" s="83" t="s">
        <v>44</v>
      </c>
      <c r="B421" s="85">
        <f t="shared" si="23"/>
        <v>188317.63900000002</v>
      </c>
      <c r="C421" s="85">
        <v>188194.30300000001</v>
      </c>
      <c r="D421" s="85">
        <v>0</v>
      </c>
      <c r="E421" s="85">
        <v>0</v>
      </c>
      <c r="F421" s="85">
        <v>0</v>
      </c>
      <c r="G421" s="85">
        <v>123.336</v>
      </c>
      <c r="H421" s="85">
        <v>0</v>
      </c>
      <c r="I421" s="88"/>
      <c r="J421" s="88"/>
      <c r="K421" s="88"/>
      <c r="L421" s="88"/>
      <c r="M421" s="88"/>
      <c r="N421" s="88"/>
      <c r="O421" s="88"/>
    </row>
    <row r="422" spans="1:15" s="77" customFormat="1" ht="9" customHeight="1" x14ac:dyDescent="0.25">
      <c r="A422" s="76" t="s">
        <v>45</v>
      </c>
      <c r="B422" s="82">
        <f t="shared" si="23"/>
        <v>97997.734000000011</v>
      </c>
      <c r="C422" s="82">
        <v>87728.558000000005</v>
      </c>
      <c r="D422" s="82">
        <v>1876.51</v>
      </c>
      <c r="E422" s="82">
        <v>0</v>
      </c>
      <c r="F422" s="82">
        <v>283.24400000000003</v>
      </c>
      <c r="G422" s="82">
        <v>8109.4219999999996</v>
      </c>
      <c r="H422" s="82">
        <v>0</v>
      </c>
      <c r="I422" s="88"/>
      <c r="J422" s="88"/>
      <c r="K422" s="88"/>
      <c r="L422" s="88"/>
      <c r="M422" s="88"/>
      <c r="N422" s="88"/>
      <c r="O422" s="88"/>
    </row>
    <row r="423" spans="1:15" s="77" customFormat="1" ht="9" customHeight="1" x14ac:dyDescent="0.25">
      <c r="A423" s="76" t="s">
        <v>46</v>
      </c>
      <c r="B423" s="82">
        <f t="shared" si="23"/>
        <v>446851.21699999995</v>
      </c>
      <c r="C423" s="82">
        <v>389664.18199999997</v>
      </c>
      <c r="D423" s="82">
        <v>49302.55</v>
      </c>
      <c r="E423" s="82">
        <v>0</v>
      </c>
      <c r="F423" s="82">
        <v>30.001000000000001</v>
      </c>
      <c r="G423" s="82">
        <v>6600.7740000000003</v>
      </c>
      <c r="H423" s="82">
        <v>1253.71</v>
      </c>
      <c r="I423" s="88"/>
      <c r="J423" s="88"/>
      <c r="K423" s="88"/>
      <c r="L423" s="88"/>
      <c r="M423" s="88"/>
      <c r="N423" s="88"/>
      <c r="O423" s="88"/>
    </row>
    <row r="424" spans="1:15" s="77" customFormat="1" ht="9" customHeight="1" x14ac:dyDescent="0.25">
      <c r="A424" s="76" t="s">
        <v>47</v>
      </c>
      <c r="B424" s="82">
        <f t="shared" si="23"/>
        <v>97536.336999999985</v>
      </c>
      <c r="C424" s="82">
        <v>88787.092999999993</v>
      </c>
      <c r="D424" s="82">
        <v>1382.5550000000001</v>
      </c>
      <c r="E424" s="82">
        <v>0</v>
      </c>
      <c r="F424" s="82">
        <v>0</v>
      </c>
      <c r="G424" s="82">
        <v>7366.6890000000003</v>
      </c>
      <c r="H424" s="82">
        <v>0</v>
      </c>
      <c r="I424" s="88"/>
      <c r="J424" s="88"/>
      <c r="K424" s="88"/>
      <c r="L424" s="88"/>
      <c r="M424" s="88"/>
      <c r="N424" s="88"/>
      <c r="O424" s="88"/>
    </row>
    <row r="425" spans="1:15" s="77" customFormat="1" ht="9" customHeight="1" x14ac:dyDescent="0.25">
      <c r="A425" s="83" t="s">
        <v>48</v>
      </c>
      <c r="B425" s="85">
        <f t="shared" si="23"/>
        <v>381751.94</v>
      </c>
      <c r="C425" s="85">
        <v>289746.45</v>
      </c>
      <c r="D425" s="85">
        <v>29920.35</v>
      </c>
      <c r="E425" s="85">
        <v>48156</v>
      </c>
      <c r="F425" s="85">
        <v>3295</v>
      </c>
      <c r="G425" s="85">
        <v>10634.14</v>
      </c>
      <c r="H425" s="85">
        <v>0</v>
      </c>
      <c r="I425" s="88"/>
      <c r="J425" s="88"/>
      <c r="K425" s="88"/>
      <c r="L425" s="88"/>
      <c r="M425" s="88"/>
      <c r="N425" s="88"/>
      <c r="O425" s="88"/>
    </row>
    <row r="426" spans="1:15" s="77" customFormat="1" ht="9" customHeight="1" x14ac:dyDescent="0.25">
      <c r="A426" s="76" t="s">
        <v>49</v>
      </c>
      <c r="B426" s="82">
        <f t="shared" si="23"/>
        <v>2120.558</v>
      </c>
      <c r="C426" s="82">
        <v>2013.6010000000001</v>
      </c>
      <c r="D426" s="82">
        <v>0</v>
      </c>
      <c r="E426" s="82">
        <v>0</v>
      </c>
      <c r="F426" s="82">
        <v>0</v>
      </c>
      <c r="G426" s="82">
        <v>106.95699999999999</v>
      </c>
      <c r="H426" s="82">
        <v>0</v>
      </c>
      <c r="I426" s="88"/>
      <c r="J426" s="88"/>
      <c r="K426" s="88"/>
      <c r="L426" s="88"/>
      <c r="M426" s="88"/>
      <c r="N426" s="88"/>
      <c r="O426" s="88"/>
    </row>
    <row r="427" spans="1:15" s="77" customFormat="1" ht="9" customHeight="1" x14ac:dyDescent="0.25">
      <c r="A427" s="76" t="s">
        <v>50</v>
      </c>
      <c r="B427" s="82">
        <f t="shared" si="23"/>
        <v>4354.3710000000001</v>
      </c>
      <c r="C427" s="82">
        <v>4354.3710000000001</v>
      </c>
      <c r="D427" s="82">
        <v>0</v>
      </c>
      <c r="E427" s="82">
        <v>0</v>
      </c>
      <c r="F427" s="82">
        <v>0</v>
      </c>
      <c r="G427" s="82">
        <v>0</v>
      </c>
      <c r="H427" s="82">
        <v>0</v>
      </c>
      <c r="I427" s="88"/>
      <c r="J427" s="88"/>
      <c r="K427" s="88"/>
      <c r="L427" s="88"/>
      <c r="M427" s="88"/>
      <c r="N427" s="88"/>
      <c r="O427" s="88"/>
    </row>
    <row r="428" spans="1:15" s="77" customFormat="1" ht="9" customHeight="1" x14ac:dyDescent="0.25">
      <c r="A428" s="76" t="s">
        <v>51</v>
      </c>
      <c r="B428" s="82">
        <f t="shared" si="23"/>
        <v>6423.18</v>
      </c>
      <c r="C428" s="82">
        <v>4459.92</v>
      </c>
      <c r="D428" s="82">
        <v>0</v>
      </c>
      <c r="E428" s="82">
        <v>0</v>
      </c>
      <c r="F428" s="82">
        <v>0</v>
      </c>
      <c r="G428" s="82">
        <v>1963.26</v>
      </c>
      <c r="H428" s="82">
        <v>0</v>
      </c>
      <c r="I428" s="88"/>
      <c r="J428" s="88"/>
      <c r="K428" s="88"/>
      <c r="L428" s="88"/>
      <c r="M428" s="88"/>
      <c r="N428" s="88"/>
      <c r="O428" s="88"/>
    </row>
    <row r="429" spans="1:15" s="77" customFormat="1" ht="9" customHeight="1" x14ac:dyDescent="0.25">
      <c r="A429" s="83" t="s">
        <v>52</v>
      </c>
      <c r="B429" s="85">
        <f t="shared" si="23"/>
        <v>275461.34799999994</v>
      </c>
      <c r="C429" s="85">
        <v>244679.655</v>
      </c>
      <c r="D429" s="85">
        <v>22546.835999999999</v>
      </c>
      <c r="E429" s="85">
        <v>0</v>
      </c>
      <c r="F429" s="85">
        <v>314.07299999999998</v>
      </c>
      <c r="G429" s="85">
        <v>7920.7839999999997</v>
      </c>
      <c r="H429" s="85">
        <v>0</v>
      </c>
      <c r="I429" s="88"/>
      <c r="J429" s="88"/>
      <c r="K429" s="88"/>
      <c r="L429" s="88"/>
      <c r="M429" s="88"/>
      <c r="N429" s="88"/>
      <c r="O429" s="88"/>
    </row>
    <row r="430" spans="1:15" s="77" customFormat="1" ht="9" customHeight="1" x14ac:dyDescent="0.25">
      <c r="A430" s="76" t="s">
        <v>53</v>
      </c>
      <c r="B430" s="82">
        <f t="shared" si="23"/>
        <v>188621.69200000001</v>
      </c>
      <c r="C430" s="82">
        <v>183120.261</v>
      </c>
      <c r="D430" s="82">
        <v>0</v>
      </c>
      <c r="E430" s="82">
        <v>0</v>
      </c>
      <c r="F430" s="82">
        <v>310.298</v>
      </c>
      <c r="G430" s="82">
        <v>5191.1329999999998</v>
      </c>
      <c r="H430" s="82">
        <v>0</v>
      </c>
      <c r="I430" s="88"/>
      <c r="J430" s="88"/>
      <c r="K430" s="88"/>
      <c r="L430" s="88"/>
      <c r="M430" s="88"/>
      <c r="N430" s="88"/>
      <c r="O430" s="88"/>
    </row>
    <row r="431" spans="1:15" s="77" customFormat="1" ht="9" customHeight="1" x14ac:dyDescent="0.25">
      <c r="A431" s="76" t="s">
        <v>54</v>
      </c>
      <c r="B431" s="82">
        <f t="shared" si="23"/>
        <v>4540.7</v>
      </c>
      <c r="C431" s="82">
        <v>3927.2</v>
      </c>
      <c r="D431" s="82">
        <v>0</v>
      </c>
      <c r="E431" s="82">
        <v>0</v>
      </c>
      <c r="F431" s="82">
        <v>0</v>
      </c>
      <c r="G431" s="82">
        <v>613.5</v>
      </c>
      <c r="H431" s="82">
        <v>0</v>
      </c>
      <c r="I431" s="88"/>
      <c r="J431" s="88"/>
      <c r="K431" s="88"/>
      <c r="L431" s="88"/>
      <c r="M431" s="88"/>
      <c r="N431" s="88"/>
      <c r="O431" s="88"/>
    </row>
    <row r="432" spans="1:15" s="77" customFormat="1" ht="9" customHeight="1" x14ac:dyDescent="0.25">
      <c r="A432" s="76" t="s">
        <v>55</v>
      </c>
      <c r="B432" s="82">
        <f t="shared" si="23"/>
        <v>61318.455000000002</v>
      </c>
      <c r="C432" s="82">
        <v>54600.754000000001</v>
      </c>
      <c r="D432" s="82">
        <v>0</v>
      </c>
      <c r="E432" s="82">
        <v>1861.5309999999999</v>
      </c>
      <c r="F432" s="82">
        <v>4856.17</v>
      </c>
      <c r="G432" s="82">
        <v>0</v>
      </c>
      <c r="H432" s="82">
        <v>0</v>
      </c>
      <c r="I432" s="88"/>
      <c r="J432" s="88"/>
      <c r="K432" s="88"/>
      <c r="L432" s="88"/>
      <c r="M432" s="88"/>
      <c r="N432" s="88"/>
      <c r="O432" s="88"/>
    </row>
    <row r="433" spans="1:15" s="77" customFormat="1" ht="9" customHeight="1" x14ac:dyDescent="0.25">
      <c r="A433" s="83" t="s">
        <v>56</v>
      </c>
      <c r="B433" s="85">
        <f t="shared" si="23"/>
        <v>5100.1820000000007</v>
      </c>
      <c r="C433" s="85">
        <v>3820.826</v>
      </c>
      <c r="D433" s="85">
        <v>0</v>
      </c>
      <c r="E433" s="85">
        <v>0</v>
      </c>
      <c r="F433" s="85">
        <v>0</v>
      </c>
      <c r="G433" s="85">
        <v>733.096</v>
      </c>
      <c r="H433" s="85">
        <v>546.26</v>
      </c>
      <c r="I433" s="88"/>
      <c r="J433" s="88"/>
      <c r="K433" s="88"/>
      <c r="L433" s="88"/>
      <c r="M433" s="88"/>
      <c r="N433" s="88"/>
      <c r="O433" s="88"/>
    </row>
    <row r="434" spans="1:15" s="77" customFormat="1" ht="9" customHeight="1" x14ac:dyDescent="0.25">
      <c r="A434" s="76" t="s">
        <v>57</v>
      </c>
      <c r="B434" s="82">
        <f t="shared" si="23"/>
        <v>28144.546999999999</v>
      </c>
      <c r="C434" s="82">
        <v>11836.894</v>
      </c>
      <c r="D434" s="82">
        <v>0</v>
      </c>
      <c r="E434" s="82">
        <v>0</v>
      </c>
      <c r="F434" s="82">
        <v>15491.977999999999</v>
      </c>
      <c r="G434" s="82">
        <v>815.67499999999995</v>
      </c>
      <c r="H434" s="82">
        <v>0</v>
      </c>
      <c r="I434" s="88"/>
      <c r="J434" s="88"/>
      <c r="K434" s="88"/>
      <c r="L434" s="88"/>
      <c r="M434" s="88"/>
      <c r="N434" s="88"/>
      <c r="O434" s="88"/>
    </row>
    <row r="435" spans="1:15" s="77" customFormat="1" ht="9" customHeight="1" x14ac:dyDescent="0.25">
      <c r="A435" s="76" t="s">
        <v>58</v>
      </c>
      <c r="B435" s="82">
        <f t="shared" si="23"/>
        <v>56994.26</v>
      </c>
      <c r="C435" s="82">
        <v>16964.038</v>
      </c>
      <c r="D435" s="82">
        <v>0</v>
      </c>
      <c r="E435" s="82">
        <v>0</v>
      </c>
      <c r="F435" s="82">
        <v>0</v>
      </c>
      <c r="G435" s="82">
        <v>40030.222000000002</v>
      </c>
      <c r="H435" s="82">
        <v>0</v>
      </c>
      <c r="I435" s="88"/>
      <c r="J435" s="88"/>
      <c r="K435" s="88"/>
      <c r="L435" s="88"/>
      <c r="M435" s="88"/>
      <c r="N435" s="88"/>
      <c r="O435" s="88"/>
    </row>
    <row r="436" spans="1:15" s="77" customFormat="1" ht="9" customHeight="1" x14ac:dyDescent="0.25">
      <c r="A436" s="76" t="s">
        <v>59</v>
      </c>
      <c r="B436" s="82">
        <f t="shared" si="23"/>
        <v>30007.668000000001</v>
      </c>
      <c r="C436" s="82">
        <v>30007.668000000001</v>
      </c>
      <c r="D436" s="82">
        <v>0</v>
      </c>
      <c r="E436" s="82">
        <v>0</v>
      </c>
      <c r="F436" s="82">
        <v>0</v>
      </c>
      <c r="G436" s="82">
        <v>0</v>
      </c>
      <c r="H436" s="82">
        <v>0</v>
      </c>
      <c r="I436" s="88"/>
      <c r="J436" s="88"/>
      <c r="K436" s="88"/>
      <c r="L436" s="88"/>
      <c r="M436" s="88"/>
      <c r="N436" s="88"/>
      <c r="O436" s="88"/>
    </row>
    <row r="437" spans="1:15" s="77" customFormat="1" ht="9" customHeight="1" x14ac:dyDescent="0.25">
      <c r="A437" s="83" t="s">
        <v>60</v>
      </c>
      <c r="B437" s="85">
        <f t="shared" si="23"/>
        <v>58563.45</v>
      </c>
      <c r="C437" s="85">
        <v>3188.25</v>
      </c>
      <c r="D437" s="85">
        <v>0</v>
      </c>
      <c r="E437" s="85">
        <v>0</v>
      </c>
      <c r="F437" s="85">
        <v>11733.75</v>
      </c>
      <c r="G437" s="85">
        <v>43641.45</v>
      </c>
      <c r="H437" s="85">
        <v>0</v>
      </c>
      <c r="I437" s="88"/>
      <c r="J437" s="88"/>
      <c r="K437" s="88"/>
      <c r="L437" s="88"/>
      <c r="M437" s="88"/>
      <c r="N437" s="88"/>
      <c r="O437" s="88"/>
    </row>
    <row r="438" spans="1:15" s="77" customFormat="1" ht="9" customHeight="1" x14ac:dyDescent="0.25">
      <c r="A438" s="76" t="s">
        <v>61</v>
      </c>
      <c r="B438" s="82">
        <f t="shared" si="23"/>
        <v>18690.609</v>
      </c>
      <c r="C438" s="82">
        <v>18117.71</v>
      </c>
      <c r="D438" s="82">
        <v>0</v>
      </c>
      <c r="E438" s="82">
        <v>0</v>
      </c>
      <c r="F438" s="82">
        <v>0</v>
      </c>
      <c r="G438" s="82">
        <v>572.899</v>
      </c>
      <c r="H438" s="82">
        <v>0</v>
      </c>
      <c r="I438" s="88"/>
      <c r="J438" s="88"/>
      <c r="K438" s="88"/>
      <c r="L438" s="88"/>
      <c r="M438" s="88"/>
      <c r="N438" s="88"/>
      <c r="O438" s="88"/>
    </row>
    <row r="439" spans="1:15" s="77" customFormat="1" ht="9" customHeight="1" x14ac:dyDescent="0.25">
      <c r="A439" s="76" t="s">
        <v>62</v>
      </c>
      <c r="B439" s="82">
        <f t="shared" si="23"/>
        <v>190708.02499999999</v>
      </c>
      <c r="C439" s="82">
        <v>173922.04500000001</v>
      </c>
      <c r="D439" s="82">
        <v>0</v>
      </c>
      <c r="E439" s="82">
        <v>0</v>
      </c>
      <c r="F439" s="82">
        <v>9260.74</v>
      </c>
      <c r="G439" s="82">
        <v>7525.24</v>
      </c>
      <c r="H439" s="82">
        <v>0</v>
      </c>
      <c r="I439" s="88"/>
      <c r="J439" s="88"/>
      <c r="K439" s="88"/>
      <c r="L439" s="88"/>
      <c r="M439" s="88"/>
      <c r="N439" s="88"/>
      <c r="O439" s="88"/>
    </row>
    <row r="440" spans="1:15" s="77" customFormat="1" ht="9" customHeight="1" x14ac:dyDescent="0.25">
      <c r="A440" s="76" t="s">
        <v>63</v>
      </c>
      <c r="B440" s="82">
        <f t="shared" si="23"/>
        <v>2085.299</v>
      </c>
      <c r="C440" s="82">
        <v>1779.328</v>
      </c>
      <c r="D440" s="82">
        <v>0</v>
      </c>
      <c r="E440" s="82">
        <v>0</v>
      </c>
      <c r="F440" s="82">
        <v>163.898</v>
      </c>
      <c r="G440" s="82">
        <v>142.07300000000001</v>
      </c>
      <c r="H440" s="82">
        <v>0</v>
      </c>
      <c r="I440" s="88"/>
      <c r="J440" s="88"/>
      <c r="K440" s="88"/>
      <c r="L440" s="88"/>
      <c r="M440" s="88"/>
      <c r="N440" s="88"/>
      <c r="O440" s="88"/>
    </row>
    <row r="441" spans="1:15" s="77" customFormat="1" ht="9" customHeight="1" x14ac:dyDescent="0.25">
      <c r="A441" s="83" t="s">
        <v>64</v>
      </c>
      <c r="B441" s="85">
        <f t="shared" si="23"/>
        <v>29953.106</v>
      </c>
      <c r="C441" s="85">
        <v>18114.353999999999</v>
      </c>
      <c r="D441" s="85">
        <v>279.84100000000001</v>
      </c>
      <c r="E441" s="85">
        <v>0</v>
      </c>
      <c r="F441" s="85">
        <v>767.84799999999996</v>
      </c>
      <c r="G441" s="85">
        <v>10791.063</v>
      </c>
      <c r="H441" s="85">
        <v>0</v>
      </c>
      <c r="I441" s="88"/>
      <c r="J441" s="88"/>
      <c r="K441" s="88"/>
      <c r="L441" s="88"/>
      <c r="M441" s="88"/>
      <c r="N441" s="88"/>
      <c r="O441" s="88"/>
    </row>
    <row r="442" spans="1:15" s="77" customFormat="1" ht="9" customHeight="1" x14ac:dyDescent="0.25">
      <c r="B442" s="82"/>
      <c r="C442" s="82"/>
      <c r="D442" s="82"/>
      <c r="E442" s="82"/>
      <c r="F442" s="82"/>
      <c r="G442" s="82"/>
      <c r="H442" s="82"/>
      <c r="I442" s="100"/>
    </row>
    <row r="443" spans="1:15" s="77" customFormat="1" ht="9" customHeight="1" x14ac:dyDescent="0.25">
      <c r="A443" s="306">
        <v>2007</v>
      </c>
    </row>
    <row r="444" spans="1:15" s="80" customFormat="1" ht="9" customHeight="1" x14ac:dyDescent="0.25">
      <c r="A444" s="78" t="s">
        <v>33</v>
      </c>
      <c r="B444" s="97">
        <f t="shared" ref="B444:H444" si="24">SUM(B446:B477)</f>
        <v>7758260.5195659837</v>
      </c>
      <c r="C444" s="97">
        <f t="shared" si="24"/>
        <v>6169991.2053208994</v>
      </c>
      <c r="D444" s="97">
        <f t="shared" si="24"/>
        <v>302962.46343419998</v>
      </c>
      <c r="E444" s="97">
        <f t="shared" si="24"/>
        <v>694270.78134999995</v>
      </c>
      <c r="F444" s="97">
        <f t="shared" si="24"/>
        <v>212443.41928041237</v>
      </c>
      <c r="G444" s="97">
        <f t="shared" si="24"/>
        <v>271568.24243547232</v>
      </c>
      <c r="H444" s="97">
        <f t="shared" si="24"/>
        <v>107024.407745</v>
      </c>
    </row>
    <row r="445" spans="1:15" s="80" customFormat="1" ht="3.95" customHeight="1" x14ac:dyDescent="0.25">
      <c r="A445" s="75"/>
      <c r="B445" s="97"/>
      <c r="C445" s="97"/>
      <c r="D445" s="97"/>
      <c r="E445" s="97"/>
      <c r="F445" s="97"/>
      <c r="G445" s="97"/>
      <c r="H445" s="97"/>
      <c r="I445" s="97"/>
    </row>
    <row r="446" spans="1:15" s="77" customFormat="1" ht="9" customHeight="1" x14ac:dyDescent="0.25">
      <c r="A446" s="76" t="s">
        <v>34</v>
      </c>
      <c r="B446" s="82">
        <f t="shared" ref="B446:B477" si="25">SUM(C446:H446)</f>
        <v>4119.6682840000003</v>
      </c>
      <c r="C446" s="82">
        <v>0</v>
      </c>
      <c r="D446" s="82">
        <v>0</v>
      </c>
      <c r="E446" s="82">
        <v>0</v>
      </c>
      <c r="F446" s="82">
        <v>15.58315</v>
      </c>
      <c r="G446" s="82">
        <v>4104.0851339999999</v>
      </c>
      <c r="H446" s="82">
        <v>0</v>
      </c>
      <c r="I446" s="88"/>
      <c r="J446" s="88"/>
      <c r="K446" s="88"/>
      <c r="L446" s="88"/>
      <c r="M446" s="88"/>
      <c r="N446" s="88"/>
      <c r="O446" s="88"/>
    </row>
    <row r="447" spans="1:15" s="77" customFormat="1" ht="9" customHeight="1" x14ac:dyDescent="0.25">
      <c r="A447" s="76" t="s">
        <v>35</v>
      </c>
      <c r="B447" s="82">
        <f t="shared" si="25"/>
        <v>0</v>
      </c>
      <c r="C447" s="82">
        <v>0</v>
      </c>
      <c r="D447" s="82">
        <v>0</v>
      </c>
      <c r="E447" s="82">
        <v>0</v>
      </c>
      <c r="F447" s="82">
        <v>0</v>
      </c>
      <c r="G447" s="82">
        <v>0</v>
      </c>
      <c r="H447" s="82">
        <v>0</v>
      </c>
      <c r="I447" s="88"/>
      <c r="J447" s="88"/>
      <c r="K447" s="88"/>
      <c r="L447" s="88"/>
      <c r="M447" s="88"/>
      <c r="N447" s="88"/>
      <c r="O447" s="88"/>
    </row>
    <row r="448" spans="1:15" s="77" customFormat="1" ht="9" customHeight="1" x14ac:dyDescent="0.25">
      <c r="A448" s="76" t="s">
        <v>87</v>
      </c>
      <c r="B448" s="82">
        <f t="shared" si="25"/>
        <v>3566.3914999999997</v>
      </c>
      <c r="C448" s="82">
        <v>0</v>
      </c>
      <c r="D448" s="82">
        <v>0</v>
      </c>
      <c r="E448" s="82">
        <v>0</v>
      </c>
      <c r="F448" s="82">
        <v>358.83600000000001</v>
      </c>
      <c r="G448" s="82">
        <v>3207.5554999999999</v>
      </c>
      <c r="H448" s="82">
        <v>0</v>
      </c>
      <c r="I448" s="88"/>
      <c r="J448" s="88"/>
      <c r="K448" s="88"/>
      <c r="L448" s="88"/>
      <c r="M448" s="88"/>
      <c r="N448" s="88"/>
      <c r="O448" s="88"/>
    </row>
    <row r="449" spans="1:15" s="77" customFormat="1" ht="9" customHeight="1" x14ac:dyDescent="0.25">
      <c r="A449" s="83" t="s">
        <v>37</v>
      </c>
      <c r="B449" s="85">
        <f t="shared" si="25"/>
        <v>76303.3</v>
      </c>
      <c r="C449" s="85">
        <v>56287</v>
      </c>
      <c r="D449" s="85">
        <v>0</v>
      </c>
      <c r="E449" s="85">
        <v>0</v>
      </c>
      <c r="F449" s="85">
        <v>0</v>
      </c>
      <c r="G449" s="85">
        <v>6517.5</v>
      </c>
      <c r="H449" s="85">
        <v>13498.8</v>
      </c>
      <c r="I449" s="88"/>
      <c r="J449" s="88"/>
      <c r="K449" s="88"/>
      <c r="L449" s="88"/>
      <c r="M449" s="88"/>
      <c r="N449" s="88"/>
      <c r="O449" s="88"/>
    </row>
    <row r="450" spans="1:15" s="77" customFormat="1" ht="9" customHeight="1" x14ac:dyDescent="0.25">
      <c r="A450" s="76" t="s">
        <v>38</v>
      </c>
      <c r="B450" s="82">
        <f t="shared" si="25"/>
        <v>512.24166160000004</v>
      </c>
      <c r="C450" s="82">
        <v>339.084</v>
      </c>
      <c r="D450" s="82">
        <v>0</v>
      </c>
      <c r="E450" s="82">
        <v>0</v>
      </c>
      <c r="F450" s="82">
        <v>0</v>
      </c>
      <c r="G450" s="82">
        <v>173.15766160000001</v>
      </c>
      <c r="H450" s="82">
        <v>0</v>
      </c>
      <c r="I450" s="88"/>
      <c r="J450" s="88"/>
      <c r="K450" s="88"/>
      <c r="L450" s="88"/>
      <c r="M450" s="88"/>
      <c r="N450" s="88"/>
      <c r="O450" s="88"/>
    </row>
    <row r="451" spans="1:15" s="77" customFormat="1" ht="9" customHeight="1" x14ac:dyDescent="0.25">
      <c r="A451" s="76" t="s">
        <v>39</v>
      </c>
      <c r="B451" s="82">
        <f t="shared" si="25"/>
        <v>8415.0190000000002</v>
      </c>
      <c r="C451" s="82">
        <v>3131.6460000000002</v>
      </c>
      <c r="D451" s="82">
        <v>0</v>
      </c>
      <c r="E451" s="82">
        <v>0</v>
      </c>
      <c r="F451" s="82">
        <v>458.77699999999999</v>
      </c>
      <c r="G451" s="82">
        <v>4824.5959999999995</v>
      </c>
      <c r="H451" s="82">
        <v>0</v>
      </c>
      <c r="I451" s="88"/>
      <c r="J451" s="88"/>
      <c r="K451" s="88"/>
      <c r="L451" s="88"/>
      <c r="M451" s="88"/>
      <c r="N451" s="88"/>
      <c r="O451" s="88"/>
    </row>
    <row r="452" spans="1:15" s="77" customFormat="1" ht="9" customHeight="1" x14ac:dyDescent="0.25">
      <c r="A452" s="76" t="s">
        <v>40</v>
      </c>
      <c r="B452" s="82">
        <f t="shared" si="25"/>
        <v>93717.9</v>
      </c>
      <c r="C452" s="82">
        <v>93717.9</v>
      </c>
      <c r="D452" s="82">
        <v>0</v>
      </c>
      <c r="E452" s="82">
        <v>0</v>
      </c>
      <c r="F452" s="82">
        <v>0</v>
      </c>
      <c r="G452" s="82">
        <v>0</v>
      </c>
      <c r="H452" s="82">
        <v>0</v>
      </c>
      <c r="I452" s="88"/>
      <c r="J452" s="88"/>
      <c r="K452" s="88"/>
      <c r="L452" s="88"/>
      <c r="M452" s="88"/>
      <c r="N452" s="88"/>
      <c r="O452" s="88"/>
    </row>
    <row r="453" spans="1:15" s="77" customFormat="1" ht="9" customHeight="1" x14ac:dyDescent="0.25">
      <c r="A453" s="83" t="s">
        <v>41</v>
      </c>
      <c r="B453" s="85">
        <f t="shared" si="25"/>
        <v>2882001.1399999997</v>
      </c>
      <c r="C453" s="85">
        <v>2315337.6</v>
      </c>
      <c r="D453" s="85">
        <v>97764.800000000003</v>
      </c>
      <c r="E453" s="85">
        <v>463230.3</v>
      </c>
      <c r="F453" s="85">
        <v>2508.8000000000002</v>
      </c>
      <c r="G453" s="85">
        <v>3159.64</v>
      </c>
      <c r="H453" s="85">
        <v>0</v>
      </c>
      <c r="I453" s="88"/>
      <c r="J453" s="88"/>
      <c r="K453" s="88"/>
      <c r="L453" s="88"/>
      <c r="M453" s="88"/>
      <c r="N453" s="88"/>
      <c r="O453" s="88"/>
    </row>
    <row r="454" spans="1:15" s="77" customFormat="1" ht="9" customHeight="1" x14ac:dyDescent="0.25">
      <c r="A454" s="76" t="s">
        <v>88</v>
      </c>
      <c r="B454" s="82">
        <f t="shared" si="25"/>
        <v>573.64075000000003</v>
      </c>
      <c r="C454" s="82">
        <v>571.10550000000001</v>
      </c>
      <c r="D454" s="82">
        <v>1.9955000000000001</v>
      </c>
      <c r="E454" s="82">
        <v>0</v>
      </c>
      <c r="F454" s="82">
        <v>0</v>
      </c>
      <c r="G454" s="82">
        <v>0.53974999999999995</v>
      </c>
      <c r="H454" s="82">
        <v>0</v>
      </c>
      <c r="I454" s="88"/>
      <c r="J454" s="88"/>
      <c r="K454" s="88"/>
      <c r="L454" s="88"/>
      <c r="M454" s="88"/>
      <c r="N454" s="88"/>
      <c r="O454" s="88"/>
    </row>
    <row r="455" spans="1:15" s="77" customFormat="1" ht="9" customHeight="1" x14ac:dyDescent="0.25">
      <c r="A455" s="76" t="s">
        <v>42</v>
      </c>
      <c r="B455" s="82">
        <f t="shared" si="25"/>
        <v>1755793.9024897499</v>
      </c>
      <c r="C455" s="82">
        <v>1242217.6780285002</v>
      </c>
      <c r="D455" s="82">
        <v>41115.233201000003</v>
      </c>
      <c r="E455" s="82">
        <v>198599.48250000001</v>
      </c>
      <c r="F455" s="82">
        <v>160540.10178125001</v>
      </c>
      <c r="G455" s="82">
        <v>20665.659434000005</v>
      </c>
      <c r="H455" s="82">
        <v>92655.747545000006</v>
      </c>
      <c r="I455" s="88"/>
      <c r="J455" s="88"/>
      <c r="K455" s="88"/>
      <c r="L455" s="88"/>
      <c r="M455" s="88"/>
      <c r="N455" s="88"/>
      <c r="O455" s="88"/>
    </row>
    <row r="456" spans="1:15" s="77" customFormat="1" ht="9" customHeight="1" x14ac:dyDescent="0.25">
      <c r="A456" s="76" t="s">
        <v>43</v>
      </c>
      <c r="B456" s="82">
        <f t="shared" si="25"/>
        <v>10199.3037</v>
      </c>
      <c r="C456" s="82">
        <v>523.12099999999998</v>
      </c>
      <c r="D456" s="82">
        <v>0</v>
      </c>
      <c r="E456" s="82">
        <v>0</v>
      </c>
      <c r="F456" s="82">
        <v>88.83189999999999</v>
      </c>
      <c r="G456" s="82">
        <v>9587.3508000000002</v>
      </c>
      <c r="H456" s="82">
        <v>0</v>
      </c>
      <c r="I456" s="88"/>
      <c r="J456" s="88"/>
      <c r="K456" s="88"/>
      <c r="L456" s="88"/>
      <c r="M456" s="88"/>
      <c r="N456" s="88"/>
      <c r="O456" s="88"/>
    </row>
    <row r="457" spans="1:15" s="77" customFormat="1" ht="9" customHeight="1" x14ac:dyDescent="0.25">
      <c r="A457" s="83" t="s">
        <v>44</v>
      </c>
      <c r="B457" s="85">
        <f t="shared" si="25"/>
        <v>237479.95909999998</v>
      </c>
      <c r="C457" s="85">
        <v>223628.69769999999</v>
      </c>
      <c r="D457" s="85">
        <v>12444.20515</v>
      </c>
      <c r="E457" s="85">
        <v>0</v>
      </c>
      <c r="F457" s="85">
        <v>1407.0562500000001</v>
      </c>
      <c r="G457" s="85">
        <v>0</v>
      </c>
      <c r="H457" s="85">
        <v>0</v>
      </c>
      <c r="I457" s="88"/>
      <c r="J457" s="88"/>
      <c r="K457" s="88"/>
      <c r="L457" s="88"/>
      <c r="M457" s="88"/>
      <c r="N457" s="88"/>
      <c r="O457" s="88"/>
    </row>
    <row r="458" spans="1:15" s="77" customFormat="1" ht="9" customHeight="1" x14ac:dyDescent="0.25">
      <c r="A458" s="76" t="s">
        <v>45</v>
      </c>
      <c r="B458" s="82">
        <f t="shared" si="25"/>
        <v>105124.13813579999</v>
      </c>
      <c r="C458" s="82">
        <v>93210.649597399999</v>
      </c>
      <c r="D458" s="82">
        <v>2364.0249282</v>
      </c>
      <c r="E458" s="82">
        <v>0</v>
      </c>
      <c r="F458" s="82">
        <v>926.80899999999997</v>
      </c>
      <c r="G458" s="82">
        <v>8622.6546101999993</v>
      </c>
      <c r="H458" s="82">
        <v>0</v>
      </c>
      <c r="I458" s="88"/>
      <c r="J458" s="88"/>
      <c r="K458" s="88"/>
      <c r="L458" s="88"/>
      <c r="M458" s="88"/>
      <c r="N458" s="88"/>
      <c r="O458" s="88"/>
    </row>
    <row r="459" spans="1:15" s="77" customFormat="1" ht="9" customHeight="1" x14ac:dyDescent="0.25">
      <c r="A459" s="76" t="s">
        <v>46</v>
      </c>
      <c r="B459" s="82">
        <f t="shared" si="25"/>
        <v>607055.27040999988</v>
      </c>
      <c r="C459" s="82">
        <v>466543.33100999997</v>
      </c>
      <c r="D459" s="82">
        <v>74642.498999999996</v>
      </c>
      <c r="E459" s="82">
        <v>0</v>
      </c>
      <c r="F459" s="82">
        <v>19.679400000000001</v>
      </c>
      <c r="G459" s="82">
        <v>65849.760999999999</v>
      </c>
      <c r="H459" s="82">
        <v>0</v>
      </c>
      <c r="I459" s="88"/>
      <c r="J459" s="88"/>
      <c r="K459" s="88"/>
      <c r="L459" s="88"/>
      <c r="M459" s="88"/>
      <c r="N459" s="88"/>
      <c r="O459" s="88"/>
    </row>
    <row r="460" spans="1:15" s="77" customFormat="1" ht="9" customHeight="1" x14ac:dyDescent="0.25">
      <c r="A460" s="76" t="s">
        <v>47</v>
      </c>
      <c r="B460" s="82">
        <f t="shared" si="25"/>
        <v>106521.45119999998</v>
      </c>
      <c r="C460" s="82">
        <v>97912.840599999981</v>
      </c>
      <c r="D460" s="82">
        <v>3232.1445299999996</v>
      </c>
      <c r="E460" s="82">
        <v>0</v>
      </c>
      <c r="F460" s="82">
        <v>0</v>
      </c>
      <c r="G460" s="82">
        <v>5376.4660700000004</v>
      </c>
      <c r="H460" s="82">
        <v>0</v>
      </c>
      <c r="I460" s="88"/>
      <c r="J460" s="88"/>
      <c r="K460" s="88"/>
      <c r="L460" s="88"/>
      <c r="M460" s="88"/>
      <c r="N460" s="88"/>
      <c r="O460" s="88"/>
    </row>
    <row r="461" spans="1:15" s="77" customFormat="1" ht="9" customHeight="1" x14ac:dyDescent="0.25">
      <c r="A461" s="83" t="s">
        <v>48</v>
      </c>
      <c r="B461" s="85">
        <f t="shared" si="25"/>
        <v>630029.93999999994</v>
      </c>
      <c r="C461" s="85">
        <v>571219.35</v>
      </c>
      <c r="D461" s="85">
        <v>21758.85</v>
      </c>
      <c r="E461" s="85">
        <v>30900</v>
      </c>
      <c r="F461" s="85">
        <v>1560</v>
      </c>
      <c r="G461" s="85">
        <v>4591.74</v>
      </c>
      <c r="H461" s="85">
        <v>0</v>
      </c>
      <c r="I461" s="88"/>
      <c r="J461" s="88"/>
      <c r="K461" s="88"/>
      <c r="L461" s="88"/>
      <c r="M461" s="88"/>
      <c r="N461" s="88"/>
      <c r="O461" s="88"/>
    </row>
    <row r="462" spans="1:15" s="77" customFormat="1" ht="9" customHeight="1" x14ac:dyDescent="0.25">
      <c r="A462" s="76" t="s">
        <v>49</v>
      </c>
      <c r="B462" s="82">
        <f t="shared" si="25"/>
        <v>2572.498</v>
      </c>
      <c r="C462" s="82">
        <v>2363.8000000000002</v>
      </c>
      <c r="D462" s="82">
        <v>2.31</v>
      </c>
      <c r="E462" s="82">
        <v>0</v>
      </c>
      <c r="F462" s="82">
        <v>0</v>
      </c>
      <c r="G462" s="82">
        <v>206.38800000000001</v>
      </c>
      <c r="H462" s="82">
        <v>0</v>
      </c>
      <c r="I462" s="88"/>
      <c r="J462" s="88"/>
      <c r="K462" s="88"/>
      <c r="L462" s="88"/>
      <c r="M462" s="88"/>
      <c r="N462" s="88"/>
      <c r="O462" s="88"/>
    </row>
    <row r="463" spans="1:15" s="77" customFormat="1" ht="9" customHeight="1" x14ac:dyDescent="0.25">
      <c r="A463" s="76" t="s">
        <v>50</v>
      </c>
      <c r="B463" s="82">
        <f t="shared" si="25"/>
        <v>11053.464339600001</v>
      </c>
      <c r="C463" s="82">
        <v>11053.464339600001</v>
      </c>
      <c r="D463" s="82">
        <v>0</v>
      </c>
      <c r="E463" s="82">
        <v>0</v>
      </c>
      <c r="F463" s="82">
        <v>0</v>
      </c>
      <c r="G463" s="82">
        <v>0</v>
      </c>
      <c r="H463" s="82">
        <v>0</v>
      </c>
      <c r="I463" s="88"/>
      <c r="J463" s="88"/>
      <c r="K463" s="88"/>
      <c r="L463" s="88"/>
      <c r="M463" s="88"/>
      <c r="N463" s="88"/>
      <c r="O463" s="88"/>
    </row>
    <row r="464" spans="1:15" s="77" customFormat="1" ht="9" customHeight="1" x14ac:dyDescent="0.25">
      <c r="A464" s="76" t="s">
        <v>51</v>
      </c>
      <c r="B464" s="82">
        <f t="shared" si="25"/>
        <v>20697.899999999998</v>
      </c>
      <c r="C464" s="82">
        <v>16524.919999999998</v>
      </c>
      <c r="D464" s="82">
        <v>0</v>
      </c>
      <c r="E464" s="82">
        <v>0</v>
      </c>
      <c r="F464" s="82">
        <v>2269.1799999999998</v>
      </c>
      <c r="G464" s="82">
        <v>1903.8</v>
      </c>
      <c r="H464" s="82">
        <v>0</v>
      </c>
      <c r="I464" s="88"/>
      <c r="J464" s="88"/>
      <c r="K464" s="88"/>
      <c r="L464" s="88"/>
      <c r="M464" s="88"/>
      <c r="N464" s="88"/>
      <c r="O464" s="88"/>
    </row>
    <row r="465" spans="1:15" s="77" customFormat="1" ht="9" customHeight="1" x14ac:dyDescent="0.25">
      <c r="A465" s="83" t="s">
        <v>52</v>
      </c>
      <c r="B465" s="85">
        <f t="shared" si="25"/>
        <v>415616.67882419995</v>
      </c>
      <c r="C465" s="85">
        <v>359432.60471019993</v>
      </c>
      <c r="D465" s="85">
        <v>48123.294325000003</v>
      </c>
      <c r="E465" s="85">
        <v>0</v>
      </c>
      <c r="F465" s="85">
        <v>344.11215999999996</v>
      </c>
      <c r="G465" s="85">
        <v>7716.6676290000005</v>
      </c>
      <c r="H465" s="85">
        <v>0</v>
      </c>
      <c r="I465" s="88"/>
      <c r="J465" s="88"/>
      <c r="K465" s="88"/>
      <c r="L465" s="88"/>
      <c r="M465" s="88"/>
      <c r="N465" s="88"/>
      <c r="O465" s="88"/>
    </row>
    <row r="466" spans="1:15" s="77" customFormat="1" ht="9" customHeight="1" x14ac:dyDescent="0.25">
      <c r="A466" s="76" t="s">
        <v>53</v>
      </c>
      <c r="B466" s="82">
        <f t="shared" si="25"/>
        <v>230865.17914119997</v>
      </c>
      <c r="C466" s="82">
        <v>221225.09401519998</v>
      </c>
      <c r="D466" s="82">
        <v>0</v>
      </c>
      <c r="E466" s="82">
        <v>0</v>
      </c>
      <c r="F466" s="82">
        <v>231.36706600000002</v>
      </c>
      <c r="G466" s="82">
        <v>9408.7180599999992</v>
      </c>
      <c r="H466" s="82">
        <v>0</v>
      </c>
      <c r="I466" s="88"/>
      <c r="J466" s="88"/>
      <c r="K466" s="88"/>
      <c r="L466" s="88"/>
      <c r="M466" s="88"/>
      <c r="N466" s="88"/>
      <c r="O466" s="88"/>
    </row>
    <row r="467" spans="1:15" s="77" customFormat="1" ht="9" customHeight="1" x14ac:dyDescent="0.25">
      <c r="A467" s="76" t="s">
        <v>54</v>
      </c>
      <c r="B467" s="82">
        <f t="shared" si="25"/>
        <v>11628.601789999999</v>
      </c>
      <c r="C467" s="82">
        <v>9594.8880000000008</v>
      </c>
      <c r="D467" s="82">
        <v>25.4695</v>
      </c>
      <c r="E467" s="82">
        <v>0</v>
      </c>
      <c r="F467" s="82">
        <v>19.300999999999998</v>
      </c>
      <c r="G467" s="82">
        <v>1988.9432899999999</v>
      </c>
      <c r="H467" s="82">
        <v>0</v>
      </c>
      <c r="I467" s="88"/>
      <c r="J467" s="88"/>
      <c r="K467" s="88"/>
      <c r="L467" s="88"/>
      <c r="M467" s="88"/>
      <c r="N467" s="88"/>
      <c r="O467" s="88"/>
    </row>
    <row r="468" spans="1:15" s="77" customFormat="1" ht="9" customHeight="1" x14ac:dyDescent="0.25">
      <c r="A468" s="76" t="s">
        <v>55</v>
      </c>
      <c r="B468" s="82">
        <f t="shared" si="25"/>
        <v>52357.547850000003</v>
      </c>
      <c r="C468" s="82">
        <v>46799.553999999996</v>
      </c>
      <c r="D468" s="82">
        <v>0</v>
      </c>
      <c r="E468" s="82">
        <v>1540.9988500000002</v>
      </c>
      <c r="F468" s="82">
        <v>4016.9949999999999</v>
      </c>
      <c r="G468" s="82">
        <v>0</v>
      </c>
      <c r="H468" s="82">
        <v>0</v>
      </c>
      <c r="I468" s="88"/>
      <c r="J468" s="88"/>
      <c r="K468" s="88"/>
      <c r="L468" s="88"/>
      <c r="M468" s="88"/>
      <c r="N468" s="88"/>
      <c r="O468" s="88"/>
    </row>
    <row r="469" spans="1:15" s="77" customFormat="1" ht="9" customHeight="1" x14ac:dyDescent="0.25">
      <c r="A469" s="83" t="s">
        <v>56</v>
      </c>
      <c r="B469" s="85">
        <f t="shared" si="25"/>
        <v>2380.0684799999999</v>
      </c>
      <c r="C469" s="85">
        <v>864.02576999999997</v>
      </c>
      <c r="D469" s="85">
        <v>0</v>
      </c>
      <c r="E469" s="85">
        <v>0</v>
      </c>
      <c r="F469" s="85">
        <v>4.1065200000000006</v>
      </c>
      <c r="G469" s="85">
        <v>642.07599000000005</v>
      </c>
      <c r="H469" s="85">
        <v>869.86019999999996</v>
      </c>
      <c r="I469" s="88"/>
      <c r="J469" s="88"/>
      <c r="K469" s="88"/>
      <c r="L469" s="88"/>
      <c r="M469" s="88"/>
      <c r="N469" s="88"/>
      <c r="O469" s="88"/>
    </row>
    <row r="470" spans="1:15" s="77" customFormat="1" ht="9" customHeight="1" x14ac:dyDescent="0.25">
      <c r="A470" s="76" t="s">
        <v>57</v>
      </c>
      <c r="B470" s="82">
        <f t="shared" si="25"/>
        <v>32358.140430000003</v>
      </c>
      <c r="C470" s="82">
        <v>17907.754000000001</v>
      </c>
      <c r="D470" s="82">
        <v>0</v>
      </c>
      <c r="E470" s="82">
        <v>0</v>
      </c>
      <c r="F470" s="82">
        <v>13601.313930000002</v>
      </c>
      <c r="G470" s="82">
        <v>849.07249999999999</v>
      </c>
      <c r="H470" s="82">
        <v>0</v>
      </c>
      <c r="I470" s="88"/>
      <c r="J470" s="88"/>
      <c r="K470" s="88"/>
      <c r="L470" s="88"/>
      <c r="M470" s="88"/>
      <c r="N470" s="88"/>
      <c r="O470" s="88"/>
    </row>
    <row r="471" spans="1:15" s="77" customFormat="1" ht="9" customHeight="1" x14ac:dyDescent="0.25">
      <c r="A471" s="76" t="s">
        <v>58</v>
      </c>
      <c r="B471" s="82">
        <f t="shared" si="25"/>
        <v>66751.73</v>
      </c>
      <c r="C471" s="82">
        <v>18183.189999999999</v>
      </c>
      <c r="D471" s="82">
        <v>0</v>
      </c>
      <c r="E471" s="82">
        <v>0</v>
      </c>
      <c r="F471" s="82">
        <v>216.25</v>
      </c>
      <c r="G471" s="82">
        <v>48352.29</v>
      </c>
      <c r="H471" s="82">
        <v>0</v>
      </c>
      <c r="I471" s="88"/>
      <c r="J471" s="88"/>
      <c r="K471" s="88"/>
      <c r="L471" s="88"/>
      <c r="M471" s="88"/>
      <c r="N471" s="88"/>
      <c r="O471" s="88"/>
    </row>
    <row r="472" spans="1:15" s="77" customFormat="1" ht="9" customHeight="1" x14ac:dyDescent="0.25">
      <c r="A472" s="76" t="s">
        <v>59</v>
      </c>
      <c r="B472" s="82">
        <f t="shared" si="25"/>
        <v>29898.713</v>
      </c>
      <c r="C472" s="82">
        <v>29898.713</v>
      </c>
      <c r="D472" s="82">
        <v>0</v>
      </c>
      <c r="E472" s="82">
        <v>0</v>
      </c>
      <c r="F472" s="82">
        <v>0</v>
      </c>
      <c r="G472" s="82">
        <v>0</v>
      </c>
      <c r="H472" s="82">
        <v>0</v>
      </c>
      <c r="I472" s="88"/>
      <c r="J472" s="88"/>
      <c r="K472" s="88"/>
      <c r="L472" s="88"/>
      <c r="M472" s="88"/>
      <c r="N472" s="88"/>
      <c r="O472" s="88"/>
    </row>
    <row r="473" spans="1:15" s="77" customFormat="1" ht="9" customHeight="1" x14ac:dyDescent="0.25">
      <c r="A473" s="83" t="s">
        <v>60</v>
      </c>
      <c r="B473" s="85">
        <f t="shared" si="25"/>
        <v>56735.199999999997</v>
      </c>
      <c r="C473" s="85">
        <v>4135.75</v>
      </c>
      <c r="D473" s="85">
        <v>0</v>
      </c>
      <c r="E473" s="85">
        <v>0</v>
      </c>
      <c r="F473" s="85">
        <v>9237</v>
      </c>
      <c r="G473" s="85">
        <v>43362.45</v>
      </c>
      <c r="H473" s="85">
        <v>0</v>
      </c>
      <c r="I473" s="88"/>
      <c r="J473" s="88"/>
      <c r="K473" s="88"/>
      <c r="L473" s="88"/>
      <c r="M473" s="88"/>
      <c r="N473" s="88"/>
      <c r="O473" s="88"/>
    </row>
    <row r="474" spans="1:15" s="77" customFormat="1" ht="9" customHeight="1" x14ac:dyDescent="0.25">
      <c r="A474" s="76" t="s">
        <v>61</v>
      </c>
      <c r="B474" s="82">
        <f t="shared" si="25"/>
        <v>22719.47</v>
      </c>
      <c r="C474" s="82">
        <v>22136.15</v>
      </c>
      <c r="D474" s="82">
        <v>0</v>
      </c>
      <c r="E474" s="82">
        <v>0</v>
      </c>
      <c r="F474" s="82">
        <v>0</v>
      </c>
      <c r="G474" s="82">
        <v>583.32000000000005</v>
      </c>
      <c r="H474" s="82">
        <v>0</v>
      </c>
      <c r="I474" s="88"/>
      <c r="J474" s="88"/>
      <c r="K474" s="88"/>
      <c r="L474" s="88"/>
      <c r="M474" s="88"/>
      <c r="N474" s="88"/>
      <c r="O474" s="88"/>
    </row>
    <row r="475" spans="1:15" s="77" customFormat="1" ht="9" customHeight="1" x14ac:dyDescent="0.25">
      <c r="A475" s="76" t="s">
        <v>62</v>
      </c>
      <c r="B475" s="82">
        <f t="shared" si="25"/>
        <v>251111.92999999996</v>
      </c>
      <c r="C475" s="82">
        <v>224547.8</v>
      </c>
      <c r="D475" s="82">
        <v>887.4</v>
      </c>
      <c r="E475" s="82">
        <v>0</v>
      </c>
      <c r="F475" s="82">
        <v>13285.9</v>
      </c>
      <c r="G475" s="82">
        <v>12390.83</v>
      </c>
      <c r="H475" s="82">
        <v>0</v>
      </c>
      <c r="I475" s="88"/>
      <c r="J475" s="88"/>
      <c r="K475" s="88"/>
      <c r="L475" s="88"/>
      <c r="M475" s="88"/>
      <c r="N475" s="88"/>
      <c r="O475" s="88"/>
    </row>
    <row r="476" spans="1:15" s="77" customFormat="1" ht="9" customHeight="1" x14ac:dyDescent="0.25">
      <c r="A476" s="76" t="s">
        <v>63</v>
      </c>
      <c r="B476" s="82">
        <f t="shared" si="25"/>
        <v>449.96761983471004</v>
      </c>
      <c r="C476" s="82">
        <v>45.459050000000005</v>
      </c>
      <c r="D476" s="82">
        <v>0</v>
      </c>
      <c r="E476" s="82">
        <v>0</v>
      </c>
      <c r="F476" s="82">
        <v>363.64436316241006</v>
      </c>
      <c r="G476" s="82">
        <v>40.864206672299993</v>
      </c>
      <c r="H476" s="82">
        <v>0</v>
      </c>
      <c r="I476" s="88"/>
      <c r="J476" s="88"/>
      <c r="K476" s="88"/>
      <c r="L476" s="88"/>
      <c r="M476" s="88"/>
      <c r="N476" s="88"/>
      <c r="O476" s="88"/>
    </row>
    <row r="477" spans="1:15" s="77" customFormat="1" ht="9" customHeight="1" x14ac:dyDescent="0.25">
      <c r="A477" s="83" t="s">
        <v>64</v>
      </c>
      <c r="B477" s="85">
        <f t="shared" si="25"/>
        <v>29650.163860000001</v>
      </c>
      <c r="C477" s="85">
        <v>20638.035</v>
      </c>
      <c r="D477" s="85">
        <v>600.2373</v>
      </c>
      <c r="E477" s="85">
        <v>0</v>
      </c>
      <c r="F477" s="85">
        <v>969.77476000000001</v>
      </c>
      <c r="G477" s="85">
        <v>7442.1167999999998</v>
      </c>
      <c r="H477" s="85">
        <v>0</v>
      </c>
      <c r="I477" s="88"/>
      <c r="J477" s="88"/>
      <c r="K477" s="88"/>
      <c r="L477" s="88"/>
      <c r="M477" s="88"/>
      <c r="N477" s="88"/>
      <c r="O477" s="88"/>
    </row>
    <row r="478" spans="1:15" s="77" customFormat="1" ht="9" customHeight="1" x14ac:dyDescent="0.25">
      <c r="B478" s="82"/>
      <c r="C478" s="82"/>
      <c r="D478" s="82"/>
      <c r="E478" s="82"/>
      <c r="F478" s="82"/>
      <c r="G478" s="82"/>
      <c r="H478" s="82"/>
      <c r="I478" s="100"/>
    </row>
    <row r="479" spans="1:15" s="77" customFormat="1" ht="9" customHeight="1" x14ac:dyDescent="0.25">
      <c r="A479" s="306">
        <v>2008</v>
      </c>
    </row>
    <row r="480" spans="1:15" s="80" customFormat="1" ht="9" customHeight="1" x14ac:dyDescent="0.25">
      <c r="A480" s="78" t="s">
        <v>33</v>
      </c>
      <c r="B480" s="97">
        <f t="shared" ref="B480:H480" si="26">SUM(B482:B513)</f>
        <v>7532678.5000987528</v>
      </c>
      <c r="C480" s="97">
        <f t="shared" si="26"/>
        <v>6314890.818</v>
      </c>
      <c r="D480" s="97">
        <f t="shared" si="26"/>
        <v>234376.872</v>
      </c>
      <c r="E480" s="97">
        <f t="shared" si="26"/>
        <v>493315.82699999999</v>
      </c>
      <c r="F480" s="97">
        <f t="shared" si="26"/>
        <v>193189.405</v>
      </c>
      <c r="G480" s="97">
        <f t="shared" si="26"/>
        <v>212952.31700000004</v>
      </c>
      <c r="H480" s="97">
        <f t="shared" si="26"/>
        <v>83953.261098749994</v>
      </c>
    </row>
    <row r="481" spans="1:15" s="80" customFormat="1" ht="3.95" customHeight="1" x14ac:dyDescent="0.25">
      <c r="A481" s="75"/>
      <c r="B481" s="97"/>
      <c r="C481" s="97"/>
      <c r="D481" s="97"/>
      <c r="E481" s="97"/>
      <c r="F481" s="97"/>
      <c r="G481" s="97"/>
      <c r="H481" s="97"/>
      <c r="I481" s="97"/>
    </row>
    <row r="482" spans="1:15" s="77" customFormat="1" ht="9" customHeight="1" x14ac:dyDescent="0.25">
      <c r="A482" s="76" t="s">
        <v>34</v>
      </c>
      <c r="B482" s="82">
        <f t="shared" ref="B482:B513" si="27">SUM(C482:H482)</f>
        <v>2777.2</v>
      </c>
      <c r="C482" s="82">
        <v>0</v>
      </c>
      <c r="D482" s="82">
        <v>0</v>
      </c>
      <c r="E482" s="82">
        <v>0</v>
      </c>
      <c r="F482" s="82">
        <v>0</v>
      </c>
      <c r="G482" s="82">
        <v>2777.2</v>
      </c>
      <c r="H482" s="82">
        <v>0</v>
      </c>
      <c r="I482" s="88"/>
      <c r="J482" s="88"/>
      <c r="K482" s="88"/>
      <c r="L482" s="88"/>
      <c r="M482" s="88"/>
      <c r="N482" s="88"/>
      <c r="O482" s="88"/>
    </row>
    <row r="483" spans="1:15" s="77" customFormat="1" ht="9" customHeight="1" x14ac:dyDescent="0.25">
      <c r="A483" s="76" t="s">
        <v>35</v>
      </c>
      <c r="B483" s="82">
        <f t="shared" si="27"/>
        <v>530.25</v>
      </c>
      <c r="C483" s="82">
        <v>0</v>
      </c>
      <c r="D483" s="82">
        <v>0</v>
      </c>
      <c r="E483" s="82">
        <v>0</v>
      </c>
      <c r="F483" s="82">
        <v>0</v>
      </c>
      <c r="G483" s="82">
        <v>530.25</v>
      </c>
      <c r="H483" s="82">
        <v>0</v>
      </c>
      <c r="I483" s="88"/>
      <c r="J483" s="88"/>
      <c r="K483" s="88"/>
      <c r="L483" s="88"/>
      <c r="M483" s="88"/>
      <c r="N483" s="88"/>
      <c r="O483" s="88"/>
    </row>
    <row r="484" spans="1:15" s="77" customFormat="1" ht="9" customHeight="1" x14ac:dyDescent="0.25">
      <c r="A484" s="76" t="s">
        <v>87</v>
      </c>
      <c r="B484" s="82">
        <f t="shared" si="27"/>
        <v>4246.6179999999995</v>
      </c>
      <c r="C484" s="82">
        <v>0</v>
      </c>
      <c r="D484" s="82">
        <v>0</v>
      </c>
      <c r="E484" s="82">
        <v>0</v>
      </c>
      <c r="F484" s="82">
        <v>451.9</v>
      </c>
      <c r="G484" s="82">
        <v>3794.7179999999998</v>
      </c>
      <c r="H484" s="82">
        <v>0</v>
      </c>
      <c r="I484" s="88"/>
      <c r="J484" s="88"/>
      <c r="K484" s="88"/>
      <c r="L484" s="88"/>
      <c r="M484" s="88"/>
      <c r="N484" s="88"/>
      <c r="O484" s="88"/>
    </row>
    <row r="485" spans="1:15" s="77" customFormat="1" ht="9" customHeight="1" x14ac:dyDescent="0.25">
      <c r="A485" s="83" t="s">
        <v>37</v>
      </c>
      <c r="B485" s="85">
        <f t="shared" si="27"/>
        <v>220402.34000000003</v>
      </c>
      <c r="C485" s="85">
        <v>205278.98</v>
      </c>
      <c r="D485" s="85">
        <v>0</v>
      </c>
      <c r="E485" s="85">
        <v>0</v>
      </c>
      <c r="F485" s="85">
        <v>0</v>
      </c>
      <c r="G485" s="85">
        <v>15123.36</v>
      </c>
      <c r="H485" s="85">
        <v>0</v>
      </c>
      <c r="I485" s="88"/>
      <c r="J485" s="88"/>
      <c r="K485" s="88"/>
      <c r="L485" s="88"/>
      <c r="M485" s="88"/>
      <c r="N485" s="88"/>
      <c r="O485" s="88"/>
    </row>
    <row r="486" spans="1:15" s="77" customFormat="1" ht="9" customHeight="1" x14ac:dyDescent="0.25">
      <c r="A486" s="76" t="s">
        <v>38</v>
      </c>
      <c r="B486" s="82">
        <f t="shared" si="27"/>
        <v>1564.94</v>
      </c>
      <c r="C486" s="82">
        <v>884.52</v>
      </c>
      <c r="D486" s="82">
        <v>0</v>
      </c>
      <c r="E486" s="82">
        <v>0</v>
      </c>
      <c r="F486" s="82">
        <v>478.94200000000001</v>
      </c>
      <c r="G486" s="82">
        <v>201.47800000000001</v>
      </c>
      <c r="H486" s="82">
        <v>0</v>
      </c>
      <c r="I486" s="88"/>
      <c r="J486" s="88"/>
      <c r="K486" s="88"/>
      <c r="L486" s="88"/>
      <c r="M486" s="88"/>
      <c r="N486" s="88"/>
      <c r="O486" s="88"/>
    </row>
    <row r="487" spans="1:15" s="77" customFormat="1" ht="9" customHeight="1" x14ac:dyDescent="0.25">
      <c r="A487" s="76" t="s">
        <v>39</v>
      </c>
      <c r="B487" s="82">
        <f t="shared" si="27"/>
        <v>5009.0599999999995</v>
      </c>
      <c r="C487" s="82">
        <v>2290.9169999999999</v>
      </c>
      <c r="D487" s="82">
        <v>0</v>
      </c>
      <c r="E487" s="82">
        <v>0</v>
      </c>
      <c r="F487" s="82">
        <v>0</v>
      </c>
      <c r="G487" s="82">
        <v>2718.143</v>
      </c>
      <c r="H487" s="82">
        <v>0</v>
      </c>
      <c r="I487" s="88"/>
      <c r="J487" s="88"/>
      <c r="K487" s="88"/>
      <c r="L487" s="88"/>
      <c r="M487" s="88"/>
      <c r="N487" s="88"/>
      <c r="O487" s="88"/>
    </row>
    <row r="488" spans="1:15" s="77" customFormat="1" ht="9" customHeight="1" x14ac:dyDescent="0.25">
      <c r="A488" s="76" t="s">
        <v>40</v>
      </c>
      <c r="B488" s="82">
        <f t="shared" si="27"/>
        <v>80112.800000000003</v>
      </c>
      <c r="C488" s="82">
        <v>80112.800000000003</v>
      </c>
      <c r="D488" s="82">
        <v>0</v>
      </c>
      <c r="E488" s="82">
        <v>0</v>
      </c>
      <c r="F488" s="82">
        <v>0</v>
      </c>
      <c r="G488" s="82">
        <v>0</v>
      </c>
      <c r="H488" s="82">
        <v>0</v>
      </c>
      <c r="I488" s="88"/>
      <c r="J488" s="88"/>
      <c r="K488" s="88"/>
      <c r="L488" s="88"/>
      <c r="M488" s="88"/>
      <c r="N488" s="88"/>
      <c r="O488" s="88"/>
    </row>
    <row r="489" spans="1:15" s="77" customFormat="1" ht="9" customHeight="1" x14ac:dyDescent="0.25">
      <c r="A489" s="83" t="s">
        <v>41</v>
      </c>
      <c r="B489" s="85">
        <f t="shared" si="27"/>
        <v>2691054.327</v>
      </c>
      <c r="C489" s="85">
        <v>2289981.15</v>
      </c>
      <c r="D489" s="85">
        <v>112709.35</v>
      </c>
      <c r="E489" s="85">
        <v>285103.125</v>
      </c>
      <c r="F489" s="85">
        <v>2660.7</v>
      </c>
      <c r="G489" s="85">
        <v>600.00199999999995</v>
      </c>
      <c r="H489" s="85">
        <v>0</v>
      </c>
      <c r="I489" s="88"/>
      <c r="J489" s="88"/>
      <c r="K489" s="88"/>
      <c r="L489" s="88"/>
      <c r="M489" s="88"/>
      <c r="N489" s="88"/>
      <c r="O489" s="88"/>
    </row>
    <row r="490" spans="1:15" s="77" customFormat="1" ht="9" customHeight="1" x14ac:dyDescent="0.25">
      <c r="A490" s="76" t="s">
        <v>88</v>
      </c>
      <c r="B490" s="82">
        <f t="shared" si="27"/>
        <v>865.51599999999996</v>
      </c>
      <c r="C490" s="82">
        <v>859.67</v>
      </c>
      <c r="D490" s="82">
        <v>0</v>
      </c>
      <c r="E490" s="82">
        <v>0</v>
      </c>
      <c r="F490" s="82">
        <v>0</v>
      </c>
      <c r="G490" s="82">
        <v>5.8460000000000001</v>
      </c>
      <c r="H490" s="82">
        <v>0</v>
      </c>
      <c r="I490" s="88"/>
      <c r="J490" s="88"/>
      <c r="K490" s="88"/>
      <c r="L490" s="88"/>
      <c r="M490" s="88"/>
      <c r="N490" s="88"/>
      <c r="O490" s="88"/>
    </row>
    <row r="491" spans="1:15" s="77" customFormat="1" ht="9" customHeight="1" x14ac:dyDescent="0.25">
      <c r="A491" s="76" t="s">
        <v>42</v>
      </c>
      <c r="B491" s="82">
        <f t="shared" si="27"/>
        <v>1529693.87909875</v>
      </c>
      <c r="C491" s="82">
        <v>1067889.3089999999</v>
      </c>
      <c r="D491" s="82">
        <v>35856.642999999996</v>
      </c>
      <c r="E491" s="82">
        <v>182740.04699999999</v>
      </c>
      <c r="F491" s="82">
        <v>146146.891</v>
      </c>
      <c r="G491" s="82">
        <v>14285.216</v>
      </c>
      <c r="H491" s="82">
        <v>82775.773098749996</v>
      </c>
      <c r="I491" s="88"/>
      <c r="J491" s="88"/>
      <c r="K491" s="88"/>
      <c r="L491" s="88"/>
      <c r="M491" s="88"/>
      <c r="N491" s="88"/>
      <c r="O491" s="88"/>
    </row>
    <row r="492" spans="1:15" s="77" customFormat="1" ht="9" customHeight="1" x14ac:dyDescent="0.25">
      <c r="A492" s="76" t="s">
        <v>43</v>
      </c>
      <c r="B492" s="82">
        <f t="shared" si="27"/>
        <v>9825.1980000000003</v>
      </c>
      <c r="C492" s="82">
        <v>383.40300000000002</v>
      </c>
      <c r="D492" s="82">
        <v>0</v>
      </c>
      <c r="E492" s="82">
        <v>0</v>
      </c>
      <c r="F492" s="82">
        <v>93.501999999999995</v>
      </c>
      <c r="G492" s="82">
        <v>9348.2929999999997</v>
      </c>
      <c r="H492" s="82">
        <v>0</v>
      </c>
      <c r="I492" s="88"/>
      <c r="J492" s="88"/>
      <c r="K492" s="88"/>
      <c r="L492" s="88"/>
      <c r="M492" s="88"/>
      <c r="N492" s="88"/>
      <c r="O492" s="88"/>
    </row>
    <row r="493" spans="1:15" s="77" customFormat="1" ht="9" customHeight="1" x14ac:dyDescent="0.25">
      <c r="A493" s="83" t="s">
        <v>44</v>
      </c>
      <c r="B493" s="85">
        <f t="shared" si="27"/>
        <v>298791.60099999997</v>
      </c>
      <c r="C493" s="85">
        <v>280746.91399999999</v>
      </c>
      <c r="D493" s="85">
        <v>14762.04</v>
      </c>
      <c r="E493" s="85">
        <v>0</v>
      </c>
      <c r="F493" s="85">
        <v>1300.3889999999999</v>
      </c>
      <c r="G493" s="85">
        <v>1982.258</v>
      </c>
      <c r="H493" s="85">
        <v>0</v>
      </c>
      <c r="I493" s="88"/>
      <c r="J493" s="88"/>
      <c r="K493" s="88"/>
      <c r="L493" s="88"/>
      <c r="M493" s="88"/>
      <c r="N493" s="88"/>
      <c r="O493" s="88"/>
    </row>
    <row r="494" spans="1:15" s="77" customFormat="1" ht="9" customHeight="1" x14ac:dyDescent="0.25">
      <c r="A494" s="76" t="s">
        <v>45</v>
      </c>
      <c r="B494" s="82">
        <f t="shared" si="27"/>
        <v>156784.75299999997</v>
      </c>
      <c r="C494" s="82">
        <v>139165.96299999999</v>
      </c>
      <c r="D494" s="82">
        <v>1773.5360000000001</v>
      </c>
      <c r="E494" s="82">
        <v>0</v>
      </c>
      <c r="F494" s="82">
        <v>508.75900000000001</v>
      </c>
      <c r="G494" s="82">
        <v>15336.495000000001</v>
      </c>
      <c r="H494" s="82">
        <v>0</v>
      </c>
      <c r="I494" s="88"/>
      <c r="J494" s="88"/>
      <c r="K494" s="88"/>
      <c r="L494" s="88"/>
      <c r="M494" s="88"/>
      <c r="N494" s="88"/>
      <c r="O494" s="88"/>
    </row>
    <row r="495" spans="1:15" s="77" customFormat="1" ht="9" customHeight="1" x14ac:dyDescent="0.25">
      <c r="A495" s="76" t="s">
        <v>46</v>
      </c>
      <c r="B495" s="82">
        <f t="shared" si="27"/>
        <v>634321.55700000003</v>
      </c>
      <c r="C495" s="82">
        <v>612390.34100000001</v>
      </c>
      <c r="D495" s="82">
        <v>8147.6639999999998</v>
      </c>
      <c r="E495" s="82">
        <v>0</v>
      </c>
      <c r="F495" s="82">
        <v>695.37800000000004</v>
      </c>
      <c r="G495" s="82">
        <v>13088.174000000001</v>
      </c>
      <c r="H495" s="82">
        <v>0</v>
      </c>
      <c r="I495" s="88"/>
      <c r="J495" s="88"/>
      <c r="K495" s="88"/>
      <c r="L495" s="88"/>
      <c r="M495" s="88"/>
      <c r="N495" s="88"/>
      <c r="O495" s="88"/>
    </row>
    <row r="496" spans="1:15" s="77" customFormat="1" ht="9" customHeight="1" x14ac:dyDescent="0.25">
      <c r="A496" s="76" t="s">
        <v>47</v>
      </c>
      <c r="B496" s="82">
        <f t="shared" si="27"/>
        <v>85148.331999999995</v>
      </c>
      <c r="C496" s="82">
        <v>80236.046000000002</v>
      </c>
      <c r="D496" s="82">
        <v>1411.76</v>
      </c>
      <c r="E496" s="82">
        <v>0</v>
      </c>
      <c r="F496" s="82">
        <v>0</v>
      </c>
      <c r="G496" s="82">
        <v>3500.5259999999998</v>
      </c>
      <c r="H496" s="82">
        <v>0</v>
      </c>
      <c r="I496" s="88"/>
      <c r="J496" s="88"/>
      <c r="K496" s="88"/>
      <c r="L496" s="88"/>
      <c r="M496" s="88"/>
      <c r="N496" s="88"/>
      <c r="O496" s="88"/>
    </row>
    <row r="497" spans="1:15" s="77" customFormat="1" ht="9" customHeight="1" x14ac:dyDescent="0.25">
      <c r="A497" s="83" t="s">
        <v>48</v>
      </c>
      <c r="B497" s="85">
        <f t="shared" si="27"/>
        <v>750572.07</v>
      </c>
      <c r="C497" s="85">
        <v>709684.85</v>
      </c>
      <c r="D497" s="85">
        <v>10920.15</v>
      </c>
      <c r="E497" s="85">
        <v>23400</v>
      </c>
      <c r="F497" s="85">
        <v>1560</v>
      </c>
      <c r="G497" s="85">
        <v>5007.07</v>
      </c>
      <c r="H497" s="85">
        <v>0</v>
      </c>
      <c r="I497" s="88"/>
      <c r="J497" s="88"/>
      <c r="K497" s="88"/>
      <c r="L497" s="88"/>
      <c r="M497" s="88"/>
      <c r="N497" s="88"/>
      <c r="O497" s="88"/>
    </row>
    <row r="498" spans="1:15" s="77" customFormat="1" ht="9" customHeight="1" x14ac:dyDescent="0.25">
      <c r="A498" s="76" t="s">
        <v>49</v>
      </c>
      <c r="B498" s="82">
        <f t="shared" si="27"/>
        <v>4489.3019999999997</v>
      </c>
      <c r="C498" s="82">
        <v>1807.239</v>
      </c>
      <c r="D498" s="82">
        <v>323.00299999999999</v>
      </c>
      <c r="E498" s="82">
        <v>0</v>
      </c>
      <c r="F498" s="82">
        <v>1121.1110000000001</v>
      </c>
      <c r="G498" s="82">
        <v>1237.9490000000001</v>
      </c>
      <c r="H498" s="82">
        <v>0</v>
      </c>
      <c r="I498" s="88"/>
      <c r="J498" s="88"/>
      <c r="K498" s="88"/>
      <c r="L498" s="88"/>
      <c r="M498" s="88"/>
      <c r="N498" s="88"/>
      <c r="O498" s="88"/>
    </row>
    <row r="499" spans="1:15" s="77" customFormat="1" ht="9" customHeight="1" x14ac:dyDescent="0.25">
      <c r="A499" s="76" t="s">
        <v>50</v>
      </c>
      <c r="B499" s="82">
        <f t="shared" si="27"/>
        <v>4757.4229999999998</v>
      </c>
      <c r="C499" s="82">
        <v>4295.4229999999998</v>
      </c>
      <c r="D499" s="82">
        <v>0</v>
      </c>
      <c r="E499" s="82">
        <v>0</v>
      </c>
      <c r="F499" s="82">
        <v>0</v>
      </c>
      <c r="G499" s="82">
        <v>462</v>
      </c>
      <c r="H499" s="82">
        <v>0</v>
      </c>
      <c r="I499" s="88"/>
      <c r="J499" s="88"/>
      <c r="K499" s="88"/>
      <c r="L499" s="88"/>
      <c r="M499" s="88"/>
      <c r="N499" s="88"/>
      <c r="O499" s="88"/>
    </row>
    <row r="500" spans="1:15" s="77" customFormat="1" ht="9" customHeight="1" x14ac:dyDescent="0.25">
      <c r="A500" s="76" t="s">
        <v>51</v>
      </c>
      <c r="B500" s="82">
        <f t="shared" si="27"/>
        <v>6977.4</v>
      </c>
      <c r="C500" s="82">
        <v>5268.4</v>
      </c>
      <c r="D500" s="82">
        <v>0</v>
      </c>
      <c r="E500" s="82">
        <v>0</v>
      </c>
      <c r="F500" s="82">
        <v>216</v>
      </c>
      <c r="G500" s="82">
        <v>1493</v>
      </c>
      <c r="H500" s="82">
        <v>0</v>
      </c>
      <c r="I500" s="88"/>
      <c r="J500" s="88"/>
      <c r="K500" s="88"/>
      <c r="L500" s="88"/>
      <c r="M500" s="88"/>
      <c r="N500" s="88"/>
      <c r="O500" s="88"/>
    </row>
    <row r="501" spans="1:15" s="77" customFormat="1" ht="9" customHeight="1" x14ac:dyDescent="0.25">
      <c r="A501" s="83" t="s">
        <v>52</v>
      </c>
      <c r="B501" s="85">
        <f t="shared" si="27"/>
        <v>390251.54199999996</v>
      </c>
      <c r="C501" s="85">
        <v>335714.533</v>
      </c>
      <c r="D501" s="85">
        <v>46429.218999999997</v>
      </c>
      <c r="E501" s="85">
        <v>0</v>
      </c>
      <c r="F501" s="85">
        <v>361.15899999999999</v>
      </c>
      <c r="G501" s="85">
        <v>7746.6310000000003</v>
      </c>
      <c r="H501" s="85">
        <v>0</v>
      </c>
      <c r="I501" s="88"/>
      <c r="J501" s="88"/>
      <c r="K501" s="88"/>
      <c r="L501" s="88"/>
      <c r="M501" s="88"/>
      <c r="N501" s="88"/>
      <c r="O501" s="88"/>
    </row>
    <row r="502" spans="1:15" s="77" customFormat="1" ht="9" customHeight="1" x14ac:dyDescent="0.25">
      <c r="A502" s="76" t="s">
        <v>53</v>
      </c>
      <c r="B502" s="82">
        <f t="shared" si="27"/>
        <v>182185.41099999999</v>
      </c>
      <c r="C502" s="82">
        <v>172954.80499999999</v>
      </c>
      <c r="D502" s="82">
        <v>0</v>
      </c>
      <c r="E502" s="82">
        <v>0</v>
      </c>
      <c r="F502" s="82">
        <v>757.64300000000003</v>
      </c>
      <c r="G502" s="82">
        <v>8472.9629999999997</v>
      </c>
      <c r="H502" s="82">
        <v>0</v>
      </c>
      <c r="I502" s="88"/>
      <c r="J502" s="88"/>
      <c r="K502" s="88"/>
      <c r="L502" s="88"/>
      <c r="M502" s="88"/>
      <c r="N502" s="88"/>
      <c r="O502" s="88"/>
    </row>
    <row r="503" spans="1:15" s="77" customFormat="1" ht="9" customHeight="1" x14ac:dyDescent="0.25">
      <c r="A503" s="76" t="s">
        <v>54</v>
      </c>
      <c r="B503" s="82">
        <f t="shared" si="27"/>
        <v>7467.9000000000005</v>
      </c>
      <c r="C503" s="82">
        <v>6996.6</v>
      </c>
      <c r="D503" s="82">
        <v>0</v>
      </c>
      <c r="E503" s="82">
        <v>0</v>
      </c>
      <c r="F503" s="82">
        <v>1.8</v>
      </c>
      <c r="G503" s="82">
        <v>469.5</v>
      </c>
      <c r="H503" s="82">
        <v>0</v>
      </c>
      <c r="I503" s="88"/>
      <c r="J503" s="88"/>
      <c r="K503" s="88"/>
      <c r="L503" s="88"/>
      <c r="M503" s="88"/>
      <c r="N503" s="88"/>
      <c r="O503" s="88"/>
    </row>
    <row r="504" spans="1:15" s="77" customFormat="1" ht="9" customHeight="1" x14ac:dyDescent="0.25">
      <c r="A504" s="76" t="s">
        <v>55</v>
      </c>
      <c r="B504" s="82">
        <f t="shared" si="27"/>
        <v>18461.266</v>
      </c>
      <c r="C504" s="82">
        <v>16180.710999999999</v>
      </c>
      <c r="D504" s="82">
        <v>0</v>
      </c>
      <c r="E504" s="82">
        <v>1768.0709999999999</v>
      </c>
      <c r="F504" s="82">
        <v>512.48400000000004</v>
      </c>
      <c r="G504" s="82">
        <v>0</v>
      </c>
      <c r="H504" s="82">
        <v>0</v>
      </c>
      <c r="I504" s="88"/>
      <c r="J504" s="88"/>
      <c r="K504" s="88"/>
      <c r="L504" s="88"/>
      <c r="M504" s="88"/>
      <c r="N504" s="88"/>
      <c r="O504" s="88"/>
    </row>
    <row r="505" spans="1:15" s="77" customFormat="1" ht="9" customHeight="1" x14ac:dyDescent="0.25">
      <c r="A505" s="83" t="s">
        <v>56</v>
      </c>
      <c r="B505" s="85">
        <f t="shared" si="27"/>
        <v>2588.0460000000003</v>
      </c>
      <c r="C505" s="85">
        <v>517.48099999999999</v>
      </c>
      <c r="D505" s="85">
        <v>0</v>
      </c>
      <c r="E505" s="85">
        <v>304.584</v>
      </c>
      <c r="F505" s="85">
        <v>23.651</v>
      </c>
      <c r="G505" s="85">
        <v>564.84199999999998</v>
      </c>
      <c r="H505" s="85">
        <v>1177.4880000000001</v>
      </c>
      <c r="I505" s="88"/>
      <c r="J505" s="88"/>
      <c r="K505" s="88"/>
      <c r="L505" s="88"/>
      <c r="M505" s="88"/>
      <c r="N505" s="88"/>
      <c r="O505" s="88"/>
    </row>
    <row r="506" spans="1:15" s="77" customFormat="1" ht="9" customHeight="1" x14ac:dyDescent="0.25">
      <c r="A506" s="76" t="s">
        <v>57</v>
      </c>
      <c r="B506" s="82">
        <f t="shared" si="27"/>
        <v>42946.779000000002</v>
      </c>
      <c r="C506" s="82">
        <v>30483.556</v>
      </c>
      <c r="D506" s="82">
        <v>0</v>
      </c>
      <c r="E506" s="82">
        <v>0</v>
      </c>
      <c r="F506" s="82">
        <v>11565.138999999999</v>
      </c>
      <c r="G506" s="82">
        <v>898.08399999999995</v>
      </c>
      <c r="H506" s="82">
        <v>0</v>
      </c>
      <c r="I506" s="88"/>
      <c r="J506" s="88"/>
      <c r="K506" s="88"/>
      <c r="L506" s="88"/>
      <c r="M506" s="88"/>
      <c r="N506" s="88"/>
      <c r="O506" s="88"/>
    </row>
    <row r="507" spans="1:15" s="77" customFormat="1" ht="9" customHeight="1" x14ac:dyDescent="0.25">
      <c r="A507" s="76" t="s">
        <v>58</v>
      </c>
      <c r="B507" s="82">
        <f t="shared" si="27"/>
        <v>57810.570999999996</v>
      </c>
      <c r="C507" s="82">
        <v>11569.514999999999</v>
      </c>
      <c r="D507" s="82">
        <v>0</v>
      </c>
      <c r="E507" s="82">
        <v>0</v>
      </c>
      <c r="F507" s="82">
        <v>0</v>
      </c>
      <c r="G507" s="82">
        <v>46241.055999999997</v>
      </c>
      <c r="H507" s="82">
        <v>0</v>
      </c>
      <c r="I507" s="88"/>
      <c r="J507" s="88"/>
      <c r="K507" s="88"/>
      <c r="L507" s="88"/>
      <c r="M507" s="88"/>
      <c r="N507" s="88"/>
      <c r="O507" s="88"/>
    </row>
    <row r="508" spans="1:15" s="77" customFormat="1" ht="9" customHeight="1" x14ac:dyDescent="0.25">
      <c r="A508" s="76" t="s">
        <v>59</v>
      </c>
      <c r="B508" s="82">
        <f t="shared" si="27"/>
        <v>67560.240000000005</v>
      </c>
      <c r="C508" s="82">
        <v>67560.240000000005</v>
      </c>
      <c r="D508" s="82">
        <v>0</v>
      </c>
      <c r="E508" s="82">
        <v>0</v>
      </c>
      <c r="F508" s="82">
        <v>0</v>
      </c>
      <c r="G508" s="82">
        <v>0</v>
      </c>
      <c r="H508" s="82">
        <v>0</v>
      </c>
      <c r="I508" s="88"/>
      <c r="J508" s="88"/>
      <c r="K508" s="88"/>
      <c r="L508" s="88"/>
      <c r="M508" s="88"/>
      <c r="N508" s="88"/>
      <c r="O508" s="88"/>
    </row>
    <row r="509" spans="1:15" s="77" customFormat="1" ht="9" customHeight="1" x14ac:dyDescent="0.25">
      <c r="A509" s="83" t="s">
        <v>60</v>
      </c>
      <c r="B509" s="85">
        <f t="shared" si="27"/>
        <v>67951.95</v>
      </c>
      <c r="C509" s="85">
        <v>13034.25</v>
      </c>
      <c r="D509" s="85">
        <v>0</v>
      </c>
      <c r="E509" s="85">
        <v>0</v>
      </c>
      <c r="F509" s="85">
        <v>15573.75</v>
      </c>
      <c r="G509" s="85">
        <v>39343.949999999997</v>
      </c>
      <c r="H509" s="85">
        <v>0</v>
      </c>
      <c r="I509" s="88"/>
      <c r="J509" s="88"/>
      <c r="K509" s="88"/>
      <c r="L509" s="88"/>
      <c r="M509" s="88"/>
      <c r="N509" s="88"/>
      <c r="O509" s="88"/>
    </row>
    <row r="510" spans="1:15" s="77" customFormat="1" ht="9" customHeight="1" x14ac:dyDescent="0.25">
      <c r="A510" s="76" t="s">
        <v>61</v>
      </c>
      <c r="B510" s="82">
        <f t="shared" si="27"/>
        <v>21190.400000000001</v>
      </c>
      <c r="C510" s="82">
        <v>20055.705000000002</v>
      </c>
      <c r="D510" s="82">
        <v>0</v>
      </c>
      <c r="E510" s="82">
        <v>0</v>
      </c>
      <c r="F510" s="82">
        <v>0</v>
      </c>
      <c r="G510" s="82">
        <v>1134.6949999999999</v>
      </c>
      <c r="H510" s="82">
        <v>0</v>
      </c>
      <c r="I510" s="88"/>
      <c r="J510" s="88"/>
      <c r="K510" s="88"/>
      <c r="L510" s="88"/>
      <c r="M510" s="88"/>
      <c r="N510" s="88"/>
      <c r="O510" s="88"/>
    </row>
    <row r="511" spans="1:15" s="77" customFormat="1" ht="9" customHeight="1" x14ac:dyDescent="0.25">
      <c r="A511" s="76" t="s">
        <v>62</v>
      </c>
      <c r="B511" s="82">
        <f t="shared" si="27"/>
        <v>172015.1</v>
      </c>
      <c r="C511" s="82">
        <v>152528.9</v>
      </c>
      <c r="D511" s="82">
        <v>1774.5</v>
      </c>
      <c r="E511" s="82">
        <v>0</v>
      </c>
      <c r="F511" s="82">
        <v>8384.25</v>
      </c>
      <c r="G511" s="82">
        <v>9327.4500000000007</v>
      </c>
      <c r="H511" s="82">
        <v>0</v>
      </c>
      <c r="I511" s="88"/>
      <c r="J511" s="88"/>
      <c r="K511" s="88"/>
      <c r="L511" s="88"/>
      <c r="M511" s="88"/>
      <c r="N511" s="88"/>
      <c r="O511" s="88"/>
    </row>
    <row r="512" spans="1:15" s="77" customFormat="1" ht="9" customHeight="1" x14ac:dyDescent="0.25">
      <c r="A512" s="76" t="s">
        <v>63</v>
      </c>
      <c r="B512" s="82">
        <f t="shared" si="27"/>
        <v>677.63599999999997</v>
      </c>
      <c r="C512" s="82">
        <v>191.066</v>
      </c>
      <c r="D512" s="82">
        <v>0</v>
      </c>
      <c r="E512" s="82">
        <v>0</v>
      </c>
      <c r="F512" s="82">
        <v>399.411</v>
      </c>
      <c r="G512" s="82">
        <v>87.159000000000006</v>
      </c>
      <c r="H512" s="82">
        <v>0</v>
      </c>
      <c r="I512" s="88"/>
      <c r="J512" s="88"/>
      <c r="K512" s="88"/>
      <c r="L512" s="88"/>
      <c r="M512" s="88"/>
      <c r="N512" s="88"/>
      <c r="O512" s="88"/>
    </row>
    <row r="513" spans="1:15" s="77" customFormat="1" ht="9" customHeight="1" x14ac:dyDescent="0.25">
      <c r="A513" s="83" t="s">
        <v>64</v>
      </c>
      <c r="B513" s="85">
        <f t="shared" si="27"/>
        <v>13647.093000000001</v>
      </c>
      <c r="C513" s="85">
        <v>5827.5309999999999</v>
      </c>
      <c r="D513" s="85">
        <v>269.00700000000001</v>
      </c>
      <c r="E513" s="85">
        <v>0</v>
      </c>
      <c r="F513" s="85">
        <v>376.54599999999999</v>
      </c>
      <c r="G513" s="85">
        <v>7174.009</v>
      </c>
      <c r="H513" s="85">
        <v>0</v>
      </c>
      <c r="I513" s="88"/>
      <c r="J513" s="88"/>
      <c r="K513" s="88"/>
      <c r="L513" s="88"/>
      <c r="M513" s="88"/>
      <c r="N513" s="88"/>
      <c r="O513" s="88"/>
    </row>
    <row r="514" spans="1:15" s="77" customFormat="1" ht="9" customHeight="1" x14ac:dyDescent="0.25">
      <c r="B514" s="82"/>
      <c r="C514" s="82"/>
      <c r="D514" s="82"/>
      <c r="E514" s="82"/>
      <c r="F514" s="82"/>
      <c r="G514" s="82"/>
      <c r="H514" s="82"/>
      <c r="I514" s="100"/>
    </row>
    <row r="515" spans="1:15" s="77" customFormat="1" ht="9" customHeight="1" x14ac:dyDescent="0.25">
      <c r="A515" s="306">
        <v>2009</v>
      </c>
    </row>
    <row r="516" spans="1:15" s="80" customFormat="1" ht="9" customHeight="1" x14ac:dyDescent="0.25">
      <c r="A516" s="78" t="s">
        <v>33</v>
      </c>
      <c r="B516" s="101">
        <f>SUM(B518:B549)</f>
        <v>6432396.8000000007</v>
      </c>
      <c r="C516" s="101">
        <f t="shared" ref="C516:H516" si="28">SUM(C518:C549)</f>
        <v>5252134.2</v>
      </c>
      <c r="D516" s="97">
        <f t="shared" si="28"/>
        <v>235786.1</v>
      </c>
      <c r="E516" s="101">
        <f t="shared" si="28"/>
        <v>375843</v>
      </c>
      <c r="F516" s="101">
        <f t="shared" si="28"/>
        <v>207307.73000000004</v>
      </c>
      <c r="G516" s="97">
        <f t="shared" si="28"/>
        <v>267903.75000000006</v>
      </c>
      <c r="H516" s="97">
        <f t="shared" si="28"/>
        <v>93422.02</v>
      </c>
    </row>
    <row r="517" spans="1:15" s="80" customFormat="1" ht="3.95" customHeight="1" x14ac:dyDescent="0.25">
      <c r="A517" s="75"/>
      <c r="B517" s="97"/>
      <c r="C517" s="97"/>
      <c r="D517" s="97"/>
      <c r="E517" s="97"/>
      <c r="F517" s="97"/>
      <c r="G517" s="97"/>
      <c r="H517" s="97"/>
      <c r="I517" s="97"/>
    </row>
    <row r="518" spans="1:15" s="77" customFormat="1" ht="9" customHeight="1" x14ac:dyDescent="0.25">
      <c r="A518" s="76" t="s">
        <v>34</v>
      </c>
      <c r="B518" s="82">
        <f t="shared" ref="B518:B548" si="29">SUM(C518:H518)</f>
        <v>2754.4</v>
      </c>
      <c r="C518" s="82">
        <v>0</v>
      </c>
      <c r="D518" s="82">
        <v>0</v>
      </c>
      <c r="E518" s="82">
        <v>0</v>
      </c>
      <c r="F518" s="82">
        <v>0</v>
      </c>
      <c r="G518" s="82">
        <v>2754.4</v>
      </c>
      <c r="H518" s="82">
        <v>0</v>
      </c>
      <c r="I518" s="88"/>
      <c r="J518" s="88"/>
      <c r="K518" s="88"/>
      <c r="L518" s="88"/>
      <c r="M518" s="88"/>
      <c r="N518" s="88"/>
      <c r="O518" s="88"/>
    </row>
    <row r="519" spans="1:15" s="77" customFormat="1" ht="9" customHeight="1" x14ac:dyDescent="0.25">
      <c r="A519" s="76" t="s">
        <v>35</v>
      </c>
      <c r="B519" s="82">
        <f t="shared" si="29"/>
        <v>53.03</v>
      </c>
      <c r="C519" s="82">
        <v>0</v>
      </c>
      <c r="D519" s="82">
        <v>0</v>
      </c>
      <c r="E519" s="82">
        <v>0</v>
      </c>
      <c r="F519" s="82">
        <v>0</v>
      </c>
      <c r="G519" s="82">
        <v>53.03</v>
      </c>
      <c r="H519" s="82">
        <v>0</v>
      </c>
      <c r="I519" s="88"/>
      <c r="J519" s="88"/>
      <c r="K519" s="88"/>
      <c r="L519" s="88"/>
      <c r="M519" s="88"/>
      <c r="N519" s="88"/>
      <c r="O519" s="88"/>
    </row>
    <row r="520" spans="1:15" s="77" customFormat="1" ht="9" customHeight="1" x14ac:dyDescent="0.25">
      <c r="A520" s="76" t="s">
        <v>87</v>
      </c>
      <c r="B520" s="82">
        <f>SUM(C520:H520)</f>
        <v>1684.01</v>
      </c>
      <c r="C520" s="82">
        <v>0</v>
      </c>
      <c r="D520" s="82">
        <v>0</v>
      </c>
      <c r="E520" s="82">
        <v>0</v>
      </c>
      <c r="F520" s="82">
        <v>181.02</v>
      </c>
      <c r="G520" s="82">
        <v>1502.99</v>
      </c>
      <c r="H520" s="82">
        <v>0</v>
      </c>
      <c r="I520" s="88"/>
      <c r="J520" s="88"/>
      <c r="K520" s="88"/>
      <c r="L520" s="88"/>
      <c r="M520" s="88"/>
      <c r="N520" s="88"/>
      <c r="O520" s="88"/>
    </row>
    <row r="521" spans="1:15" s="77" customFormat="1" ht="9" customHeight="1" x14ac:dyDescent="0.25">
      <c r="A521" s="83" t="s">
        <v>37</v>
      </c>
      <c r="B521" s="85">
        <f t="shared" si="29"/>
        <v>93636.7</v>
      </c>
      <c r="C521" s="85">
        <v>83808.2</v>
      </c>
      <c r="D521" s="85">
        <v>0</v>
      </c>
      <c r="E521" s="85">
        <v>0</v>
      </c>
      <c r="F521" s="85">
        <v>0</v>
      </c>
      <c r="G521" s="85">
        <v>9828.5</v>
      </c>
      <c r="H521" s="85">
        <v>0</v>
      </c>
      <c r="I521" s="88"/>
      <c r="J521" s="88"/>
      <c r="K521" s="88"/>
      <c r="L521" s="88"/>
      <c r="M521" s="88"/>
      <c r="N521" s="88"/>
      <c r="O521" s="88"/>
    </row>
    <row r="522" spans="1:15" s="77" customFormat="1" ht="9" customHeight="1" x14ac:dyDescent="0.25">
      <c r="A522" s="76" t="s">
        <v>38</v>
      </c>
      <c r="B522" s="82">
        <f>SUM(C522:H522)</f>
        <v>181.29000000000002</v>
      </c>
      <c r="C522" s="82">
        <v>0</v>
      </c>
      <c r="D522" s="82">
        <v>0</v>
      </c>
      <c r="E522" s="82">
        <v>0</v>
      </c>
      <c r="F522" s="82">
        <v>72.12</v>
      </c>
      <c r="G522" s="82">
        <v>109.17</v>
      </c>
      <c r="H522" s="82">
        <v>0</v>
      </c>
      <c r="I522" s="88"/>
      <c r="J522" s="88"/>
      <c r="K522" s="88"/>
      <c r="L522" s="88"/>
      <c r="M522" s="88"/>
      <c r="N522" s="88"/>
      <c r="O522" s="88"/>
    </row>
    <row r="523" spans="1:15" s="77" customFormat="1" ht="9" customHeight="1" x14ac:dyDescent="0.25">
      <c r="A523" s="76" t="s">
        <v>39</v>
      </c>
      <c r="B523" s="82">
        <f t="shared" si="29"/>
        <v>4313.6100000000006</v>
      </c>
      <c r="C523" s="82">
        <v>2880.32</v>
      </c>
      <c r="D523" s="82">
        <v>0</v>
      </c>
      <c r="E523" s="82">
        <v>0</v>
      </c>
      <c r="F523" s="82">
        <v>48.91</v>
      </c>
      <c r="G523" s="82">
        <v>1384.38</v>
      </c>
      <c r="H523" s="82">
        <v>0</v>
      </c>
      <c r="I523" s="88"/>
      <c r="J523" s="88"/>
      <c r="K523" s="88"/>
      <c r="L523" s="88"/>
      <c r="M523" s="88"/>
      <c r="N523" s="88"/>
      <c r="O523" s="88"/>
    </row>
    <row r="524" spans="1:15" s="77" customFormat="1" ht="9" customHeight="1" x14ac:dyDescent="0.25">
      <c r="A524" s="76" t="s">
        <v>40</v>
      </c>
      <c r="B524" s="82">
        <f t="shared" si="29"/>
        <v>66139</v>
      </c>
      <c r="C524" s="82">
        <v>66139</v>
      </c>
      <c r="D524" s="82">
        <v>0</v>
      </c>
      <c r="E524" s="82">
        <v>0</v>
      </c>
      <c r="F524" s="82">
        <v>0</v>
      </c>
      <c r="G524" s="82">
        <v>0</v>
      </c>
      <c r="H524" s="82">
        <v>0</v>
      </c>
      <c r="I524" s="88"/>
      <c r="J524" s="88"/>
      <c r="K524" s="88"/>
      <c r="L524" s="88"/>
      <c r="M524" s="88"/>
      <c r="N524" s="88"/>
      <c r="O524" s="88"/>
    </row>
    <row r="525" spans="1:15" s="77" customFormat="1" ht="9" customHeight="1" x14ac:dyDescent="0.25">
      <c r="A525" s="83" t="s">
        <v>41</v>
      </c>
      <c r="B525" s="85">
        <f t="shared" si="29"/>
        <v>1883909.8299999998</v>
      </c>
      <c r="C525" s="85">
        <v>1606142.2</v>
      </c>
      <c r="D525" s="85">
        <v>89311.5</v>
      </c>
      <c r="E525" s="85">
        <v>143575</v>
      </c>
      <c r="F525" s="85">
        <v>41875.4</v>
      </c>
      <c r="G525" s="85">
        <v>3005.73</v>
      </c>
      <c r="H525" s="85">
        <v>0</v>
      </c>
      <c r="I525" s="88"/>
      <c r="J525" s="88"/>
      <c r="K525" s="88"/>
      <c r="L525" s="88"/>
      <c r="M525" s="88"/>
      <c r="N525" s="88"/>
      <c r="O525" s="88"/>
    </row>
    <row r="526" spans="1:15" s="77" customFormat="1" ht="9" customHeight="1" x14ac:dyDescent="0.25">
      <c r="A526" s="76" t="s">
        <v>88</v>
      </c>
      <c r="B526" s="82">
        <f t="shared" si="29"/>
        <v>1364.6</v>
      </c>
      <c r="C526" s="82">
        <v>868.6</v>
      </c>
      <c r="D526" s="82">
        <v>496</v>
      </c>
      <c r="E526" s="82">
        <v>0</v>
      </c>
      <c r="F526" s="82">
        <v>0</v>
      </c>
      <c r="G526" s="82">
        <v>0</v>
      </c>
      <c r="H526" s="82">
        <v>0</v>
      </c>
      <c r="I526" s="88"/>
      <c r="J526" s="88"/>
      <c r="K526" s="88"/>
      <c r="L526" s="88"/>
      <c r="M526" s="88"/>
      <c r="N526" s="88"/>
      <c r="O526" s="88"/>
    </row>
    <row r="527" spans="1:15" s="77" customFormat="1" ht="9" customHeight="1" x14ac:dyDescent="0.25">
      <c r="A527" s="76" t="s">
        <v>42</v>
      </c>
      <c r="B527" s="88">
        <f>SUM(C527:H527)</f>
        <v>1832473.2800000003</v>
      </c>
      <c r="C527" s="88">
        <v>1321054.25</v>
      </c>
      <c r="D527" s="82">
        <v>81496</v>
      </c>
      <c r="E527" s="82">
        <v>197921</v>
      </c>
      <c r="F527" s="88">
        <v>107712.36</v>
      </c>
      <c r="G527" s="82">
        <v>31044.36</v>
      </c>
      <c r="H527" s="82">
        <v>93245.31</v>
      </c>
      <c r="I527" s="88"/>
      <c r="J527" s="88"/>
      <c r="K527" s="88"/>
      <c r="L527" s="88"/>
      <c r="M527" s="88"/>
      <c r="N527" s="88"/>
      <c r="O527" s="88"/>
    </row>
    <row r="528" spans="1:15" s="77" customFormat="1" ht="9" customHeight="1" x14ac:dyDescent="0.25">
      <c r="A528" s="76" t="s">
        <v>43</v>
      </c>
      <c r="B528" s="82">
        <f t="shared" si="29"/>
        <v>15504.25</v>
      </c>
      <c r="C528" s="82">
        <v>963.61</v>
      </c>
      <c r="D528" s="82">
        <v>0</v>
      </c>
      <c r="E528" s="82">
        <v>0</v>
      </c>
      <c r="F528" s="82">
        <v>43.1</v>
      </c>
      <c r="G528" s="82">
        <v>14497.54</v>
      </c>
      <c r="H528" s="82">
        <v>0</v>
      </c>
      <c r="I528" s="88"/>
      <c r="J528" s="88"/>
      <c r="K528" s="88"/>
      <c r="L528" s="88"/>
      <c r="M528" s="88"/>
      <c r="N528" s="88"/>
      <c r="O528" s="88"/>
    </row>
    <row r="529" spans="1:15" s="77" customFormat="1" ht="9" customHeight="1" x14ac:dyDescent="0.25">
      <c r="A529" s="83" t="s">
        <v>44</v>
      </c>
      <c r="B529" s="85">
        <f>SUM(C529:H529)</f>
        <v>187487.66</v>
      </c>
      <c r="C529" s="85">
        <v>180963.31</v>
      </c>
      <c r="D529" s="85">
        <v>4966.6000000000004</v>
      </c>
      <c r="E529" s="85">
        <v>0</v>
      </c>
      <c r="F529" s="85">
        <v>0</v>
      </c>
      <c r="G529" s="85">
        <v>1557.75</v>
      </c>
      <c r="H529" s="85">
        <v>0</v>
      </c>
      <c r="I529" s="88"/>
      <c r="J529" s="88"/>
      <c r="K529" s="88"/>
      <c r="L529" s="88"/>
      <c r="M529" s="88"/>
      <c r="N529" s="88"/>
      <c r="O529" s="88"/>
    </row>
    <row r="530" spans="1:15" s="77" customFormat="1" ht="9" customHeight="1" x14ac:dyDescent="0.25">
      <c r="A530" s="76" t="s">
        <v>45</v>
      </c>
      <c r="B530" s="82">
        <f t="shared" si="29"/>
        <v>142642.84</v>
      </c>
      <c r="C530" s="82">
        <v>124048.92</v>
      </c>
      <c r="D530" s="82">
        <v>1854.3</v>
      </c>
      <c r="E530" s="82">
        <v>0</v>
      </c>
      <c r="F530" s="82">
        <v>266.47000000000003</v>
      </c>
      <c r="G530" s="82">
        <v>16473.150000000001</v>
      </c>
      <c r="H530" s="82">
        <v>0</v>
      </c>
      <c r="I530" s="88"/>
      <c r="J530" s="88"/>
      <c r="K530" s="88"/>
      <c r="L530" s="88"/>
      <c r="M530" s="88"/>
      <c r="N530" s="88"/>
      <c r="O530" s="88"/>
    </row>
    <row r="531" spans="1:15" s="77" customFormat="1" ht="9" customHeight="1" x14ac:dyDescent="0.25">
      <c r="A531" s="76" t="s">
        <v>46</v>
      </c>
      <c r="B531" s="82">
        <f t="shared" si="29"/>
        <v>205872.43</v>
      </c>
      <c r="C531" s="82">
        <v>201770.81</v>
      </c>
      <c r="D531" s="82">
        <v>1621.6</v>
      </c>
      <c r="E531" s="82">
        <v>0</v>
      </c>
      <c r="F531" s="82">
        <v>152.25</v>
      </c>
      <c r="G531" s="82">
        <v>2327.77</v>
      </c>
      <c r="H531" s="82">
        <v>0</v>
      </c>
      <c r="I531" s="88"/>
      <c r="J531" s="88"/>
      <c r="K531" s="88"/>
      <c r="L531" s="88"/>
      <c r="M531" s="88"/>
      <c r="N531" s="88"/>
      <c r="O531" s="88"/>
    </row>
    <row r="532" spans="1:15" s="77" customFormat="1" ht="9" customHeight="1" x14ac:dyDescent="0.25">
      <c r="A532" s="76" t="s">
        <v>47</v>
      </c>
      <c r="B532" s="82">
        <f t="shared" si="29"/>
        <v>247866.19</v>
      </c>
      <c r="C532" s="82">
        <v>235044.63</v>
      </c>
      <c r="D532" s="82">
        <v>2297.3000000000002</v>
      </c>
      <c r="E532" s="82">
        <v>0</v>
      </c>
      <c r="F532" s="82">
        <v>0</v>
      </c>
      <c r="G532" s="82">
        <v>10524.26</v>
      </c>
      <c r="H532" s="82">
        <v>0</v>
      </c>
      <c r="I532" s="88"/>
      <c r="J532" s="88"/>
      <c r="K532" s="88"/>
      <c r="L532" s="88"/>
      <c r="M532" s="88"/>
      <c r="N532" s="88"/>
      <c r="O532" s="88"/>
    </row>
    <row r="533" spans="1:15" s="77" customFormat="1" ht="9" customHeight="1" x14ac:dyDescent="0.25">
      <c r="A533" s="83" t="s">
        <v>48</v>
      </c>
      <c r="B533" s="85">
        <f t="shared" si="29"/>
        <v>529371.75</v>
      </c>
      <c r="C533" s="85">
        <v>456521.5</v>
      </c>
      <c r="D533" s="85">
        <v>29165.200000000001</v>
      </c>
      <c r="E533" s="85">
        <v>31185</v>
      </c>
      <c r="F533" s="85">
        <v>3114.4</v>
      </c>
      <c r="G533" s="85">
        <v>9385.65</v>
      </c>
      <c r="H533" s="85">
        <v>0</v>
      </c>
      <c r="I533" s="88"/>
      <c r="J533" s="88"/>
      <c r="K533" s="88"/>
      <c r="L533" s="88"/>
      <c r="M533" s="88"/>
      <c r="N533" s="88"/>
      <c r="O533" s="88"/>
    </row>
    <row r="534" spans="1:15" s="77" customFormat="1" ht="9" customHeight="1" x14ac:dyDescent="0.25">
      <c r="A534" s="76" t="s">
        <v>49</v>
      </c>
      <c r="B534" s="82">
        <f t="shared" si="29"/>
        <v>3092</v>
      </c>
      <c r="C534" s="82">
        <v>1681.23</v>
      </c>
      <c r="D534" s="82">
        <v>104.1</v>
      </c>
      <c r="E534" s="82">
        <v>0</v>
      </c>
      <c r="F534" s="82">
        <v>709.52</v>
      </c>
      <c r="G534" s="82">
        <v>597.15</v>
      </c>
      <c r="H534" s="82">
        <v>0</v>
      </c>
      <c r="I534" s="88"/>
      <c r="J534" s="88"/>
      <c r="K534" s="88"/>
      <c r="L534" s="88"/>
      <c r="M534" s="88"/>
      <c r="N534" s="88"/>
      <c r="O534" s="88"/>
    </row>
    <row r="535" spans="1:15" s="77" customFormat="1" ht="9" customHeight="1" x14ac:dyDescent="0.25">
      <c r="A535" s="76" t="s">
        <v>50</v>
      </c>
      <c r="B535" s="82">
        <f t="shared" si="29"/>
        <v>9773.36</v>
      </c>
      <c r="C535" s="82">
        <v>8255.42</v>
      </c>
      <c r="D535" s="82">
        <v>0</v>
      </c>
      <c r="E535" s="82">
        <v>0</v>
      </c>
      <c r="F535" s="82">
        <v>500</v>
      </c>
      <c r="G535" s="82">
        <v>1017.94</v>
      </c>
      <c r="H535" s="82">
        <v>0</v>
      </c>
      <c r="I535" s="88"/>
      <c r="J535" s="88"/>
      <c r="K535" s="88"/>
      <c r="L535" s="88"/>
      <c r="M535" s="88"/>
      <c r="N535" s="88"/>
      <c r="O535" s="88"/>
    </row>
    <row r="536" spans="1:15" s="77" customFormat="1" ht="9" customHeight="1" x14ac:dyDescent="0.25">
      <c r="A536" s="76" t="s">
        <v>51</v>
      </c>
      <c r="B536" s="82">
        <f t="shared" si="29"/>
        <v>15072.18</v>
      </c>
      <c r="C536" s="82">
        <v>7926.32</v>
      </c>
      <c r="D536" s="82">
        <v>0</v>
      </c>
      <c r="E536" s="82">
        <v>0</v>
      </c>
      <c r="F536" s="82">
        <v>986.64</v>
      </c>
      <c r="G536" s="82">
        <v>6159.22</v>
      </c>
      <c r="H536" s="82">
        <v>0</v>
      </c>
      <c r="I536" s="88"/>
      <c r="J536" s="88"/>
      <c r="K536" s="88"/>
      <c r="L536" s="88"/>
      <c r="M536" s="88"/>
      <c r="N536" s="88"/>
      <c r="O536" s="88"/>
    </row>
    <row r="537" spans="1:15" s="77" customFormat="1" ht="9" customHeight="1" x14ac:dyDescent="0.25">
      <c r="A537" s="83" t="s">
        <v>52</v>
      </c>
      <c r="B537" s="85">
        <f t="shared" si="29"/>
        <v>329654.36000000004</v>
      </c>
      <c r="C537" s="85">
        <v>299567.38</v>
      </c>
      <c r="D537" s="85">
        <v>23891.9</v>
      </c>
      <c r="E537" s="85">
        <v>0</v>
      </c>
      <c r="F537" s="85">
        <v>422.7</v>
      </c>
      <c r="G537" s="85">
        <v>5772.38</v>
      </c>
      <c r="H537" s="85">
        <v>0</v>
      </c>
      <c r="I537" s="88"/>
      <c r="J537" s="88"/>
      <c r="K537" s="88"/>
      <c r="L537" s="88"/>
      <c r="M537" s="88"/>
      <c r="N537" s="88"/>
      <c r="O537" s="88"/>
    </row>
    <row r="538" spans="1:15" s="77" customFormat="1" ht="9" customHeight="1" x14ac:dyDescent="0.25">
      <c r="A538" s="76" t="s">
        <v>53</v>
      </c>
      <c r="B538" s="82">
        <f t="shared" si="29"/>
        <v>230385.98</v>
      </c>
      <c r="C538" s="82">
        <v>211929.91</v>
      </c>
      <c r="D538" s="82">
        <v>0</v>
      </c>
      <c r="E538" s="82">
        <v>0</v>
      </c>
      <c r="F538" s="82">
        <v>793.75</v>
      </c>
      <c r="G538" s="82">
        <v>17662.32</v>
      </c>
      <c r="H538" s="82">
        <v>0</v>
      </c>
      <c r="I538" s="88"/>
      <c r="J538" s="88"/>
      <c r="K538" s="88"/>
      <c r="L538" s="88"/>
      <c r="M538" s="88"/>
      <c r="N538" s="88"/>
      <c r="O538" s="88"/>
    </row>
    <row r="539" spans="1:15" s="77" customFormat="1" ht="9" customHeight="1" x14ac:dyDescent="0.25">
      <c r="A539" s="76" t="s">
        <v>54</v>
      </c>
      <c r="B539" s="82">
        <f t="shared" si="29"/>
        <v>7727.18</v>
      </c>
      <c r="C539" s="82">
        <v>6922.39</v>
      </c>
      <c r="D539" s="82">
        <v>0</v>
      </c>
      <c r="E539" s="82">
        <v>0</v>
      </c>
      <c r="F539" s="82">
        <v>12.12</v>
      </c>
      <c r="G539" s="82">
        <v>792.67</v>
      </c>
      <c r="H539" s="82">
        <v>0</v>
      </c>
      <c r="I539" s="88"/>
      <c r="J539" s="88"/>
      <c r="K539" s="88"/>
      <c r="L539" s="88"/>
      <c r="M539" s="88"/>
      <c r="N539" s="88"/>
      <c r="O539" s="88"/>
    </row>
    <row r="540" spans="1:15" s="77" customFormat="1" ht="9" customHeight="1" x14ac:dyDescent="0.25">
      <c r="A540" s="76" t="s">
        <v>55</v>
      </c>
      <c r="B540" s="82">
        <f>SUM(C540:H540)</f>
        <v>74947.64</v>
      </c>
      <c r="C540" s="82">
        <v>63874.66</v>
      </c>
      <c r="D540" s="82">
        <v>0</v>
      </c>
      <c r="E540" s="82">
        <v>3162</v>
      </c>
      <c r="F540" s="82">
        <v>7910.98</v>
      </c>
      <c r="G540" s="82">
        <v>0</v>
      </c>
      <c r="H540" s="82">
        <v>0</v>
      </c>
      <c r="I540" s="88"/>
      <c r="J540" s="88"/>
      <c r="K540" s="88"/>
      <c r="L540" s="88"/>
      <c r="M540" s="88"/>
      <c r="N540" s="88"/>
      <c r="O540" s="88"/>
    </row>
    <row r="541" spans="1:15" s="77" customFormat="1" ht="9" customHeight="1" x14ac:dyDescent="0.25">
      <c r="A541" s="83" t="s">
        <v>56</v>
      </c>
      <c r="B541" s="85">
        <f>SUM(C541:H541)</f>
        <v>1255.04</v>
      </c>
      <c r="C541" s="85">
        <v>753.08</v>
      </c>
      <c r="D541" s="85">
        <v>0</v>
      </c>
      <c r="E541" s="85">
        <v>0</v>
      </c>
      <c r="F541" s="85">
        <v>0</v>
      </c>
      <c r="G541" s="85">
        <v>442.25</v>
      </c>
      <c r="H541" s="85">
        <v>59.71</v>
      </c>
      <c r="I541" s="88"/>
      <c r="J541" s="88"/>
      <c r="K541" s="88"/>
      <c r="L541" s="88"/>
      <c r="M541" s="88"/>
      <c r="N541" s="88"/>
      <c r="O541" s="88"/>
    </row>
    <row r="542" spans="1:15" s="77" customFormat="1" ht="9" customHeight="1" x14ac:dyDescent="0.25">
      <c r="A542" s="76" t="s">
        <v>57</v>
      </c>
      <c r="B542" s="82">
        <f t="shared" si="29"/>
        <v>25497.829999999998</v>
      </c>
      <c r="C542" s="82">
        <v>17312.07</v>
      </c>
      <c r="D542" s="82">
        <v>0</v>
      </c>
      <c r="E542" s="82">
        <v>0</v>
      </c>
      <c r="F542" s="82">
        <v>7598.32</v>
      </c>
      <c r="G542" s="82">
        <v>587.44000000000005</v>
      </c>
      <c r="H542" s="82">
        <v>0</v>
      </c>
      <c r="I542" s="88"/>
      <c r="J542" s="88"/>
      <c r="K542" s="88"/>
      <c r="L542" s="88"/>
      <c r="M542" s="88"/>
      <c r="N542" s="88"/>
      <c r="O542" s="88"/>
    </row>
    <row r="543" spans="1:15" s="77" customFormat="1" ht="9" customHeight="1" x14ac:dyDescent="0.25">
      <c r="A543" s="76" t="s">
        <v>58</v>
      </c>
      <c r="B543" s="82">
        <f t="shared" si="29"/>
        <v>80386.340000000011</v>
      </c>
      <c r="C543" s="82">
        <v>9678.6</v>
      </c>
      <c r="D543" s="82">
        <v>0</v>
      </c>
      <c r="E543" s="82">
        <v>0</v>
      </c>
      <c r="F543" s="82">
        <v>0</v>
      </c>
      <c r="G543" s="82">
        <v>70707.740000000005</v>
      </c>
      <c r="H543" s="82">
        <v>0</v>
      </c>
      <c r="I543" s="88"/>
      <c r="J543" s="88"/>
      <c r="K543" s="88"/>
      <c r="L543" s="88"/>
      <c r="M543" s="88"/>
      <c r="N543" s="88"/>
      <c r="O543" s="88"/>
    </row>
    <row r="544" spans="1:15" s="77" customFormat="1" ht="9" customHeight="1" x14ac:dyDescent="0.25">
      <c r="A544" s="76" t="s">
        <v>59</v>
      </c>
      <c r="B544" s="82">
        <f t="shared" si="29"/>
        <v>62684.160000000003</v>
      </c>
      <c r="C544" s="82">
        <v>62684.160000000003</v>
      </c>
      <c r="D544" s="82">
        <v>0</v>
      </c>
      <c r="E544" s="82">
        <v>0</v>
      </c>
      <c r="F544" s="82">
        <v>0</v>
      </c>
      <c r="G544" s="82">
        <v>0</v>
      </c>
      <c r="H544" s="82">
        <v>0</v>
      </c>
      <c r="I544" s="88"/>
      <c r="J544" s="88"/>
      <c r="K544" s="88"/>
      <c r="L544" s="88"/>
      <c r="M544" s="88"/>
      <c r="N544" s="88"/>
      <c r="O544" s="88"/>
    </row>
    <row r="545" spans="1:15" s="77" customFormat="1" ht="9" customHeight="1" x14ac:dyDescent="0.25">
      <c r="A545" s="83" t="s">
        <v>60</v>
      </c>
      <c r="B545" s="85">
        <f t="shared" si="29"/>
        <v>73901.7</v>
      </c>
      <c r="C545" s="85">
        <v>14569.3</v>
      </c>
      <c r="D545" s="85">
        <v>0</v>
      </c>
      <c r="E545" s="85">
        <v>0</v>
      </c>
      <c r="F545" s="85">
        <v>18939.95</v>
      </c>
      <c r="G545" s="85">
        <v>40275.449999999997</v>
      </c>
      <c r="H545" s="85">
        <v>117</v>
      </c>
      <c r="I545" s="88"/>
      <c r="J545" s="88"/>
      <c r="K545" s="88"/>
      <c r="L545" s="88"/>
      <c r="M545" s="88"/>
      <c r="N545" s="88"/>
      <c r="O545" s="88"/>
    </row>
    <row r="546" spans="1:15" s="77" customFormat="1" ht="9" customHeight="1" x14ac:dyDescent="0.25">
      <c r="A546" s="76" t="s">
        <v>61</v>
      </c>
      <c r="B546" s="82">
        <f t="shared" si="29"/>
        <v>19377.480000000003</v>
      </c>
      <c r="C546" s="82">
        <v>18853.740000000002</v>
      </c>
      <c r="D546" s="82">
        <v>0</v>
      </c>
      <c r="E546" s="82">
        <v>0</v>
      </c>
      <c r="F546" s="82">
        <v>17</v>
      </c>
      <c r="G546" s="82">
        <v>506.74</v>
      </c>
      <c r="H546" s="82">
        <v>0</v>
      </c>
      <c r="I546" s="88"/>
      <c r="J546" s="88"/>
      <c r="K546" s="88"/>
      <c r="L546" s="88"/>
      <c r="M546" s="88"/>
      <c r="N546" s="88"/>
      <c r="O546" s="88"/>
    </row>
    <row r="547" spans="1:15" s="77" customFormat="1" ht="9" customHeight="1" x14ac:dyDescent="0.25">
      <c r="A547" s="76" t="s">
        <v>62</v>
      </c>
      <c r="B547" s="82">
        <f t="shared" si="29"/>
        <v>261780</v>
      </c>
      <c r="C547" s="82">
        <v>233532.57</v>
      </c>
      <c r="D547" s="82">
        <v>0</v>
      </c>
      <c r="E547" s="82">
        <v>0</v>
      </c>
      <c r="F547" s="82">
        <v>14827.82</v>
      </c>
      <c r="G547" s="82">
        <v>13419.61</v>
      </c>
      <c r="H547" s="82">
        <v>0</v>
      </c>
      <c r="I547" s="88"/>
      <c r="J547" s="88"/>
      <c r="K547" s="88"/>
      <c r="L547" s="88"/>
      <c r="M547" s="88"/>
      <c r="N547" s="88"/>
      <c r="O547" s="88"/>
    </row>
    <row r="548" spans="1:15" s="77" customFormat="1" ht="9" customHeight="1" x14ac:dyDescent="0.25">
      <c r="A548" s="76" t="s">
        <v>63</v>
      </c>
      <c r="B548" s="82">
        <f t="shared" si="29"/>
        <v>1060.5</v>
      </c>
      <c r="C548" s="82">
        <v>218.8</v>
      </c>
      <c r="D548" s="82">
        <v>0</v>
      </c>
      <c r="E548" s="82">
        <v>0</v>
      </c>
      <c r="F548" s="82">
        <v>616.44000000000005</v>
      </c>
      <c r="G548" s="82">
        <v>225.26</v>
      </c>
      <c r="H548" s="82">
        <v>0</v>
      </c>
      <c r="I548" s="88"/>
      <c r="J548" s="88"/>
      <c r="K548" s="88"/>
      <c r="L548" s="88"/>
      <c r="M548" s="88"/>
      <c r="N548" s="88"/>
      <c r="O548" s="88"/>
    </row>
    <row r="549" spans="1:15" s="77" customFormat="1" ht="9" customHeight="1" x14ac:dyDescent="0.25">
      <c r="A549" s="83" t="s">
        <v>64</v>
      </c>
      <c r="B549" s="85">
        <f>SUM(C549:H549)</f>
        <v>20546.18</v>
      </c>
      <c r="C549" s="85">
        <v>14169.22</v>
      </c>
      <c r="D549" s="85">
        <v>581.6</v>
      </c>
      <c r="E549" s="85">
        <v>0</v>
      </c>
      <c r="F549" s="85">
        <v>506.46</v>
      </c>
      <c r="G549" s="85">
        <v>5288.9</v>
      </c>
      <c r="H549" s="85">
        <v>0</v>
      </c>
      <c r="I549" s="88"/>
      <c r="J549" s="88"/>
      <c r="K549" s="88"/>
      <c r="L549" s="88"/>
      <c r="M549" s="88"/>
      <c r="N549" s="88"/>
      <c r="O549" s="88"/>
    </row>
    <row r="550" spans="1:15" s="77" customFormat="1" ht="9" customHeight="1" x14ac:dyDescent="0.25">
      <c r="A550" s="80"/>
      <c r="B550" s="97"/>
      <c r="C550" s="97"/>
      <c r="D550" s="97"/>
      <c r="E550" s="97"/>
      <c r="F550" s="97"/>
      <c r="G550" s="97"/>
      <c r="H550" s="97"/>
      <c r="I550" s="88"/>
      <c r="J550" s="88"/>
      <c r="K550" s="88"/>
      <c r="L550" s="88"/>
      <c r="M550" s="88"/>
      <c r="N550" s="88"/>
      <c r="O550" s="88"/>
    </row>
    <row r="551" spans="1:15" s="77" customFormat="1" ht="9" customHeight="1" x14ac:dyDescent="0.25">
      <c r="A551" s="306">
        <v>2010</v>
      </c>
      <c r="I551" s="88"/>
      <c r="J551" s="88"/>
      <c r="K551" s="88"/>
      <c r="L551" s="88"/>
      <c r="M551" s="88"/>
      <c r="N551" s="88"/>
      <c r="O551" s="88"/>
    </row>
    <row r="552" spans="1:15" s="77" customFormat="1" ht="9" customHeight="1" x14ac:dyDescent="0.25">
      <c r="A552" s="78" t="s">
        <v>33</v>
      </c>
      <c r="B552" s="97">
        <f t="shared" ref="B552:H552" si="30">SUM(B554:B585)</f>
        <v>7521143.0719999997</v>
      </c>
      <c r="C552" s="97">
        <f t="shared" si="30"/>
        <v>6588449.1889999993</v>
      </c>
      <c r="D552" s="97">
        <f t="shared" si="30"/>
        <v>163945.89000000001</v>
      </c>
      <c r="E552" s="97">
        <f t="shared" si="30"/>
        <v>254158.94500000001</v>
      </c>
      <c r="F552" s="97">
        <f t="shared" si="30"/>
        <v>157592.90399999998</v>
      </c>
      <c r="G552" s="97">
        <f t="shared" si="30"/>
        <v>275251.89799999999</v>
      </c>
      <c r="H552" s="97">
        <f t="shared" si="30"/>
        <v>81744.245999999999</v>
      </c>
      <c r="I552" s="88"/>
      <c r="J552" s="88"/>
      <c r="K552" s="88"/>
      <c r="L552" s="88"/>
      <c r="M552" s="88"/>
      <c r="N552" s="88"/>
      <c r="O552" s="88"/>
    </row>
    <row r="553" spans="1:15" s="77" customFormat="1" ht="3.95" customHeight="1" x14ac:dyDescent="0.25">
      <c r="A553" s="80"/>
      <c r="B553" s="97"/>
      <c r="C553" s="97"/>
      <c r="D553" s="97"/>
      <c r="E553" s="97"/>
      <c r="F553" s="97"/>
      <c r="G553" s="97"/>
      <c r="H553" s="97"/>
      <c r="I553" s="88"/>
      <c r="J553" s="88"/>
      <c r="K553" s="88"/>
      <c r="L553" s="88"/>
      <c r="M553" s="88"/>
      <c r="N553" s="88"/>
      <c r="O553" s="88"/>
    </row>
    <row r="554" spans="1:15" s="77" customFormat="1" ht="9" customHeight="1" x14ac:dyDescent="0.25">
      <c r="A554" s="76" t="s">
        <v>34</v>
      </c>
      <c r="B554" s="82">
        <f t="shared" ref="B554:B575" si="31">SUM(C554:H554)</f>
        <v>4609.1000000000004</v>
      </c>
      <c r="C554" s="82">
        <v>0</v>
      </c>
      <c r="D554" s="82">
        <v>0</v>
      </c>
      <c r="E554" s="82">
        <v>0</v>
      </c>
      <c r="F554" s="82">
        <v>0</v>
      </c>
      <c r="G554" s="82">
        <v>4609.1000000000004</v>
      </c>
      <c r="H554" s="82">
        <v>0</v>
      </c>
      <c r="I554" s="88"/>
      <c r="J554" s="88"/>
      <c r="K554" s="88"/>
      <c r="L554" s="88"/>
      <c r="M554" s="88"/>
      <c r="N554" s="88"/>
      <c r="O554" s="88"/>
    </row>
    <row r="555" spans="1:15" s="77" customFormat="1" ht="9" customHeight="1" x14ac:dyDescent="0.25">
      <c r="A555" s="76" t="s">
        <v>35</v>
      </c>
      <c r="B555" s="82">
        <f t="shared" si="31"/>
        <v>915.6</v>
      </c>
      <c r="C555" s="82">
        <v>0</v>
      </c>
      <c r="D555" s="82">
        <v>0</v>
      </c>
      <c r="E555" s="82">
        <v>0</v>
      </c>
      <c r="F555" s="82">
        <v>0</v>
      </c>
      <c r="G555" s="82">
        <v>915.6</v>
      </c>
      <c r="H555" s="82">
        <v>0</v>
      </c>
      <c r="I555" s="88"/>
      <c r="J555" s="88"/>
      <c r="K555" s="88"/>
      <c r="L555" s="88"/>
      <c r="M555" s="88"/>
      <c r="N555" s="88"/>
      <c r="O555" s="88"/>
    </row>
    <row r="556" spans="1:15" s="77" customFormat="1" ht="9" customHeight="1" x14ac:dyDescent="0.25">
      <c r="A556" s="76" t="s">
        <v>87</v>
      </c>
      <c r="B556" s="82">
        <f t="shared" si="31"/>
        <v>1297.068</v>
      </c>
      <c r="C556" s="82">
        <v>0</v>
      </c>
      <c r="D556" s="82">
        <v>0</v>
      </c>
      <c r="E556" s="82">
        <v>0</v>
      </c>
      <c r="F556" s="82">
        <v>119.277</v>
      </c>
      <c r="G556" s="82">
        <v>1177.7909999999999</v>
      </c>
      <c r="H556" s="82">
        <v>0</v>
      </c>
      <c r="I556" s="88"/>
      <c r="J556" s="88"/>
      <c r="K556" s="88"/>
      <c r="L556" s="88"/>
      <c r="M556" s="88"/>
      <c r="N556" s="88"/>
      <c r="O556" s="88"/>
    </row>
    <row r="557" spans="1:15" s="77" customFormat="1" ht="9" customHeight="1" x14ac:dyDescent="0.25">
      <c r="A557" s="83" t="s">
        <v>37</v>
      </c>
      <c r="B557" s="85">
        <f t="shared" si="31"/>
        <v>47876.322</v>
      </c>
      <c r="C557" s="85">
        <v>43923.231</v>
      </c>
      <c r="D557" s="85">
        <v>0</v>
      </c>
      <c r="E557" s="85">
        <v>0</v>
      </c>
      <c r="F557" s="85">
        <v>0</v>
      </c>
      <c r="G557" s="85">
        <v>3715.614</v>
      </c>
      <c r="H557" s="85">
        <v>237.477</v>
      </c>
      <c r="I557" s="88"/>
      <c r="J557" s="88"/>
      <c r="K557" s="88"/>
      <c r="L557" s="88"/>
      <c r="M557" s="88"/>
      <c r="N557" s="88"/>
      <c r="O557" s="88"/>
    </row>
    <row r="558" spans="1:15" s="77" customFormat="1" ht="9" customHeight="1" x14ac:dyDescent="0.25">
      <c r="A558" s="76" t="s">
        <v>38</v>
      </c>
      <c r="B558" s="82">
        <f t="shared" si="31"/>
        <v>11</v>
      </c>
      <c r="C558" s="82">
        <v>0</v>
      </c>
      <c r="D558" s="82">
        <v>0</v>
      </c>
      <c r="E558" s="82">
        <v>0</v>
      </c>
      <c r="F558" s="82">
        <v>0</v>
      </c>
      <c r="G558" s="82">
        <v>11</v>
      </c>
      <c r="H558" s="82">
        <v>0</v>
      </c>
      <c r="I558" s="88"/>
      <c r="J558" s="88"/>
      <c r="K558" s="88"/>
      <c r="L558" s="88"/>
      <c r="M558" s="88"/>
      <c r="N558" s="88"/>
      <c r="O558" s="88"/>
    </row>
    <row r="559" spans="1:15" s="77" customFormat="1" ht="9" customHeight="1" x14ac:dyDescent="0.25">
      <c r="A559" s="76" t="s">
        <v>39</v>
      </c>
      <c r="B559" s="82">
        <f t="shared" si="31"/>
        <v>4596.7039999999997</v>
      </c>
      <c r="C559" s="82">
        <v>956.226</v>
      </c>
      <c r="D559" s="82">
        <v>0</v>
      </c>
      <c r="E559" s="82">
        <v>0</v>
      </c>
      <c r="F559" s="82">
        <v>16.478000000000002</v>
      </c>
      <c r="G559" s="82">
        <v>3624</v>
      </c>
      <c r="H559" s="82">
        <v>0</v>
      </c>
      <c r="I559" s="88"/>
      <c r="J559" s="88"/>
      <c r="K559" s="88"/>
      <c r="L559" s="88"/>
      <c r="M559" s="88"/>
      <c r="N559" s="88"/>
      <c r="O559" s="88"/>
    </row>
    <row r="560" spans="1:15" s="77" customFormat="1" ht="9" customHeight="1" x14ac:dyDescent="0.25">
      <c r="A560" s="76" t="s">
        <v>40</v>
      </c>
      <c r="B560" s="82">
        <f t="shared" si="31"/>
        <v>128567.5</v>
      </c>
      <c r="C560" s="82">
        <v>128567.5</v>
      </c>
      <c r="D560" s="82">
        <v>0</v>
      </c>
      <c r="E560" s="82">
        <v>0</v>
      </c>
      <c r="F560" s="82">
        <v>0</v>
      </c>
      <c r="G560" s="82">
        <v>0</v>
      </c>
      <c r="H560" s="82">
        <v>0</v>
      </c>
      <c r="I560" s="88"/>
      <c r="J560" s="88"/>
      <c r="K560" s="88"/>
      <c r="L560" s="88"/>
      <c r="M560" s="88"/>
      <c r="N560" s="88"/>
      <c r="O560" s="88"/>
    </row>
    <row r="561" spans="1:15" s="77" customFormat="1" ht="9" customHeight="1" x14ac:dyDescent="0.25">
      <c r="A561" s="83" t="s">
        <v>41</v>
      </c>
      <c r="B561" s="85">
        <f t="shared" si="31"/>
        <v>3032291.5100000002</v>
      </c>
      <c r="C561" s="85">
        <v>2899148.85</v>
      </c>
      <c r="D561" s="85">
        <v>53357.69</v>
      </c>
      <c r="E561" s="85">
        <v>62876.4</v>
      </c>
      <c r="F561" s="85">
        <v>7422.2</v>
      </c>
      <c r="G561" s="85">
        <v>9486.3700000000008</v>
      </c>
      <c r="H561" s="85">
        <v>0</v>
      </c>
      <c r="I561" s="88"/>
      <c r="J561" s="88"/>
      <c r="K561" s="88"/>
      <c r="L561" s="88"/>
      <c r="M561" s="88"/>
      <c r="N561" s="88"/>
      <c r="O561" s="88"/>
    </row>
    <row r="562" spans="1:15" s="77" customFormat="1" ht="9" customHeight="1" x14ac:dyDescent="0.25">
      <c r="A562" s="76" t="s">
        <v>88</v>
      </c>
      <c r="B562" s="82">
        <f t="shared" si="31"/>
        <v>484.65899999999999</v>
      </c>
      <c r="C562" s="82">
        <v>484.65899999999999</v>
      </c>
      <c r="D562" s="82">
        <v>0</v>
      </c>
      <c r="E562" s="82">
        <v>0</v>
      </c>
      <c r="F562" s="82">
        <v>0</v>
      </c>
      <c r="G562" s="82">
        <v>0</v>
      </c>
      <c r="H562" s="82">
        <v>0</v>
      </c>
      <c r="I562" s="88"/>
      <c r="J562" s="88"/>
      <c r="K562" s="88"/>
      <c r="L562" s="88"/>
      <c r="M562" s="88"/>
      <c r="N562" s="88"/>
      <c r="O562" s="88"/>
    </row>
    <row r="563" spans="1:15" s="77" customFormat="1" ht="9" customHeight="1" x14ac:dyDescent="0.25">
      <c r="A563" s="76" t="s">
        <v>42</v>
      </c>
      <c r="B563" s="82">
        <f t="shared" si="31"/>
        <v>1693215.8149999995</v>
      </c>
      <c r="C563" s="82">
        <v>1227773.4339999999</v>
      </c>
      <c r="D563" s="82">
        <v>73303.487999999998</v>
      </c>
      <c r="E563" s="82">
        <v>187632.08799999999</v>
      </c>
      <c r="F563" s="82">
        <v>101931.37300000001</v>
      </c>
      <c r="G563" s="82">
        <v>21571.167000000001</v>
      </c>
      <c r="H563" s="82">
        <v>81004.264999999999</v>
      </c>
      <c r="I563" s="88"/>
      <c r="J563" s="88"/>
      <c r="K563" s="88"/>
      <c r="L563" s="88"/>
      <c r="M563" s="88"/>
      <c r="N563" s="88"/>
      <c r="O563" s="88"/>
    </row>
    <row r="564" spans="1:15" s="77" customFormat="1" ht="9" customHeight="1" x14ac:dyDescent="0.25">
      <c r="A564" s="76" t="s">
        <v>43</v>
      </c>
      <c r="B564" s="82">
        <f t="shared" si="31"/>
        <v>25867.758000000002</v>
      </c>
      <c r="C564" s="82">
        <v>52.884</v>
      </c>
      <c r="D564" s="82">
        <v>10.945</v>
      </c>
      <c r="E564" s="82">
        <v>0</v>
      </c>
      <c r="F564" s="82">
        <v>223.947</v>
      </c>
      <c r="G564" s="82">
        <v>25579.982</v>
      </c>
      <c r="H564" s="82">
        <v>0</v>
      </c>
      <c r="I564" s="88"/>
      <c r="J564" s="88"/>
      <c r="K564" s="88"/>
      <c r="L564" s="88"/>
      <c r="M564" s="88"/>
      <c r="N564" s="88"/>
      <c r="O564" s="88"/>
    </row>
    <row r="565" spans="1:15" s="77" customFormat="1" ht="9" customHeight="1" x14ac:dyDescent="0.25">
      <c r="A565" s="83" t="s">
        <v>44</v>
      </c>
      <c r="B565" s="85">
        <f t="shared" si="31"/>
        <v>240269.63799999998</v>
      </c>
      <c r="C565" s="85">
        <v>221234.72200000001</v>
      </c>
      <c r="D565" s="85">
        <v>17323.782999999999</v>
      </c>
      <c r="E565" s="85">
        <v>0</v>
      </c>
      <c r="F565" s="85">
        <v>68.090999999999994</v>
      </c>
      <c r="G565" s="85">
        <v>1643.0419999999999</v>
      </c>
      <c r="H565" s="85">
        <v>0</v>
      </c>
      <c r="I565" s="88"/>
      <c r="J565" s="88"/>
      <c r="K565" s="88"/>
      <c r="L565" s="88"/>
      <c r="M565" s="88"/>
      <c r="N565" s="88"/>
      <c r="O565" s="88"/>
    </row>
    <row r="566" spans="1:15" s="77" customFormat="1" ht="9" customHeight="1" x14ac:dyDescent="0.25">
      <c r="A566" s="76" t="s">
        <v>45</v>
      </c>
      <c r="B566" s="82">
        <f t="shared" si="31"/>
        <v>116192.827</v>
      </c>
      <c r="C566" s="82">
        <v>103328.901</v>
      </c>
      <c r="D566" s="82">
        <v>1542.373</v>
      </c>
      <c r="E566" s="82">
        <v>0</v>
      </c>
      <c r="F566" s="82">
        <v>142.96899999999999</v>
      </c>
      <c r="G566" s="82">
        <v>11178.584000000001</v>
      </c>
      <c r="H566" s="82">
        <v>0</v>
      </c>
      <c r="I566" s="88"/>
      <c r="J566" s="88"/>
      <c r="K566" s="88"/>
      <c r="L566" s="88"/>
      <c r="M566" s="88"/>
      <c r="N566" s="88"/>
      <c r="O566" s="88"/>
    </row>
    <row r="567" spans="1:15" s="77" customFormat="1" ht="9" customHeight="1" x14ac:dyDescent="0.25">
      <c r="A567" s="76" t="s">
        <v>46</v>
      </c>
      <c r="B567" s="82">
        <f t="shared" si="31"/>
        <v>190645.283</v>
      </c>
      <c r="C567" s="82">
        <v>180568.334</v>
      </c>
      <c r="D567" s="82">
        <v>2245.0329999999999</v>
      </c>
      <c r="E567" s="82">
        <v>0</v>
      </c>
      <c r="F567" s="82">
        <v>17.225000000000001</v>
      </c>
      <c r="G567" s="82">
        <v>7814.6909999999998</v>
      </c>
      <c r="H567" s="82">
        <v>0</v>
      </c>
      <c r="I567" s="88"/>
      <c r="J567" s="88"/>
      <c r="K567" s="88"/>
      <c r="L567" s="88"/>
      <c r="M567" s="88"/>
      <c r="N567" s="88"/>
      <c r="O567" s="88"/>
    </row>
    <row r="568" spans="1:15" s="77" customFormat="1" ht="9" customHeight="1" x14ac:dyDescent="0.25">
      <c r="A568" s="76" t="s">
        <v>47</v>
      </c>
      <c r="B568" s="82">
        <f t="shared" si="31"/>
        <v>340527.337</v>
      </c>
      <c r="C568" s="82">
        <v>324607.76500000001</v>
      </c>
      <c r="D568" s="82">
        <v>3794.25</v>
      </c>
      <c r="E568" s="82">
        <v>0</v>
      </c>
      <c r="F568" s="82">
        <v>1008.7</v>
      </c>
      <c r="G568" s="82">
        <v>11116.621999999999</v>
      </c>
      <c r="H568" s="82">
        <v>0</v>
      </c>
      <c r="I568" s="88"/>
      <c r="J568" s="88"/>
      <c r="K568" s="88"/>
      <c r="L568" s="88"/>
      <c r="M568" s="88"/>
      <c r="N568" s="88"/>
      <c r="O568" s="88"/>
    </row>
    <row r="569" spans="1:15" s="77" customFormat="1" ht="9" customHeight="1" x14ac:dyDescent="0.25">
      <c r="A569" s="83" t="s">
        <v>48</v>
      </c>
      <c r="B569" s="85">
        <f t="shared" si="31"/>
        <v>533532.30800000008</v>
      </c>
      <c r="C569" s="85">
        <v>525476.51300000004</v>
      </c>
      <c r="D569" s="85">
        <v>7796.9290000000001</v>
      </c>
      <c r="E569" s="85">
        <v>13.692</v>
      </c>
      <c r="F569" s="85">
        <v>83.275999999999996</v>
      </c>
      <c r="G569" s="85">
        <v>161.898</v>
      </c>
      <c r="H569" s="85">
        <v>0</v>
      </c>
      <c r="I569" s="88"/>
      <c r="J569" s="88"/>
      <c r="K569" s="88"/>
      <c r="L569" s="88"/>
      <c r="M569" s="88"/>
      <c r="N569" s="88"/>
      <c r="O569" s="88"/>
    </row>
    <row r="570" spans="1:15" s="77" customFormat="1" ht="9" customHeight="1" x14ac:dyDescent="0.25">
      <c r="A570" s="76" t="s">
        <v>49</v>
      </c>
      <c r="B570" s="82">
        <f t="shared" si="31"/>
        <v>1705.277</v>
      </c>
      <c r="C570" s="82">
        <v>1441.7660000000001</v>
      </c>
      <c r="D570" s="82">
        <v>152.26499999999999</v>
      </c>
      <c r="E570" s="82">
        <v>0</v>
      </c>
      <c r="F570" s="82">
        <v>17.747</v>
      </c>
      <c r="G570" s="82">
        <v>93.498999999999995</v>
      </c>
      <c r="H570" s="82">
        <v>0</v>
      </c>
      <c r="I570" s="88"/>
      <c r="J570" s="88"/>
      <c r="K570" s="88"/>
      <c r="L570" s="88"/>
      <c r="M570" s="88"/>
      <c r="N570" s="88"/>
      <c r="O570" s="88"/>
    </row>
    <row r="571" spans="1:15" s="77" customFormat="1" ht="9" customHeight="1" x14ac:dyDescent="0.25">
      <c r="A571" s="76" t="s">
        <v>50</v>
      </c>
      <c r="B571" s="82">
        <f t="shared" si="31"/>
        <v>12189.843999999999</v>
      </c>
      <c r="C571" s="82">
        <v>11055.945</v>
      </c>
      <c r="D571" s="82">
        <v>0</v>
      </c>
      <c r="E571" s="82">
        <v>0</v>
      </c>
      <c r="F571" s="82">
        <v>0</v>
      </c>
      <c r="G571" s="82">
        <v>1133.8989999999999</v>
      </c>
      <c r="H571" s="82">
        <v>0</v>
      </c>
      <c r="I571" s="88"/>
      <c r="J571" s="88"/>
      <c r="K571" s="88"/>
      <c r="L571" s="88"/>
      <c r="M571" s="88"/>
      <c r="N571" s="88"/>
      <c r="O571" s="88"/>
    </row>
    <row r="572" spans="1:15" s="77" customFormat="1" ht="9" customHeight="1" x14ac:dyDescent="0.25">
      <c r="A572" s="76" t="s">
        <v>51</v>
      </c>
      <c r="B572" s="82">
        <f t="shared" si="31"/>
        <v>16485.12</v>
      </c>
      <c r="C572" s="82">
        <v>14546.02</v>
      </c>
      <c r="D572" s="82">
        <v>0</v>
      </c>
      <c r="E572" s="82">
        <v>0</v>
      </c>
      <c r="F572" s="82">
        <v>127</v>
      </c>
      <c r="G572" s="82">
        <v>1812.1</v>
      </c>
      <c r="H572" s="82">
        <v>0</v>
      </c>
      <c r="I572" s="88"/>
      <c r="J572" s="88"/>
      <c r="K572" s="88"/>
      <c r="L572" s="88"/>
      <c r="M572" s="88"/>
      <c r="N572" s="88"/>
      <c r="O572" s="88"/>
    </row>
    <row r="573" spans="1:15" s="77" customFormat="1" ht="9" customHeight="1" x14ac:dyDescent="0.25">
      <c r="A573" s="83" t="s">
        <v>52</v>
      </c>
      <c r="B573" s="85">
        <f t="shared" si="31"/>
        <v>241499.05100000001</v>
      </c>
      <c r="C573" s="85">
        <v>232953.334</v>
      </c>
      <c r="D573" s="85">
        <v>2881.5360000000001</v>
      </c>
      <c r="E573" s="85">
        <v>0</v>
      </c>
      <c r="F573" s="85">
        <v>2115.8180000000002</v>
      </c>
      <c r="G573" s="85">
        <v>3548.3629999999998</v>
      </c>
      <c r="H573" s="85">
        <v>0</v>
      </c>
      <c r="I573" s="88"/>
      <c r="J573" s="88"/>
      <c r="K573" s="88"/>
      <c r="L573" s="88"/>
      <c r="M573" s="88"/>
      <c r="N573" s="88"/>
      <c r="O573" s="88"/>
    </row>
    <row r="574" spans="1:15" s="77" customFormat="1" ht="9" customHeight="1" x14ac:dyDescent="0.25">
      <c r="A574" s="76" t="s">
        <v>53</v>
      </c>
      <c r="B574" s="82">
        <f t="shared" si="31"/>
        <v>206190.386</v>
      </c>
      <c r="C574" s="82">
        <v>192911.274</v>
      </c>
      <c r="D574" s="82">
        <v>0</v>
      </c>
      <c r="E574" s="82">
        <v>0</v>
      </c>
      <c r="F574" s="82">
        <v>161.97200000000001</v>
      </c>
      <c r="G574" s="82">
        <v>13117.14</v>
      </c>
      <c r="H574" s="82">
        <v>0</v>
      </c>
      <c r="I574" s="88"/>
      <c r="J574" s="88"/>
      <c r="K574" s="88"/>
      <c r="L574" s="88"/>
      <c r="M574" s="88"/>
      <c r="N574" s="88"/>
      <c r="O574" s="88"/>
    </row>
    <row r="575" spans="1:15" s="77" customFormat="1" ht="9" customHeight="1" x14ac:dyDescent="0.25">
      <c r="A575" s="76" t="s">
        <v>54</v>
      </c>
      <c r="B575" s="82">
        <f t="shared" si="31"/>
        <v>21300.402999999998</v>
      </c>
      <c r="C575" s="82">
        <v>21128.763999999999</v>
      </c>
      <c r="D575" s="82">
        <v>0</v>
      </c>
      <c r="E575" s="82">
        <v>0</v>
      </c>
      <c r="F575" s="82">
        <v>0</v>
      </c>
      <c r="G575" s="82">
        <v>171.63900000000001</v>
      </c>
      <c r="H575" s="82">
        <v>0</v>
      </c>
      <c r="I575" s="88"/>
      <c r="J575" s="88"/>
      <c r="K575" s="88"/>
      <c r="L575" s="88"/>
      <c r="M575" s="88"/>
      <c r="N575" s="88"/>
      <c r="O575" s="88"/>
    </row>
    <row r="576" spans="1:15" s="77" customFormat="1" ht="9" customHeight="1" x14ac:dyDescent="0.25">
      <c r="A576" s="76" t="s">
        <v>55</v>
      </c>
      <c r="B576" s="82">
        <f>SUM(C576:H576)</f>
        <v>105295.02299999999</v>
      </c>
      <c r="C576" s="82">
        <v>79991.536999999997</v>
      </c>
      <c r="D576" s="82">
        <v>0</v>
      </c>
      <c r="E576" s="82">
        <v>3636.7649999999999</v>
      </c>
      <c r="F576" s="82">
        <v>7911.0360000000001</v>
      </c>
      <c r="G576" s="82">
        <v>13755.684999999999</v>
      </c>
      <c r="H576" s="82">
        <v>0</v>
      </c>
      <c r="I576" s="88"/>
      <c r="J576" s="88"/>
      <c r="K576" s="88"/>
      <c r="L576" s="88"/>
      <c r="M576" s="88"/>
      <c r="N576" s="88"/>
      <c r="O576" s="88"/>
    </row>
    <row r="577" spans="1:15" s="77" customFormat="1" ht="9" customHeight="1" x14ac:dyDescent="0.25">
      <c r="A577" s="83" t="s">
        <v>56</v>
      </c>
      <c r="B577" s="85">
        <f>SUM(C577:H577)</f>
        <v>1866.1320000000001</v>
      </c>
      <c r="C577" s="85">
        <v>1120.6410000000001</v>
      </c>
      <c r="D577" s="85">
        <v>0</v>
      </c>
      <c r="E577" s="85">
        <v>0</v>
      </c>
      <c r="F577" s="85">
        <v>0</v>
      </c>
      <c r="G577" s="85">
        <v>469.78699999999998</v>
      </c>
      <c r="H577" s="85">
        <v>275.70400000000001</v>
      </c>
      <c r="I577" s="88"/>
      <c r="J577" s="88"/>
      <c r="K577" s="88"/>
      <c r="L577" s="88"/>
      <c r="M577" s="88"/>
      <c r="N577" s="88"/>
      <c r="O577" s="88"/>
    </row>
    <row r="578" spans="1:15" s="77" customFormat="1" ht="9" customHeight="1" x14ac:dyDescent="0.25">
      <c r="A578" s="76" t="s">
        <v>57</v>
      </c>
      <c r="B578" s="82">
        <f t="shared" ref="B578:B584" si="32">SUM(C578:H578)</f>
        <v>33675.528999999995</v>
      </c>
      <c r="C578" s="82">
        <v>27050.126</v>
      </c>
      <c r="D578" s="82">
        <v>0</v>
      </c>
      <c r="E578" s="82">
        <v>0</v>
      </c>
      <c r="F578" s="82">
        <v>6015.1989999999996</v>
      </c>
      <c r="G578" s="82">
        <v>610.20399999999995</v>
      </c>
      <c r="H578" s="82">
        <v>0</v>
      </c>
      <c r="I578" s="88"/>
      <c r="J578" s="88"/>
      <c r="K578" s="88"/>
      <c r="L578" s="88"/>
      <c r="M578" s="88"/>
      <c r="N578" s="88"/>
      <c r="O578" s="88"/>
    </row>
    <row r="579" spans="1:15" s="77" customFormat="1" ht="9" customHeight="1" x14ac:dyDescent="0.25">
      <c r="A579" s="76" t="s">
        <v>58</v>
      </c>
      <c r="B579" s="82">
        <f t="shared" si="32"/>
        <v>85562.18</v>
      </c>
      <c r="C579" s="82">
        <v>9962.4599999999991</v>
      </c>
      <c r="D579" s="82">
        <v>0</v>
      </c>
      <c r="E579" s="82">
        <v>0</v>
      </c>
      <c r="F579" s="82">
        <v>0</v>
      </c>
      <c r="G579" s="82">
        <v>75599.72</v>
      </c>
      <c r="H579" s="82">
        <v>0</v>
      </c>
      <c r="I579" s="88"/>
      <c r="J579" s="88"/>
      <c r="K579" s="88"/>
      <c r="L579" s="88"/>
      <c r="M579" s="88"/>
      <c r="N579" s="88"/>
      <c r="O579" s="88"/>
    </row>
    <row r="580" spans="1:15" s="77" customFormat="1" ht="9" customHeight="1" x14ac:dyDescent="0.25">
      <c r="A580" s="76" t="s">
        <v>59</v>
      </c>
      <c r="B580" s="82">
        <f t="shared" si="32"/>
        <v>56250.9</v>
      </c>
      <c r="C580" s="82">
        <v>56250.9</v>
      </c>
      <c r="D580" s="82">
        <v>0</v>
      </c>
      <c r="E580" s="82">
        <v>0</v>
      </c>
      <c r="F580" s="82">
        <v>0</v>
      </c>
      <c r="G580" s="82">
        <v>0</v>
      </c>
      <c r="H580" s="82">
        <v>0</v>
      </c>
      <c r="I580" s="88"/>
      <c r="J580" s="88"/>
      <c r="K580" s="88"/>
      <c r="L580" s="88"/>
      <c r="M580" s="88"/>
      <c r="N580" s="88"/>
      <c r="O580" s="88"/>
    </row>
    <row r="581" spans="1:15" s="77" customFormat="1" ht="9" customHeight="1" x14ac:dyDescent="0.25">
      <c r="A581" s="83" t="s">
        <v>60</v>
      </c>
      <c r="B581" s="85">
        <f t="shared" si="32"/>
        <v>71490.25</v>
      </c>
      <c r="C581" s="85">
        <v>17813.2</v>
      </c>
      <c r="D581" s="85">
        <v>0</v>
      </c>
      <c r="E581" s="85">
        <v>0</v>
      </c>
      <c r="F581" s="85">
        <v>12263.25</v>
      </c>
      <c r="G581" s="85">
        <v>41187</v>
      </c>
      <c r="H581" s="85">
        <v>226.8</v>
      </c>
      <c r="I581" s="88"/>
      <c r="J581" s="88"/>
      <c r="K581" s="88"/>
      <c r="L581" s="88"/>
      <c r="M581" s="88"/>
      <c r="N581" s="88"/>
      <c r="O581" s="88"/>
    </row>
    <row r="582" spans="1:15" s="77" customFormat="1" ht="9" customHeight="1" x14ac:dyDescent="0.25">
      <c r="A582" s="76" t="s">
        <v>61</v>
      </c>
      <c r="B582" s="82">
        <f t="shared" si="32"/>
        <v>30629.184999999998</v>
      </c>
      <c r="C582" s="82">
        <v>29126.202000000001</v>
      </c>
      <c r="D582" s="82">
        <v>0</v>
      </c>
      <c r="E582" s="82">
        <v>0</v>
      </c>
      <c r="F582" s="82">
        <v>317.15300000000002</v>
      </c>
      <c r="G582" s="82">
        <v>1185.83</v>
      </c>
      <c r="H582" s="82">
        <v>0</v>
      </c>
      <c r="I582" s="88"/>
      <c r="J582" s="88"/>
      <c r="K582" s="88"/>
      <c r="L582" s="88"/>
      <c r="M582" s="88"/>
      <c r="N582" s="88"/>
      <c r="O582" s="88"/>
    </row>
    <row r="583" spans="1:15" s="77" customFormat="1" ht="9" customHeight="1" x14ac:dyDescent="0.25">
      <c r="A583" s="76" t="s">
        <v>62</v>
      </c>
      <c r="B583" s="82">
        <f t="shared" si="32"/>
        <v>255648.49999999997</v>
      </c>
      <c r="C583" s="82">
        <v>222363.4</v>
      </c>
      <c r="D583" s="82">
        <v>297.05</v>
      </c>
      <c r="E583" s="82">
        <v>0</v>
      </c>
      <c r="F583" s="82">
        <v>16951.650000000001</v>
      </c>
      <c r="G583" s="82">
        <v>16036.4</v>
      </c>
      <c r="H583" s="82">
        <v>0</v>
      </c>
      <c r="I583" s="88"/>
      <c r="J583" s="88"/>
      <c r="K583" s="88"/>
      <c r="L583" s="88"/>
      <c r="M583" s="88"/>
      <c r="N583" s="88"/>
      <c r="O583" s="88"/>
    </row>
    <row r="584" spans="1:15" s="77" customFormat="1" ht="9" customHeight="1" x14ac:dyDescent="0.25">
      <c r="A584" s="76" t="s">
        <v>63</v>
      </c>
      <c r="B584" s="82">
        <f t="shared" si="32"/>
        <v>1917.4350000000002</v>
      </c>
      <c r="C584" s="82">
        <v>1272.8340000000001</v>
      </c>
      <c r="D584" s="82">
        <v>0</v>
      </c>
      <c r="E584" s="82">
        <v>0</v>
      </c>
      <c r="F584" s="82">
        <v>330.76799999999997</v>
      </c>
      <c r="G584" s="82">
        <v>313.83300000000003</v>
      </c>
      <c r="H584" s="82">
        <v>0</v>
      </c>
      <c r="I584" s="88"/>
      <c r="J584" s="88"/>
      <c r="K584" s="88"/>
      <c r="L584" s="88"/>
      <c r="M584" s="88"/>
      <c r="N584" s="88"/>
      <c r="O584" s="88"/>
    </row>
    <row r="585" spans="1:15" s="77" customFormat="1" ht="9" customHeight="1" x14ac:dyDescent="0.25">
      <c r="A585" s="83" t="s">
        <v>64</v>
      </c>
      <c r="B585" s="85">
        <f>SUM(C585:H585)</f>
        <v>18537.428</v>
      </c>
      <c r="C585" s="85">
        <v>13337.767</v>
      </c>
      <c r="D585" s="85">
        <v>1240.548</v>
      </c>
      <c r="E585" s="85">
        <v>0</v>
      </c>
      <c r="F585" s="85">
        <v>347.77499999999998</v>
      </c>
      <c r="G585" s="85">
        <v>3611.3380000000002</v>
      </c>
      <c r="H585" s="85">
        <v>0</v>
      </c>
      <c r="I585" s="88"/>
      <c r="J585" s="88"/>
      <c r="K585" s="88"/>
      <c r="L585" s="88"/>
      <c r="M585" s="88"/>
      <c r="N585" s="88"/>
      <c r="O585" s="88"/>
    </row>
    <row r="586" spans="1:15" s="77" customFormat="1" ht="9" customHeight="1" x14ac:dyDescent="0.25">
      <c r="A586" s="78"/>
      <c r="B586" s="82"/>
      <c r="C586" s="82"/>
      <c r="D586" s="82"/>
      <c r="E586" s="82"/>
      <c r="F586" s="82"/>
      <c r="G586" s="82"/>
      <c r="H586" s="82"/>
      <c r="I586" s="100"/>
    </row>
    <row r="587" spans="1:15" s="77" customFormat="1" ht="9" customHeight="1" x14ac:dyDescent="0.25">
      <c r="A587" s="306">
        <v>2011</v>
      </c>
    </row>
    <row r="588" spans="1:15" s="80" customFormat="1" ht="9" customHeight="1" x14ac:dyDescent="0.25">
      <c r="A588" s="78" t="s">
        <v>33</v>
      </c>
      <c r="B588" s="97">
        <f t="shared" ref="B588:H588" si="33">SUM(B590:B621)</f>
        <v>6369179.692999999</v>
      </c>
      <c r="C588" s="97">
        <f t="shared" si="33"/>
        <v>5281968.22</v>
      </c>
      <c r="D588" s="97">
        <f t="shared" si="33"/>
        <v>162437.503</v>
      </c>
      <c r="E588" s="97">
        <f t="shared" si="33"/>
        <v>246017.95500000002</v>
      </c>
      <c r="F588" s="97">
        <f t="shared" si="33"/>
        <v>280820.16899999999</v>
      </c>
      <c r="G588" s="97">
        <f t="shared" si="33"/>
        <v>310892.91199999995</v>
      </c>
      <c r="H588" s="97">
        <f t="shared" si="33"/>
        <v>87042.934000000008</v>
      </c>
    </row>
    <row r="589" spans="1:15" s="80" customFormat="1" ht="3.95" customHeight="1" x14ac:dyDescent="0.25">
      <c r="B589" s="97"/>
      <c r="C589" s="97"/>
      <c r="D589" s="97"/>
      <c r="E589" s="97"/>
      <c r="F589" s="97"/>
      <c r="G589" s="97"/>
      <c r="H589" s="97"/>
      <c r="I589" s="97"/>
    </row>
    <row r="590" spans="1:15" s="77" customFormat="1" ht="9" customHeight="1" x14ac:dyDescent="0.25">
      <c r="A590" s="76" t="s">
        <v>34</v>
      </c>
      <c r="B590" s="82">
        <f t="shared" ref="B590:B611" si="34">SUM(C590:H590)</f>
        <v>3397.1</v>
      </c>
      <c r="C590" s="82">
        <v>0</v>
      </c>
      <c r="D590" s="82">
        <v>0</v>
      </c>
      <c r="E590" s="82">
        <v>0</v>
      </c>
      <c r="F590" s="82">
        <v>0</v>
      </c>
      <c r="G590" s="82">
        <v>3397.1</v>
      </c>
      <c r="H590" s="82">
        <v>0</v>
      </c>
      <c r="I590" s="88"/>
      <c r="J590" s="88"/>
      <c r="K590" s="88"/>
      <c r="L590" s="88"/>
      <c r="M590" s="88"/>
      <c r="N590" s="88"/>
      <c r="O590" s="88"/>
    </row>
    <row r="591" spans="1:15" s="77" customFormat="1" ht="9" customHeight="1" x14ac:dyDescent="0.25">
      <c r="A591" s="76" t="s">
        <v>35</v>
      </c>
      <c r="B591" s="82">
        <f t="shared" si="34"/>
        <v>8.8000000000000007</v>
      </c>
      <c r="C591" s="82">
        <v>0</v>
      </c>
      <c r="D591" s="82">
        <v>0</v>
      </c>
      <c r="E591" s="82">
        <v>0</v>
      </c>
      <c r="F591" s="82">
        <v>0</v>
      </c>
      <c r="G591" s="82">
        <v>8.8000000000000007</v>
      </c>
      <c r="H591" s="82">
        <v>0</v>
      </c>
      <c r="I591" s="88"/>
      <c r="J591" s="88"/>
      <c r="K591" s="88"/>
      <c r="L591" s="88"/>
      <c r="M591" s="88"/>
      <c r="N591" s="88"/>
      <c r="O591" s="88"/>
    </row>
    <row r="592" spans="1:15" s="77" customFormat="1" ht="9" customHeight="1" x14ac:dyDescent="0.25">
      <c r="A592" s="76" t="s">
        <v>87</v>
      </c>
      <c r="B592" s="82">
        <f t="shared" si="34"/>
        <v>1996.0909999999999</v>
      </c>
      <c r="C592" s="82">
        <v>0</v>
      </c>
      <c r="D592" s="82">
        <v>0</v>
      </c>
      <c r="E592" s="82">
        <v>0</v>
      </c>
      <c r="F592" s="82">
        <v>255.245</v>
      </c>
      <c r="G592" s="82">
        <v>1740.846</v>
      </c>
      <c r="H592" s="82">
        <v>0</v>
      </c>
      <c r="I592" s="88"/>
      <c r="J592" s="88"/>
      <c r="K592" s="88"/>
      <c r="L592" s="88"/>
      <c r="M592" s="88"/>
      <c r="N592" s="88"/>
      <c r="O592" s="88"/>
    </row>
    <row r="593" spans="1:15" s="77" customFormat="1" ht="9" customHeight="1" x14ac:dyDescent="0.25">
      <c r="A593" s="83" t="s">
        <v>37</v>
      </c>
      <c r="B593" s="85">
        <f t="shared" si="34"/>
        <v>96747.951000000001</v>
      </c>
      <c r="C593" s="85">
        <v>82866.014999999999</v>
      </c>
      <c r="D593" s="85">
        <v>0</v>
      </c>
      <c r="E593" s="85">
        <v>0</v>
      </c>
      <c r="F593" s="85">
        <v>0</v>
      </c>
      <c r="G593" s="85">
        <v>6077.9930000000004</v>
      </c>
      <c r="H593" s="85">
        <v>7803.9430000000002</v>
      </c>
      <c r="I593" s="88"/>
      <c r="J593" s="88"/>
      <c r="K593" s="88"/>
      <c r="L593" s="88"/>
      <c r="M593" s="88"/>
      <c r="N593" s="88"/>
      <c r="O593" s="88"/>
    </row>
    <row r="594" spans="1:15" s="77" customFormat="1" ht="9" customHeight="1" x14ac:dyDescent="0.25">
      <c r="A594" s="76" t="s">
        <v>38</v>
      </c>
      <c r="B594" s="82">
        <f t="shared" si="34"/>
        <v>568.56899999999996</v>
      </c>
      <c r="C594" s="82">
        <v>0</v>
      </c>
      <c r="D594" s="82">
        <v>0</v>
      </c>
      <c r="E594" s="82">
        <v>0</v>
      </c>
      <c r="F594" s="82">
        <v>197.75</v>
      </c>
      <c r="G594" s="82">
        <v>370.81900000000002</v>
      </c>
      <c r="H594" s="82">
        <v>0</v>
      </c>
      <c r="I594" s="88"/>
      <c r="J594" s="88"/>
      <c r="K594" s="88"/>
      <c r="L594" s="88"/>
      <c r="M594" s="88"/>
      <c r="N594" s="88"/>
      <c r="O594" s="88"/>
    </row>
    <row r="595" spans="1:15" s="77" customFormat="1" ht="9" customHeight="1" x14ac:dyDescent="0.25">
      <c r="A595" s="76" t="s">
        <v>39</v>
      </c>
      <c r="B595" s="82">
        <f t="shared" si="34"/>
        <v>1731.9829999999999</v>
      </c>
      <c r="C595" s="82">
        <v>651.04499999999996</v>
      </c>
      <c r="D595" s="82">
        <v>0</v>
      </c>
      <c r="E595" s="82">
        <v>0</v>
      </c>
      <c r="F595" s="82">
        <v>31.698</v>
      </c>
      <c r="G595" s="82">
        <v>1049.24</v>
      </c>
      <c r="H595" s="82">
        <v>0</v>
      </c>
      <c r="I595" s="88"/>
      <c r="J595" s="88"/>
      <c r="K595" s="88"/>
      <c r="L595" s="88"/>
      <c r="M595" s="88"/>
      <c r="N595" s="88"/>
      <c r="O595" s="88"/>
    </row>
    <row r="596" spans="1:15" s="77" customFormat="1" ht="9" customHeight="1" x14ac:dyDescent="0.25">
      <c r="A596" s="76" t="s">
        <v>40</v>
      </c>
      <c r="B596" s="82">
        <f t="shared" si="34"/>
        <v>119942.70000000001</v>
      </c>
      <c r="C596" s="82">
        <v>118246.6</v>
      </c>
      <c r="D596" s="82">
        <v>0</v>
      </c>
      <c r="E596" s="82">
        <v>0</v>
      </c>
      <c r="F596" s="82">
        <v>0</v>
      </c>
      <c r="G596" s="82">
        <v>1696.1</v>
      </c>
      <c r="H596" s="82">
        <v>0</v>
      </c>
      <c r="I596" s="88"/>
      <c r="J596" s="88"/>
      <c r="K596" s="88"/>
      <c r="L596" s="88"/>
      <c r="M596" s="88"/>
      <c r="N596" s="88"/>
      <c r="O596" s="88"/>
    </row>
    <row r="597" spans="1:15" s="77" customFormat="1" ht="9" customHeight="1" x14ac:dyDescent="0.25">
      <c r="A597" s="83" t="s">
        <v>41</v>
      </c>
      <c r="B597" s="85">
        <f t="shared" si="34"/>
        <v>2218048.7200000002</v>
      </c>
      <c r="C597" s="85">
        <v>2082939.42</v>
      </c>
      <c r="D597" s="85">
        <v>57959</v>
      </c>
      <c r="E597" s="85">
        <v>58262.45</v>
      </c>
      <c r="F597" s="85">
        <v>10765.25</v>
      </c>
      <c r="G597" s="85">
        <v>8122.6</v>
      </c>
      <c r="H597" s="85">
        <v>0</v>
      </c>
      <c r="I597" s="88"/>
      <c r="J597" s="88"/>
      <c r="K597" s="88"/>
      <c r="L597" s="88"/>
      <c r="M597" s="88"/>
      <c r="N597" s="88"/>
      <c r="O597" s="88"/>
    </row>
    <row r="598" spans="1:15" s="77" customFormat="1" ht="9" customHeight="1" x14ac:dyDescent="0.25">
      <c r="A598" s="76" t="s">
        <v>88</v>
      </c>
      <c r="B598" s="82">
        <f t="shared" si="34"/>
        <v>22.26</v>
      </c>
      <c r="C598" s="82">
        <v>22.26</v>
      </c>
      <c r="D598" s="82">
        <v>0</v>
      </c>
      <c r="E598" s="82">
        <v>0</v>
      </c>
      <c r="F598" s="82">
        <v>0</v>
      </c>
      <c r="G598" s="82">
        <v>0</v>
      </c>
      <c r="H598" s="82">
        <v>0</v>
      </c>
      <c r="I598" s="88"/>
      <c r="J598" s="88"/>
      <c r="K598" s="88"/>
      <c r="L598" s="88"/>
      <c r="M598" s="88"/>
      <c r="N598" s="88"/>
      <c r="O598" s="88"/>
    </row>
    <row r="599" spans="1:15" s="77" customFormat="1" ht="9" customHeight="1" x14ac:dyDescent="0.25">
      <c r="A599" s="76" t="s">
        <v>42</v>
      </c>
      <c r="B599" s="82">
        <f t="shared" si="34"/>
        <v>1642358.3289999997</v>
      </c>
      <c r="C599" s="82">
        <v>1189077.162</v>
      </c>
      <c r="D599" s="82">
        <v>71502.197</v>
      </c>
      <c r="E599" s="82">
        <v>182749.049</v>
      </c>
      <c r="F599" s="82">
        <v>98006.634999999995</v>
      </c>
      <c r="G599" s="82">
        <v>22087.564999999999</v>
      </c>
      <c r="H599" s="82">
        <v>78935.721000000005</v>
      </c>
      <c r="I599" s="88"/>
      <c r="J599" s="88"/>
      <c r="K599" s="88"/>
      <c r="L599" s="88"/>
      <c r="M599" s="88"/>
      <c r="N599" s="88"/>
      <c r="O599" s="88"/>
    </row>
    <row r="600" spans="1:15" s="77" customFormat="1" ht="9" customHeight="1" x14ac:dyDescent="0.25">
      <c r="A600" s="76" t="s">
        <v>43</v>
      </c>
      <c r="B600" s="82">
        <f t="shared" si="34"/>
        <v>34502.255000000005</v>
      </c>
      <c r="C600" s="82">
        <v>5504.85</v>
      </c>
      <c r="D600" s="82">
        <v>0</v>
      </c>
      <c r="E600" s="82">
        <v>0</v>
      </c>
      <c r="F600" s="82">
        <v>218.70099999999999</v>
      </c>
      <c r="G600" s="82">
        <v>28778.704000000002</v>
      </c>
      <c r="H600" s="82">
        <v>0</v>
      </c>
      <c r="I600" s="88"/>
      <c r="J600" s="88"/>
      <c r="K600" s="88"/>
      <c r="L600" s="88"/>
      <c r="M600" s="88"/>
      <c r="N600" s="88"/>
      <c r="O600" s="88"/>
    </row>
    <row r="601" spans="1:15" s="77" customFormat="1" ht="9" customHeight="1" x14ac:dyDescent="0.25">
      <c r="A601" s="83" t="s">
        <v>44</v>
      </c>
      <c r="B601" s="85">
        <f t="shared" si="34"/>
        <v>113224.91899999999</v>
      </c>
      <c r="C601" s="85">
        <v>111559.67</v>
      </c>
      <c r="D601" s="85">
        <v>1502.662</v>
      </c>
      <c r="E601" s="85">
        <v>0</v>
      </c>
      <c r="F601" s="85">
        <v>0</v>
      </c>
      <c r="G601" s="85">
        <v>162.58699999999999</v>
      </c>
      <c r="H601" s="85">
        <v>0</v>
      </c>
      <c r="I601" s="88"/>
      <c r="J601" s="88"/>
      <c r="K601" s="88"/>
      <c r="L601" s="88"/>
      <c r="M601" s="88"/>
      <c r="N601" s="88"/>
      <c r="O601" s="88"/>
    </row>
    <row r="602" spans="1:15" s="77" customFormat="1" ht="9" customHeight="1" x14ac:dyDescent="0.25">
      <c r="A602" s="76" t="s">
        <v>45</v>
      </c>
      <c r="B602" s="82">
        <f t="shared" si="34"/>
        <v>111896.47200000001</v>
      </c>
      <c r="C602" s="82">
        <v>101841.55100000001</v>
      </c>
      <c r="D602" s="82">
        <v>1429.2619999999999</v>
      </c>
      <c r="E602" s="82">
        <v>0</v>
      </c>
      <c r="F602" s="82">
        <v>222.59</v>
      </c>
      <c r="G602" s="82">
        <v>8403.0689999999995</v>
      </c>
      <c r="H602" s="82">
        <v>0</v>
      </c>
      <c r="I602" s="88"/>
      <c r="J602" s="88"/>
      <c r="K602" s="88"/>
      <c r="L602" s="88"/>
      <c r="M602" s="88"/>
      <c r="N602" s="88"/>
      <c r="O602" s="88"/>
    </row>
    <row r="603" spans="1:15" s="77" customFormat="1" ht="9" customHeight="1" x14ac:dyDescent="0.25">
      <c r="A603" s="76" t="s">
        <v>46</v>
      </c>
      <c r="B603" s="82">
        <f t="shared" si="34"/>
        <v>233099.51500000001</v>
      </c>
      <c r="C603" s="82">
        <v>225542.71100000001</v>
      </c>
      <c r="D603" s="82">
        <v>3472.5830000000001</v>
      </c>
      <c r="E603" s="82">
        <v>0</v>
      </c>
      <c r="F603" s="82">
        <v>6.3570000000000002</v>
      </c>
      <c r="G603" s="82">
        <v>4077.864</v>
      </c>
      <c r="H603" s="82">
        <v>0</v>
      </c>
      <c r="I603" s="88"/>
      <c r="J603" s="88"/>
      <c r="K603" s="88"/>
      <c r="L603" s="88"/>
      <c r="M603" s="88"/>
      <c r="N603" s="88"/>
      <c r="O603" s="88"/>
    </row>
    <row r="604" spans="1:15" s="77" customFormat="1" ht="9" customHeight="1" x14ac:dyDescent="0.25">
      <c r="A604" s="76" t="s">
        <v>47</v>
      </c>
      <c r="B604" s="82">
        <f t="shared" si="34"/>
        <v>152784.25400000002</v>
      </c>
      <c r="C604" s="82">
        <v>128948.474</v>
      </c>
      <c r="D604" s="82">
        <v>2470.2179999999998</v>
      </c>
      <c r="E604" s="82">
        <v>0</v>
      </c>
      <c r="F604" s="82">
        <v>0</v>
      </c>
      <c r="G604" s="82">
        <v>21365.562000000002</v>
      </c>
      <c r="H604" s="82">
        <v>0</v>
      </c>
      <c r="I604" s="88"/>
      <c r="J604" s="88"/>
      <c r="K604" s="88"/>
      <c r="L604" s="88"/>
      <c r="M604" s="88"/>
      <c r="N604" s="88"/>
      <c r="O604" s="88"/>
    </row>
    <row r="605" spans="1:15" s="77" customFormat="1" ht="9" customHeight="1" x14ac:dyDescent="0.25">
      <c r="A605" s="83" t="s">
        <v>48</v>
      </c>
      <c r="B605" s="85">
        <f t="shared" si="34"/>
        <v>567030.25599999994</v>
      </c>
      <c r="C605" s="85">
        <v>554865.79399999999</v>
      </c>
      <c r="D605" s="85">
        <v>11790.746999999999</v>
      </c>
      <c r="E605" s="85">
        <v>0</v>
      </c>
      <c r="F605" s="85">
        <v>54.588000000000001</v>
      </c>
      <c r="G605" s="85">
        <v>319.12700000000001</v>
      </c>
      <c r="H605" s="85">
        <v>0</v>
      </c>
      <c r="I605" s="88"/>
      <c r="J605" s="88"/>
      <c r="K605" s="88"/>
      <c r="L605" s="88"/>
      <c r="M605" s="88"/>
      <c r="N605" s="88"/>
      <c r="O605" s="88"/>
    </row>
    <row r="606" spans="1:15" s="77" customFormat="1" ht="9" customHeight="1" x14ac:dyDescent="0.25">
      <c r="A606" s="76" t="s">
        <v>49</v>
      </c>
      <c r="B606" s="82">
        <f t="shared" si="34"/>
        <v>1165.2850000000001</v>
      </c>
      <c r="C606" s="82">
        <v>129.411</v>
      </c>
      <c r="D606" s="82">
        <v>23.93</v>
      </c>
      <c r="E606" s="82">
        <v>0</v>
      </c>
      <c r="F606" s="82">
        <v>932.428</v>
      </c>
      <c r="G606" s="82">
        <v>79.516000000000005</v>
      </c>
      <c r="H606" s="82">
        <v>0</v>
      </c>
      <c r="I606" s="88"/>
      <c r="J606" s="88"/>
      <c r="K606" s="88"/>
      <c r="L606" s="88"/>
      <c r="M606" s="88"/>
      <c r="N606" s="88"/>
      <c r="O606" s="88"/>
    </row>
    <row r="607" spans="1:15" s="77" customFormat="1" ht="9" customHeight="1" x14ac:dyDescent="0.25">
      <c r="A607" s="76" t="s">
        <v>50</v>
      </c>
      <c r="B607" s="82">
        <f t="shared" si="34"/>
        <v>12098.954</v>
      </c>
      <c r="C607" s="82">
        <v>11259.141</v>
      </c>
      <c r="D607" s="82">
        <v>0</v>
      </c>
      <c r="E607" s="82">
        <v>0</v>
      </c>
      <c r="F607" s="82">
        <v>0</v>
      </c>
      <c r="G607" s="82">
        <v>839.81299999999999</v>
      </c>
      <c r="H607" s="82">
        <v>0</v>
      </c>
      <c r="I607" s="88"/>
      <c r="J607" s="88"/>
      <c r="K607" s="88"/>
      <c r="L607" s="88"/>
      <c r="M607" s="88"/>
      <c r="N607" s="88"/>
      <c r="O607" s="88"/>
    </row>
    <row r="608" spans="1:15" s="77" customFormat="1" ht="9" customHeight="1" x14ac:dyDescent="0.25">
      <c r="A608" s="76" t="s">
        <v>51</v>
      </c>
      <c r="B608" s="82">
        <f t="shared" si="34"/>
        <v>14302.77</v>
      </c>
      <c r="C608" s="82">
        <v>9330.9699999999993</v>
      </c>
      <c r="D608" s="82">
        <v>0</v>
      </c>
      <c r="E608" s="82">
        <v>0</v>
      </c>
      <c r="F608" s="82">
        <v>711.2</v>
      </c>
      <c r="G608" s="82">
        <v>4260.6000000000004</v>
      </c>
      <c r="H608" s="82">
        <v>0</v>
      </c>
      <c r="I608" s="88"/>
      <c r="J608" s="88"/>
      <c r="K608" s="88"/>
      <c r="L608" s="88"/>
      <c r="M608" s="88"/>
      <c r="N608" s="88"/>
      <c r="O608" s="88"/>
    </row>
    <row r="609" spans="1:15" s="77" customFormat="1" ht="9" customHeight="1" x14ac:dyDescent="0.25">
      <c r="A609" s="83" t="s">
        <v>52</v>
      </c>
      <c r="B609" s="85">
        <f t="shared" si="34"/>
        <v>273540.97399999999</v>
      </c>
      <c r="C609" s="85">
        <v>250891.943</v>
      </c>
      <c r="D609" s="85">
        <v>11870.874</v>
      </c>
      <c r="E609" s="85">
        <v>0</v>
      </c>
      <c r="F609" s="85">
        <v>665.51400000000001</v>
      </c>
      <c r="G609" s="85">
        <v>10112.643</v>
      </c>
      <c r="H609" s="85">
        <v>0</v>
      </c>
      <c r="I609" s="88"/>
      <c r="J609" s="88"/>
      <c r="K609" s="88"/>
      <c r="L609" s="88"/>
      <c r="M609" s="88"/>
      <c r="N609" s="88"/>
      <c r="O609" s="88"/>
    </row>
    <row r="610" spans="1:15" s="77" customFormat="1" ht="9" customHeight="1" x14ac:dyDescent="0.25">
      <c r="A610" s="76" t="s">
        <v>53</v>
      </c>
      <c r="B610" s="82">
        <f t="shared" si="34"/>
        <v>223994.03599999999</v>
      </c>
      <c r="C610" s="82">
        <v>210835.307</v>
      </c>
      <c r="D610" s="82">
        <v>0</v>
      </c>
      <c r="E610" s="82">
        <v>0</v>
      </c>
      <c r="F610" s="82">
        <v>1134.356</v>
      </c>
      <c r="G610" s="82">
        <v>12024.373</v>
      </c>
      <c r="H610" s="82">
        <v>0</v>
      </c>
      <c r="I610" s="88"/>
      <c r="J610" s="88"/>
      <c r="K610" s="88"/>
      <c r="L610" s="88"/>
      <c r="M610" s="88"/>
      <c r="N610" s="88"/>
      <c r="O610" s="88"/>
    </row>
    <row r="611" spans="1:15" s="77" customFormat="1" ht="9" customHeight="1" x14ac:dyDescent="0.25">
      <c r="A611" s="76" t="s">
        <v>54</v>
      </c>
      <c r="B611" s="82">
        <f t="shared" si="34"/>
        <v>16733.57</v>
      </c>
      <c r="C611" s="82">
        <v>15700.414000000001</v>
      </c>
      <c r="D611" s="82">
        <v>54.9</v>
      </c>
      <c r="E611" s="82">
        <v>0</v>
      </c>
      <c r="F611" s="82">
        <v>0</v>
      </c>
      <c r="G611" s="82">
        <v>978.25599999999997</v>
      </c>
      <c r="H611" s="82">
        <v>0</v>
      </c>
      <c r="I611" s="88"/>
      <c r="J611" s="88"/>
      <c r="K611" s="88"/>
      <c r="L611" s="88"/>
      <c r="M611" s="88"/>
      <c r="N611" s="88"/>
      <c r="O611" s="88"/>
    </row>
    <row r="612" spans="1:15" s="77" customFormat="1" ht="9" customHeight="1" x14ac:dyDescent="0.25">
      <c r="A612" s="76" t="s">
        <v>55</v>
      </c>
      <c r="B612" s="82">
        <f>SUM(C612:H612)</f>
        <v>59440.03</v>
      </c>
      <c r="C612" s="82">
        <v>42931.82</v>
      </c>
      <c r="D612" s="82">
        <v>0</v>
      </c>
      <c r="E612" s="82">
        <v>5006.4560000000001</v>
      </c>
      <c r="F612" s="82">
        <v>7009.2950000000001</v>
      </c>
      <c r="G612" s="82">
        <v>4492.4589999999998</v>
      </c>
      <c r="H612" s="82">
        <v>0</v>
      </c>
      <c r="I612" s="88"/>
      <c r="J612" s="88"/>
      <c r="K612" s="88"/>
      <c r="L612" s="88"/>
      <c r="M612" s="88"/>
      <c r="N612" s="88"/>
      <c r="O612" s="88"/>
    </row>
    <row r="613" spans="1:15" s="77" customFormat="1" ht="9" customHeight="1" x14ac:dyDescent="0.25">
      <c r="A613" s="83" t="s">
        <v>56</v>
      </c>
      <c r="B613" s="85">
        <f>SUM(C613:H613)</f>
        <v>2125.1250000000005</v>
      </c>
      <c r="C613" s="85">
        <v>1293.5650000000001</v>
      </c>
      <c r="D613" s="85">
        <v>0</v>
      </c>
      <c r="E613" s="85">
        <v>0</v>
      </c>
      <c r="F613" s="85">
        <v>34.024999999999999</v>
      </c>
      <c r="G613" s="85">
        <v>606.06100000000004</v>
      </c>
      <c r="H613" s="85">
        <v>191.47399999999999</v>
      </c>
      <c r="I613" s="88"/>
      <c r="J613" s="88"/>
      <c r="K613" s="88"/>
      <c r="L613" s="88"/>
      <c r="M613" s="88"/>
      <c r="N613" s="88"/>
      <c r="O613" s="88"/>
    </row>
    <row r="614" spans="1:15" s="77" customFormat="1" ht="9" customHeight="1" x14ac:dyDescent="0.25">
      <c r="A614" s="76" t="s">
        <v>57</v>
      </c>
      <c r="B614" s="82">
        <f t="shared" ref="B614:B620" si="35">SUM(C614:H614)</f>
        <v>24926.788999999997</v>
      </c>
      <c r="C614" s="82">
        <v>12359.826999999999</v>
      </c>
      <c r="D614" s="82">
        <v>0</v>
      </c>
      <c r="E614" s="82">
        <v>0</v>
      </c>
      <c r="F614" s="82">
        <v>4083.7559999999999</v>
      </c>
      <c r="G614" s="82">
        <v>8483.2060000000001</v>
      </c>
      <c r="H614" s="82">
        <v>0</v>
      </c>
      <c r="I614" s="88"/>
      <c r="J614" s="88"/>
      <c r="K614" s="88"/>
      <c r="L614" s="88"/>
      <c r="M614" s="88"/>
      <c r="N614" s="88"/>
      <c r="O614" s="88"/>
    </row>
    <row r="615" spans="1:15" s="77" customFormat="1" ht="9" customHeight="1" x14ac:dyDescent="0.25">
      <c r="A615" s="76" t="s">
        <v>58</v>
      </c>
      <c r="B615" s="82">
        <f t="shared" si="35"/>
        <v>121770.591</v>
      </c>
      <c r="C615" s="82">
        <v>20346.59</v>
      </c>
      <c r="D615" s="82">
        <v>0</v>
      </c>
      <c r="E615" s="82">
        <v>0</v>
      </c>
      <c r="F615" s="82">
        <v>0</v>
      </c>
      <c r="G615" s="82">
        <v>101424.001</v>
      </c>
      <c r="H615" s="82">
        <v>0</v>
      </c>
      <c r="I615" s="88"/>
      <c r="J615" s="88"/>
      <c r="K615" s="88"/>
      <c r="L615" s="88"/>
      <c r="M615" s="88"/>
      <c r="N615" s="88"/>
      <c r="O615" s="88"/>
    </row>
    <row r="616" spans="1:15" s="77" customFormat="1" ht="9" customHeight="1" x14ac:dyDescent="0.25">
      <c r="A616" s="76" t="s">
        <v>59</v>
      </c>
      <c r="B616" s="82">
        <f t="shared" si="35"/>
        <v>8876.119999999999</v>
      </c>
      <c r="C616" s="82">
        <v>3788.12</v>
      </c>
      <c r="D616" s="82">
        <v>0</v>
      </c>
      <c r="E616" s="82">
        <v>0</v>
      </c>
      <c r="F616" s="82">
        <v>5088</v>
      </c>
      <c r="G616" s="82">
        <v>0</v>
      </c>
      <c r="H616" s="82">
        <v>0</v>
      </c>
      <c r="I616" s="88"/>
      <c r="J616" s="88"/>
      <c r="K616" s="88"/>
      <c r="L616" s="88"/>
      <c r="M616" s="88"/>
      <c r="N616" s="88"/>
      <c r="O616" s="88"/>
    </row>
    <row r="617" spans="1:15" s="77" customFormat="1" ht="9" customHeight="1" x14ac:dyDescent="0.25">
      <c r="A617" s="83" t="s">
        <v>60</v>
      </c>
      <c r="B617" s="85">
        <f t="shared" si="35"/>
        <v>83120.278000000006</v>
      </c>
      <c r="C617" s="85">
        <v>24828.323</v>
      </c>
      <c r="D617" s="85">
        <v>0</v>
      </c>
      <c r="E617" s="85">
        <v>0</v>
      </c>
      <c r="F617" s="85">
        <v>13630.879000000001</v>
      </c>
      <c r="G617" s="85">
        <v>44549.279999999999</v>
      </c>
      <c r="H617" s="85">
        <v>111.79600000000001</v>
      </c>
      <c r="I617" s="88"/>
      <c r="J617" s="88"/>
      <c r="K617" s="88"/>
      <c r="L617" s="88"/>
      <c r="M617" s="88"/>
      <c r="N617" s="88"/>
      <c r="O617" s="88"/>
    </row>
    <row r="618" spans="1:15" s="77" customFormat="1" ht="9" customHeight="1" x14ac:dyDescent="0.25">
      <c r="A618" s="76" t="s">
        <v>61</v>
      </c>
      <c r="B618" s="82">
        <f t="shared" si="35"/>
        <v>19486.351999999999</v>
      </c>
      <c r="C618" s="82">
        <v>18656.402999999998</v>
      </c>
      <c r="D618" s="82">
        <v>0</v>
      </c>
      <c r="E618" s="82">
        <v>0</v>
      </c>
      <c r="F618" s="82">
        <v>42.127000000000002</v>
      </c>
      <c r="G618" s="82">
        <v>787.822</v>
      </c>
      <c r="H618" s="82">
        <v>0</v>
      </c>
      <c r="I618" s="88"/>
      <c r="J618" s="88"/>
      <c r="K618" s="88"/>
      <c r="L618" s="88"/>
      <c r="M618" s="88"/>
      <c r="N618" s="88"/>
      <c r="O618" s="88"/>
    </row>
    <row r="619" spans="1:15" s="77" customFormat="1" ht="9" customHeight="1" x14ac:dyDescent="0.25">
      <c r="A619" s="76" t="s">
        <v>62</v>
      </c>
      <c r="B619" s="82">
        <f t="shared" si="35"/>
        <v>191259.30000000002</v>
      </c>
      <c r="C619" s="82">
        <v>43999.85</v>
      </c>
      <c r="D619" s="82">
        <v>0</v>
      </c>
      <c r="E619" s="82">
        <v>0</v>
      </c>
      <c r="F619" s="82">
        <v>136984.95000000001</v>
      </c>
      <c r="G619" s="82">
        <v>10274.5</v>
      </c>
      <c r="H619" s="82">
        <v>0</v>
      </c>
      <c r="I619" s="88"/>
      <c r="J619" s="88"/>
      <c r="K619" s="88"/>
      <c r="L619" s="88"/>
      <c r="M619" s="88"/>
      <c r="N619" s="88"/>
      <c r="O619" s="88"/>
    </row>
    <row r="620" spans="1:15" s="77" customFormat="1" ht="9" customHeight="1" x14ac:dyDescent="0.25">
      <c r="A620" s="76" t="s">
        <v>63</v>
      </c>
      <c r="B620" s="82">
        <f t="shared" si="35"/>
        <v>961.08</v>
      </c>
      <c r="C620" s="82">
        <v>0</v>
      </c>
      <c r="D620" s="82">
        <v>0</v>
      </c>
      <c r="E620" s="82">
        <v>0</v>
      </c>
      <c r="F620" s="82">
        <v>145.13300000000001</v>
      </c>
      <c r="G620" s="82">
        <v>815.947</v>
      </c>
      <c r="H620" s="82">
        <v>0</v>
      </c>
      <c r="I620" s="88"/>
      <c r="J620" s="88"/>
      <c r="K620" s="88"/>
      <c r="L620" s="88"/>
      <c r="M620" s="88"/>
      <c r="N620" s="88"/>
      <c r="O620" s="88"/>
    </row>
    <row r="621" spans="1:15" s="77" customFormat="1" ht="9" customHeight="1" x14ac:dyDescent="0.25">
      <c r="A621" s="83" t="s">
        <v>64</v>
      </c>
      <c r="B621" s="85">
        <f>SUM(C621:H621)</f>
        <v>18018.264999999999</v>
      </c>
      <c r="C621" s="85">
        <v>13550.984</v>
      </c>
      <c r="D621" s="85">
        <v>361.13</v>
      </c>
      <c r="E621" s="85">
        <v>0</v>
      </c>
      <c r="F621" s="85">
        <v>599.69200000000001</v>
      </c>
      <c r="G621" s="85">
        <v>3506.4589999999998</v>
      </c>
      <c r="H621" s="85">
        <v>0</v>
      </c>
      <c r="I621" s="88"/>
      <c r="J621" s="88"/>
      <c r="K621" s="88"/>
      <c r="L621" s="88"/>
      <c r="M621" s="88"/>
      <c r="N621" s="88"/>
      <c r="O621" s="88"/>
    </row>
    <row r="622" spans="1:15" s="77" customFormat="1" ht="9" customHeight="1" x14ac:dyDescent="0.25">
      <c r="A622" s="78"/>
      <c r="B622" s="82"/>
      <c r="C622" s="82"/>
      <c r="D622" s="82"/>
      <c r="E622" s="82"/>
      <c r="F622" s="82"/>
      <c r="G622" s="82"/>
      <c r="H622" s="82"/>
      <c r="I622" s="100"/>
    </row>
    <row r="623" spans="1:15" s="77" customFormat="1" ht="9" customHeight="1" x14ac:dyDescent="0.25">
      <c r="A623" s="306">
        <v>2012</v>
      </c>
    </row>
    <row r="624" spans="1:15" s="80" customFormat="1" ht="9" customHeight="1" x14ac:dyDescent="0.25">
      <c r="A624" s="78" t="s">
        <v>33</v>
      </c>
      <c r="B624" s="97">
        <f t="shared" ref="B624:H624" si="36">SUM(B626:B657)</f>
        <v>7113523.580000001</v>
      </c>
      <c r="C624" s="97">
        <f t="shared" si="36"/>
        <v>5758471.959999999</v>
      </c>
      <c r="D624" s="97">
        <f t="shared" si="36"/>
        <v>212383.09</v>
      </c>
      <c r="E624" s="97">
        <f t="shared" si="36"/>
        <v>472200.36</v>
      </c>
      <c r="F624" s="97">
        <f t="shared" si="36"/>
        <v>74794.11</v>
      </c>
      <c r="G624" s="97">
        <f t="shared" si="36"/>
        <v>305230.21999999991</v>
      </c>
      <c r="H624" s="97">
        <f t="shared" si="36"/>
        <v>290443.84000000008</v>
      </c>
    </row>
    <row r="625" spans="1:15" s="80" customFormat="1" ht="3.95" customHeight="1" x14ac:dyDescent="0.25">
      <c r="B625" s="97"/>
      <c r="C625" s="97"/>
      <c r="D625" s="97"/>
      <c r="E625" s="97"/>
      <c r="F625" s="97"/>
      <c r="G625" s="97"/>
      <c r="H625" s="97"/>
      <c r="I625" s="97"/>
    </row>
    <row r="626" spans="1:15" s="77" customFormat="1" ht="9" customHeight="1" x14ac:dyDescent="0.25">
      <c r="A626" s="76" t="s">
        <v>34</v>
      </c>
      <c r="B626" s="82">
        <f t="shared" ref="B626:B647" si="37">SUM(C626:H626)</f>
        <v>2068.5</v>
      </c>
      <c r="C626" s="82">
        <v>0</v>
      </c>
      <c r="D626" s="82">
        <v>0</v>
      </c>
      <c r="E626" s="82">
        <v>0</v>
      </c>
      <c r="F626" s="82">
        <v>0</v>
      </c>
      <c r="G626" s="82">
        <v>2068.5</v>
      </c>
      <c r="H626" s="82">
        <v>0</v>
      </c>
      <c r="I626" s="88"/>
      <c r="J626" s="88"/>
      <c r="K626" s="88"/>
      <c r="L626" s="88"/>
      <c r="M626" s="88"/>
      <c r="N626" s="88"/>
      <c r="O626" s="88"/>
    </row>
    <row r="627" spans="1:15" s="77" customFormat="1" ht="9" customHeight="1" x14ac:dyDescent="0.25">
      <c r="A627" s="76" t="s">
        <v>35</v>
      </c>
      <c r="B627" s="82">
        <f t="shared" si="37"/>
        <v>0</v>
      </c>
      <c r="C627" s="82">
        <v>0</v>
      </c>
      <c r="D627" s="82">
        <v>0</v>
      </c>
      <c r="E627" s="82">
        <v>0</v>
      </c>
      <c r="F627" s="82">
        <v>0</v>
      </c>
      <c r="G627" s="82">
        <v>0</v>
      </c>
      <c r="H627" s="82">
        <v>0</v>
      </c>
      <c r="I627" s="88"/>
      <c r="J627" s="88"/>
      <c r="K627" s="88"/>
      <c r="L627" s="88"/>
      <c r="M627" s="88"/>
      <c r="N627" s="88"/>
      <c r="O627" s="88"/>
    </row>
    <row r="628" spans="1:15" s="77" customFormat="1" ht="9" customHeight="1" x14ac:dyDescent="0.25">
      <c r="A628" s="76" t="s">
        <v>87</v>
      </c>
      <c r="B628" s="82">
        <f t="shared" si="37"/>
        <v>1279.3500000000001</v>
      </c>
      <c r="C628" s="82">
        <v>0</v>
      </c>
      <c r="D628" s="82">
        <v>0</v>
      </c>
      <c r="E628" s="82">
        <v>0</v>
      </c>
      <c r="F628" s="82">
        <v>18.399999999999999</v>
      </c>
      <c r="G628" s="82">
        <v>1260.95</v>
      </c>
      <c r="H628" s="82">
        <v>0</v>
      </c>
      <c r="I628" s="88"/>
      <c r="J628" s="88"/>
      <c r="K628" s="88"/>
      <c r="L628" s="88"/>
      <c r="M628" s="88"/>
      <c r="N628" s="88"/>
      <c r="O628" s="88"/>
    </row>
    <row r="629" spans="1:15" s="77" customFormat="1" ht="9" customHeight="1" x14ac:dyDescent="0.25">
      <c r="A629" s="83" t="s">
        <v>37</v>
      </c>
      <c r="B629" s="85">
        <f t="shared" si="37"/>
        <v>102927.89</v>
      </c>
      <c r="C629" s="85">
        <v>90107.27</v>
      </c>
      <c r="D629" s="85">
        <v>0</v>
      </c>
      <c r="E629" s="85">
        <v>0</v>
      </c>
      <c r="F629" s="85">
        <v>0</v>
      </c>
      <c r="G629" s="85">
        <v>9811.73</v>
      </c>
      <c r="H629" s="85">
        <v>3008.89</v>
      </c>
      <c r="I629" s="88"/>
      <c r="J629" s="88"/>
      <c r="K629" s="88"/>
      <c r="L629" s="88"/>
      <c r="M629" s="88"/>
      <c r="N629" s="88"/>
      <c r="O629" s="88"/>
    </row>
    <row r="630" spans="1:15" s="77" customFormat="1" ht="9" customHeight="1" x14ac:dyDescent="0.25">
      <c r="A630" s="76" t="s">
        <v>38</v>
      </c>
      <c r="B630" s="82">
        <f t="shared" si="37"/>
        <v>93.95</v>
      </c>
      <c r="C630" s="82">
        <v>10.02</v>
      </c>
      <c r="D630" s="82">
        <v>0</v>
      </c>
      <c r="E630" s="82">
        <v>0</v>
      </c>
      <c r="F630" s="82">
        <v>0</v>
      </c>
      <c r="G630" s="82">
        <v>83.93</v>
      </c>
      <c r="H630" s="82">
        <v>0</v>
      </c>
      <c r="I630" s="88"/>
      <c r="J630" s="88"/>
      <c r="K630" s="88"/>
      <c r="L630" s="88"/>
      <c r="M630" s="88"/>
      <c r="N630" s="88"/>
      <c r="O630" s="88"/>
    </row>
    <row r="631" spans="1:15" s="77" customFormat="1" ht="9" customHeight="1" x14ac:dyDescent="0.25">
      <c r="A631" s="76" t="s">
        <v>39</v>
      </c>
      <c r="B631" s="82">
        <f t="shared" si="37"/>
        <v>2003.5800000000002</v>
      </c>
      <c r="C631" s="82">
        <v>1803.21</v>
      </c>
      <c r="D631" s="82">
        <v>0</v>
      </c>
      <c r="E631" s="82">
        <v>0</v>
      </c>
      <c r="F631" s="82">
        <v>46.42</v>
      </c>
      <c r="G631" s="82">
        <v>153.94999999999999</v>
      </c>
      <c r="H631" s="82">
        <v>0</v>
      </c>
      <c r="I631" s="88"/>
      <c r="J631" s="88"/>
      <c r="K631" s="88"/>
      <c r="L631" s="88"/>
      <c r="M631" s="88"/>
      <c r="N631" s="88"/>
      <c r="O631" s="88"/>
    </row>
    <row r="632" spans="1:15" s="77" customFormat="1" ht="9" customHeight="1" x14ac:dyDescent="0.25">
      <c r="A632" s="76" t="s">
        <v>40</v>
      </c>
      <c r="B632" s="82">
        <f t="shared" si="37"/>
        <v>104360.84999999999</v>
      </c>
      <c r="C632" s="82">
        <v>102711.59</v>
      </c>
      <c r="D632" s="82">
        <v>0</v>
      </c>
      <c r="E632" s="82">
        <v>0</v>
      </c>
      <c r="F632" s="82">
        <v>0</v>
      </c>
      <c r="G632" s="82">
        <v>1649.26</v>
      </c>
      <c r="H632" s="82">
        <v>0</v>
      </c>
      <c r="I632" s="88"/>
      <c r="J632" s="88"/>
      <c r="K632" s="88"/>
      <c r="L632" s="88"/>
      <c r="M632" s="88"/>
      <c r="N632" s="88"/>
      <c r="O632" s="88"/>
    </row>
    <row r="633" spans="1:15" s="77" customFormat="1" ht="9" customHeight="1" x14ac:dyDescent="0.25">
      <c r="A633" s="83" t="s">
        <v>41</v>
      </c>
      <c r="B633" s="85">
        <f t="shared" si="37"/>
        <v>2463419.9499999997</v>
      </c>
      <c r="C633" s="85">
        <v>2288370</v>
      </c>
      <c r="D633" s="85">
        <v>45563.32</v>
      </c>
      <c r="E633" s="85">
        <v>103987</v>
      </c>
      <c r="F633" s="85">
        <v>17373.13</v>
      </c>
      <c r="G633" s="85">
        <v>8126.5</v>
      </c>
      <c r="H633" s="85">
        <v>0</v>
      </c>
      <c r="I633" s="88"/>
      <c r="J633" s="88"/>
      <c r="K633" s="88"/>
      <c r="L633" s="88"/>
      <c r="M633" s="88"/>
      <c r="N633" s="88"/>
      <c r="O633" s="88"/>
    </row>
    <row r="634" spans="1:15" s="77" customFormat="1" ht="9" customHeight="1" x14ac:dyDescent="0.25">
      <c r="A634" s="76" t="s">
        <v>88</v>
      </c>
      <c r="B634" s="82">
        <f t="shared" si="37"/>
        <v>404.03</v>
      </c>
      <c r="C634" s="82">
        <v>404.03</v>
      </c>
      <c r="D634" s="82">
        <v>0</v>
      </c>
      <c r="E634" s="82">
        <v>0</v>
      </c>
      <c r="F634" s="82">
        <v>0</v>
      </c>
      <c r="G634" s="82">
        <v>0</v>
      </c>
      <c r="H634" s="82">
        <v>0</v>
      </c>
      <c r="I634" s="88"/>
      <c r="J634" s="88"/>
      <c r="K634" s="88"/>
      <c r="L634" s="88"/>
      <c r="M634" s="88"/>
      <c r="N634" s="88"/>
      <c r="O634" s="88"/>
    </row>
    <row r="635" spans="1:15" s="77" customFormat="1" ht="9" customHeight="1" x14ac:dyDescent="0.25">
      <c r="A635" s="76" t="s">
        <v>42</v>
      </c>
      <c r="B635" s="82">
        <f t="shared" si="37"/>
        <v>2030788.3600000003</v>
      </c>
      <c r="C635" s="82">
        <v>1190592.82</v>
      </c>
      <c r="D635" s="82">
        <v>139359.38</v>
      </c>
      <c r="E635" s="82">
        <v>361756.85</v>
      </c>
      <c r="F635" s="82">
        <v>30625</v>
      </c>
      <c r="G635" s="82">
        <v>21341.03</v>
      </c>
      <c r="H635" s="82">
        <v>287113.28000000003</v>
      </c>
      <c r="I635" s="88"/>
      <c r="J635" s="88"/>
      <c r="K635" s="88"/>
      <c r="L635" s="88"/>
      <c r="M635" s="88"/>
      <c r="N635" s="88"/>
      <c r="O635" s="88"/>
    </row>
    <row r="636" spans="1:15" s="77" customFormat="1" ht="9" customHeight="1" x14ac:dyDescent="0.25">
      <c r="A636" s="76" t="s">
        <v>43</v>
      </c>
      <c r="B636" s="82">
        <f t="shared" si="37"/>
        <v>36646.9</v>
      </c>
      <c r="C636" s="82">
        <v>5877.04</v>
      </c>
      <c r="D636" s="82">
        <v>0</v>
      </c>
      <c r="E636" s="82">
        <v>0</v>
      </c>
      <c r="F636" s="82">
        <v>217.86</v>
      </c>
      <c r="G636" s="82">
        <v>30552</v>
      </c>
      <c r="H636" s="82">
        <v>0</v>
      </c>
      <c r="I636" s="88"/>
      <c r="J636" s="88"/>
      <c r="K636" s="88"/>
      <c r="L636" s="88"/>
      <c r="M636" s="88"/>
      <c r="N636" s="88"/>
      <c r="O636" s="88"/>
    </row>
    <row r="637" spans="1:15" s="77" customFormat="1" ht="9" customHeight="1" x14ac:dyDescent="0.25">
      <c r="A637" s="83" t="s">
        <v>44</v>
      </c>
      <c r="B637" s="85">
        <f t="shared" si="37"/>
        <v>77438.009999999995</v>
      </c>
      <c r="C637" s="85">
        <v>75474.289999999994</v>
      </c>
      <c r="D637" s="85">
        <v>1374.69</v>
      </c>
      <c r="E637" s="85">
        <v>0</v>
      </c>
      <c r="F637" s="85">
        <v>0</v>
      </c>
      <c r="G637" s="85">
        <v>589.03</v>
      </c>
      <c r="H637" s="85">
        <v>0</v>
      </c>
      <c r="I637" s="88"/>
      <c r="J637" s="88"/>
      <c r="K637" s="88"/>
      <c r="L637" s="88"/>
      <c r="M637" s="88"/>
      <c r="N637" s="88"/>
      <c r="O637" s="88"/>
    </row>
    <row r="638" spans="1:15" s="77" customFormat="1" ht="9" customHeight="1" x14ac:dyDescent="0.25">
      <c r="A638" s="76" t="s">
        <v>45</v>
      </c>
      <c r="B638" s="82">
        <f t="shared" si="37"/>
        <v>90306.37999999999</v>
      </c>
      <c r="C638" s="82">
        <v>82413.48</v>
      </c>
      <c r="D638" s="82">
        <v>1677.47</v>
      </c>
      <c r="E638" s="82">
        <v>0</v>
      </c>
      <c r="F638" s="82">
        <v>196.62</v>
      </c>
      <c r="G638" s="82">
        <v>6018.81</v>
      </c>
      <c r="H638" s="82">
        <v>0</v>
      </c>
      <c r="I638" s="88"/>
      <c r="J638" s="88"/>
      <c r="K638" s="88"/>
      <c r="L638" s="88"/>
      <c r="M638" s="88"/>
      <c r="N638" s="88"/>
      <c r="O638" s="88"/>
    </row>
    <row r="639" spans="1:15" s="77" customFormat="1" ht="9" customHeight="1" x14ac:dyDescent="0.25">
      <c r="A639" s="76" t="s">
        <v>46</v>
      </c>
      <c r="B639" s="82">
        <f t="shared" si="37"/>
        <v>147298.01999999999</v>
      </c>
      <c r="C639" s="82">
        <v>141744.13</v>
      </c>
      <c r="D639" s="82">
        <v>2126.87</v>
      </c>
      <c r="E639" s="82">
        <v>0</v>
      </c>
      <c r="F639" s="82">
        <v>0</v>
      </c>
      <c r="G639" s="82">
        <v>3427.02</v>
      </c>
      <c r="H639" s="82">
        <v>0</v>
      </c>
      <c r="I639" s="88"/>
      <c r="J639" s="88"/>
      <c r="K639" s="88"/>
      <c r="L639" s="88"/>
      <c r="M639" s="88"/>
      <c r="N639" s="88"/>
      <c r="O639" s="88"/>
    </row>
    <row r="640" spans="1:15" s="77" customFormat="1" ht="9" customHeight="1" x14ac:dyDescent="0.25">
      <c r="A640" s="76" t="s">
        <v>47</v>
      </c>
      <c r="B640" s="82">
        <f t="shared" si="37"/>
        <v>157170.71999999997</v>
      </c>
      <c r="C640" s="82">
        <v>131550.60999999999</v>
      </c>
      <c r="D640" s="82">
        <v>2593.9699999999998</v>
      </c>
      <c r="E640" s="82">
        <v>0</v>
      </c>
      <c r="F640" s="82">
        <v>0</v>
      </c>
      <c r="G640" s="82">
        <v>23026.14</v>
      </c>
      <c r="H640" s="82">
        <v>0</v>
      </c>
      <c r="I640" s="88"/>
      <c r="J640" s="88"/>
      <c r="K640" s="88"/>
      <c r="L640" s="88"/>
      <c r="M640" s="88"/>
      <c r="N640" s="88"/>
      <c r="O640" s="88"/>
    </row>
    <row r="641" spans="1:15" s="77" customFormat="1" ht="9" customHeight="1" x14ac:dyDescent="0.25">
      <c r="A641" s="83" t="s">
        <v>48</v>
      </c>
      <c r="B641" s="85">
        <f t="shared" si="37"/>
        <v>593893.58000000007</v>
      </c>
      <c r="C641" s="85">
        <v>583756.53</v>
      </c>
      <c r="D641" s="85">
        <v>9531.66</v>
      </c>
      <c r="E641" s="85">
        <v>0</v>
      </c>
      <c r="F641" s="85">
        <v>63.26</v>
      </c>
      <c r="G641" s="85">
        <v>542.13</v>
      </c>
      <c r="H641" s="85">
        <v>0</v>
      </c>
      <c r="I641" s="88"/>
      <c r="J641" s="88"/>
      <c r="K641" s="88"/>
      <c r="L641" s="88"/>
      <c r="M641" s="88"/>
      <c r="N641" s="88"/>
      <c r="O641" s="88"/>
    </row>
    <row r="642" spans="1:15" s="77" customFormat="1" ht="9" customHeight="1" x14ac:dyDescent="0.25">
      <c r="A642" s="76" t="s">
        <v>49</v>
      </c>
      <c r="B642" s="82">
        <f t="shared" si="37"/>
        <v>2747.17</v>
      </c>
      <c r="C642" s="82">
        <v>1541.45</v>
      </c>
      <c r="D642" s="82">
        <v>8.5500000000000007</v>
      </c>
      <c r="E642" s="82">
        <v>0</v>
      </c>
      <c r="F642" s="82">
        <v>237.2</v>
      </c>
      <c r="G642" s="82">
        <v>959.97</v>
      </c>
      <c r="H642" s="82">
        <v>0</v>
      </c>
      <c r="I642" s="88"/>
      <c r="J642" s="88"/>
      <c r="K642" s="88"/>
      <c r="L642" s="88"/>
      <c r="M642" s="88"/>
      <c r="N642" s="88"/>
      <c r="O642" s="88"/>
    </row>
    <row r="643" spans="1:15" s="77" customFormat="1" ht="9" customHeight="1" x14ac:dyDescent="0.25">
      <c r="A643" s="76" t="s">
        <v>50</v>
      </c>
      <c r="B643" s="82">
        <f t="shared" si="37"/>
        <v>10790.07</v>
      </c>
      <c r="C643" s="82">
        <v>9288.7800000000007</v>
      </c>
      <c r="D643" s="82">
        <v>0</v>
      </c>
      <c r="E643" s="82">
        <v>0</v>
      </c>
      <c r="F643" s="82">
        <v>0</v>
      </c>
      <c r="G643" s="82">
        <v>1501.29</v>
      </c>
      <c r="H643" s="82">
        <v>0</v>
      </c>
      <c r="I643" s="88"/>
      <c r="J643" s="88"/>
      <c r="K643" s="88"/>
      <c r="L643" s="88"/>
      <c r="M643" s="88"/>
      <c r="N643" s="88"/>
      <c r="O643" s="88"/>
    </row>
    <row r="644" spans="1:15" s="77" customFormat="1" ht="9" customHeight="1" x14ac:dyDescent="0.25">
      <c r="A644" s="76" t="s">
        <v>51</v>
      </c>
      <c r="B644" s="82">
        <f t="shared" si="37"/>
        <v>14876.580000000002</v>
      </c>
      <c r="C644" s="82">
        <v>12876.04</v>
      </c>
      <c r="D644" s="82">
        <v>0</v>
      </c>
      <c r="E644" s="82">
        <v>0</v>
      </c>
      <c r="F644" s="82">
        <v>163.1</v>
      </c>
      <c r="G644" s="82">
        <v>1837.44</v>
      </c>
      <c r="H644" s="82">
        <v>0</v>
      </c>
      <c r="I644" s="88"/>
      <c r="J644" s="88"/>
      <c r="K644" s="88"/>
      <c r="L644" s="88"/>
      <c r="M644" s="88"/>
      <c r="N644" s="88"/>
      <c r="O644" s="88"/>
    </row>
    <row r="645" spans="1:15" s="77" customFormat="1" ht="9" customHeight="1" x14ac:dyDescent="0.25">
      <c r="A645" s="83" t="s">
        <v>52</v>
      </c>
      <c r="B645" s="85">
        <f t="shared" si="37"/>
        <v>376775.94000000006</v>
      </c>
      <c r="C645" s="85">
        <v>349235.83</v>
      </c>
      <c r="D645" s="85">
        <v>10077.32</v>
      </c>
      <c r="E645" s="85">
        <v>0</v>
      </c>
      <c r="F645" s="85">
        <v>1271.53</v>
      </c>
      <c r="G645" s="85">
        <v>16191.26</v>
      </c>
      <c r="H645" s="85">
        <v>0</v>
      </c>
      <c r="I645" s="88"/>
      <c r="J645" s="88"/>
      <c r="K645" s="88"/>
      <c r="L645" s="88"/>
      <c r="M645" s="88"/>
      <c r="N645" s="88"/>
      <c r="O645" s="88"/>
    </row>
    <row r="646" spans="1:15" s="77" customFormat="1" ht="9" customHeight="1" x14ac:dyDescent="0.25">
      <c r="A646" s="76" t="s">
        <v>53</v>
      </c>
      <c r="B646" s="82">
        <f t="shared" si="37"/>
        <v>211041.07</v>
      </c>
      <c r="C646" s="82">
        <v>197270.53</v>
      </c>
      <c r="D646" s="82">
        <v>0</v>
      </c>
      <c r="E646" s="82">
        <v>0</v>
      </c>
      <c r="F646" s="82">
        <v>768.73</v>
      </c>
      <c r="G646" s="82">
        <v>13001.81</v>
      </c>
      <c r="H646" s="82">
        <v>0</v>
      </c>
      <c r="I646" s="88"/>
      <c r="J646" s="88"/>
      <c r="K646" s="88"/>
      <c r="L646" s="88"/>
      <c r="M646" s="88"/>
      <c r="N646" s="88"/>
      <c r="O646" s="88"/>
    </row>
    <row r="647" spans="1:15" s="77" customFormat="1" ht="9" customHeight="1" x14ac:dyDescent="0.25">
      <c r="A647" s="76" t="s">
        <v>54</v>
      </c>
      <c r="B647" s="82">
        <f t="shared" si="37"/>
        <v>28694.400000000001</v>
      </c>
      <c r="C647" s="82">
        <v>28194.54</v>
      </c>
      <c r="D647" s="82">
        <v>69.86</v>
      </c>
      <c r="E647" s="82">
        <v>0</v>
      </c>
      <c r="F647" s="82">
        <v>0</v>
      </c>
      <c r="G647" s="82">
        <v>430</v>
      </c>
      <c r="H647" s="82">
        <v>0</v>
      </c>
      <c r="I647" s="88"/>
      <c r="J647" s="88"/>
      <c r="K647" s="88"/>
      <c r="L647" s="88"/>
      <c r="M647" s="88"/>
      <c r="N647" s="88"/>
      <c r="O647" s="88"/>
    </row>
    <row r="648" spans="1:15" s="77" customFormat="1" ht="9" customHeight="1" x14ac:dyDescent="0.25">
      <c r="A648" s="76" t="s">
        <v>55</v>
      </c>
      <c r="B648" s="82">
        <f>SUM(C648:H648)</f>
        <v>77775.75</v>
      </c>
      <c r="C648" s="82">
        <v>59356.55</v>
      </c>
      <c r="D648" s="82">
        <v>0</v>
      </c>
      <c r="E648" s="82">
        <v>6456.51</v>
      </c>
      <c r="F648" s="82">
        <v>6495.36</v>
      </c>
      <c r="G648" s="82">
        <v>5467.33</v>
      </c>
      <c r="H648" s="82">
        <v>0</v>
      </c>
      <c r="I648" s="88"/>
      <c r="J648" s="88"/>
      <c r="K648" s="88"/>
      <c r="L648" s="88"/>
      <c r="M648" s="88"/>
      <c r="N648" s="88"/>
      <c r="O648" s="88"/>
    </row>
    <row r="649" spans="1:15" s="77" customFormat="1" ht="9" customHeight="1" x14ac:dyDescent="0.25">
      <c r="A649" s="83" t="s">
        <v>56</v>
      </c>
      <c r="B649" s="85">
        <f>SUM(C649:H649)</f>
        <v>2064.19</v>
      </c>
      <c r="C649" s="85">
        <v>923.52</v>
      </c>
      <c r="D649" s="85">
        <v>0</v>
      </c>
      <c r="E649" s="85">
        <v>0</v>
      </c>
      <c r="F649" s="85">
        <v>378.69</v>
      </c>
      <c r="G649" s="85">
        <v>530.34</v>
      </c>
      <c r="H649" s="85">
        <v>231.64</v>
      </c>
      <c r="I649" s="88"/>
      <c r="J649" s="88"/>
      <c r="K649" s="88"/>
      <c r="L649" s="88"/>
      <c r="M649" s="88"/>
      <c r="N649" s="88"/>
      <c r="O649" s="88"/>
    </row>
    <row r="650" spans="1:15" s="77" customFormat="1" ht="9" customHeight="1" x14ac:dyDescent="0.25">
      <c r="A650" s="76" t="s">
        <v>57</v>
      </c>
      <c r="B650" s="82">
        <f t="shared" ref="B650:B656" si="38">SUM(C650:H650)</f>
        <v>34179.39</v>
      </c>
      <c r="C650" s="82">
        <v>29818.38</v>
      </c>
      <c r="D650" s="82">
        <v>0</v>
      </c>
      <c r="E650" s="82">
        <v>0</v>
      </c>
      <c r="F650" s="82">
        <v>3871.2</v>
      </c>
      <c r="G650" s="82">
        <v>489.81</v>
      </c>
      <c r="H650" s="82">
        <v>0</v>
      </c>
      <c r="I650" s="88"/>
      <c r="J650" s="88"/>
      <c r="K650" s="88"/>
      <c r="L650" s="88"/>
      <c r="M650" s="88"/>
      <c r="N650" s="88"/>
      <c r="O650" s="88"/>
    </row>
    <row r="651" spans="1:15" s="77" customFormat="1" ht="9" customHeight="1" x14ac:dyDescent="0.25">
      <c r="A651" s="76" t="s">
        <v>58</v>
      </c>
      <c r="B651" s="82">
        <f t="shared" si="38"/>
        <v>114951.72</v>
      </c>
      <c r="C651" s="82">
        <v>21222.3</v>
      </c>
      <c r="D651" s="82">
        <v>0</v>
      </c>
      <c r="E651" s="82">
        <v>0</v>
      </c>
      <c r="F651" s="82">
        <v>0</v>
      </c>
      <c r="G651" s="82">
        <v>93729.42</v>
      </c>
      <c r="H651" s="82">
        <v>0</v>
      </c>
      <c r="I651" s="88"/>
      <c r="J651" s="88"/>
      <c r="K651" s="88"/>
      <c r="L651" s="88"/>
      <c r="M651" s="88"/>
      <c r="N651" s="88"/>
      <c r="O651" s="88"/>
    </row>
    <row r="652" spans="1:15" s="77" customFormat="1" ht="9" customHeight="1" x14ac:dyDescent="0.25">
      <c r="A652" s="76" t="s">
        <v>59</v>
      </c>
      <c r="B652" s="82">
        <f t="shared" si="38"/>
        <v>0</v>
      </c>
      <c r="C652" s="82">
        <v>0</v>
      </c>
      <c r="D652" s="82">
        <v>0</v>
      </c>
      <c r="E652" s="82">
        <v>0</v>
      </c>
      <c r="F652" s="82">
        <v>0</v>
      </c>
      <c r="G652" s="82">
        <v>0</v>
      </c>
      <c r="H652" s="82">
        <v>0</v>
      </c>
      <c r="I652" s="88"/>
      <c r="J652" s="88"/>
      <c r="K652" s="88"/>
      <c r="L652" s="88"/>
      <c r="M652" s="88"/>
      <c r="N652" s="88"/>
      <c r="O652" s="88"/>
    </row>
    <row r="653" spans="1:15" s="77" customFormat="1" ht="9" customHeight="1" x14ac:dyDescent="0.25">
      <c r="A653" s="83" t="s">
        <v>60</v>
      </c>
      <c r="B653" s="85">
        <f t="shared" si="38"/>
        <v>81751.289999999994</v>
      </c>
      <c r="C653" s="85">
        <v>27297.67</v>
      </c>
      <c r="D653" s="85">
        <v>0</v>
      </c>
      <c r="E653" s="85">
        <v>0</v>
      </c>
      <c r="F653" s="85">
        <v>12236.35</v>
      </c>
      <c r="G653" s="85">
        <v>42127.24</v>
      </c>
      <c r="H653" s="85">
        <v>90.03</v>
      </c>
      <c r="I653" s="88"/>
      <c r="J653" s="88"/>
      <c r="K653" s="88"/>
      <c r="L653" s="88"/>
      <c r="M653" s="88"/>
      <c r="N653" s="88"/>
      <c r="O653" s="88"/>
    </row>
    <row r="654" spans="1:15" s="77" customFormat="1" ht="9" customHeight="1" x14ac:dyDescent="0.25">
      <c r="A654" s="76" t="s">
        <v>61</v>
      </c>
      <c r="B654" s="82">
        <f t="shared" si="38"/>
        <v>17031.47</v>
      </c>
      <c r="C654" s="82">
        <v>16203.49</v>
      </c>
      <c r="D654" s="82">
        <v>0</v>
      </c>
      <c r="E654" s="82">
        <v>0</v>
      </c>
      <c r="F654" s="82">
        <v>0</v>
      </c>
      <c r="G654" s="82">
        <v>827.98</v>
      </c>
      <c r="H654" s="82">
        <v>0</v>
      </c>
      <c r="I654" s="88"/>
      <c r="J654" s="88"/>
      <c r="K654" s="88"/>
      <c r="L654" s="88"/>
      <c r="M654" s="88"/>
      <c r="N654" s="88"/>
      <c r="O654" s="88"/>
    </row>
    <row r="655" spans="1:15" s="77" customFormat="1" ht="9" customHeight="1" x14ac:dyDescent="0.25">
      <c r="A655" s="76" t="s">
        <v>62</v>
      </c>
      <c r="B655" s="82">
        <f t="shared" si="38"/>
        <v>309060.77999999997</v>
      </c>
      <c r="C655" s="82">
        <v>296299.59999999998</v>
      </c>
      <c r="D655" s="82">
        <v>0</v>
      </c>
      <c r="E655" s="82">
        <v>0</v>
      </c>
      <c r="F655" s="82">
        <v>0</v>
      </c>
      <c r="G655" s="82">
        <v>12761.18</v>
      </c>
      <c r="H655" s="82">
        <v>0</v>
      </c>
      <c r="I655" s="88"/>
      <c r="J655" s="88"/>
      <c r="K655" s="88"/>
      <c r="L655" s="88"/>
      <c r="M655" s="88"/>
      <c r="N655" s="88"/>
      <c r="O655" s="88"/>
    </row>
    <row r="656" spans="1:15" s="77" customFormat="1" ht="9" customHeight="1" x14ac:dyDescent="0.25">
      <c r="A656" s="76" t="s">
        <v>63</v>
      </c>
      <c r="B656" s="82">
        <f t="shared" si="38"/>
        <v>1604.94</v>
      </c>
      <c r="C656" s="82">
        <v>0</v>
      </c>
      <c r="D656" s="82">
        <v>0</v>
      </c>
      <c r="E656" s="82">
        <v>0</v>
      </c>
      <c r="F656" s="82">
        <v>411.65</v>
      </c>
      <c r="G656" s="82">
        <v>1193.29</v>
      </c>
      <c r="H656" s="82">
        <v>0</v>
      </c>
      <c r="I656" s="88"/>
      <c r="J656" s="88"/>
      <c r="K656" s="88"/>
      <c r="L656" s="88"/>
      <c r="M656" s="88"/>
      <c r="N656" s="88"/>
      <c r="O656" s="88"/>
    </row>
    <row r="657" spans="1:15" s="77" customFormat="1" ht="9" customHeight="1" x14ac:dyDescent="0.25">
      <c r="A657" s="83" t="s">
        <v>64</v>
      </c>
      <c r="B657" s="85">
        <f>SUM(C657:H657)</f>
        <v>20078.75</v>
      </c>
      <c r="C657" s="85">
        <v>14128.26</v>
      </c>
      <c r="D657" s="85">
        <v>0</v>
      </c>
      <c r="E657" s="85">
        <v>0</v>
      </c>
      <c r="F657" s="85">
        <v>419.61</v>
      </c>
      <c r="G657" s="85">
        <v>5530.88</v>
      </c>
      <c r="H657" s="85">
        <v>0</v>
      </c>
      <c r="I657" s="88"/>
      <c r="J657" s="88"/>
      <c r="K657" s="88"/>
      <c r="L657" s="88"/>
      <c r="M657" s="88"/>
      <c r="N657" s="88"/>
      <c r="O657" s="88"/>
    </row>
    <row r="658" spans="1:15" s="77" customFormat="1" ht="9" customHeight="1" x14ac:dyDescent="0.25">
      <c r="A658" s="78"/>
      <c r="B658" s="82"/>
      <c r="C658" s="82"/>
      <c r="D658" s="82"/>
      <c r="E658" s="82"/>
      <c r="F658" s="82"/>
      <c r="G658" s="82"/>
      <c r="H658" s="82"/>
      <c r="I658" s="100"/>
    </row>
    <row r="659" spans="1:15" s="77" customFormat="1" ht="9" customHeight="1" x14ac:dyDescent="0.25">
      <c r="A659" s="306">
        <v>2013</v>
      </c>
    </row>
    <row r="660" spans="1:15" s="80" customFormat="1" ht="9" customHeight="1" x14ac:dyDescent="0.25">
      <c r="A660" s="78" t="s">
        <v>33</v>
      </c>
      <c r="B660" s="97">
        <f t="shared" ref="B660:H660" si="39">SUM(B662:B693)</f>
        <v>7156918.5184372338</v>
      </c>
      <c r="C660" s="97">
        <f t="shared" si="39"/>
        <v>6008328.0981930755</v>
      </c>
      <c r="D660" s="97">
        <f t="shared" si="39"/>
        <v>185775.71678841178</v>
      </c>
      <c r="E660" s="97">
        <f t="shared" si="39"/>
        <v>371725.495</v>
      </c>
      <c r="F660" s="97">
        <f t="shared" si="39"/>
        <v>185994.83194430909</v>
      </c>
      <c r="G660" s="97">
        <f t="shared" si="39"/>
        <v>296851.26181144186</v>
      </c>
      <c r="H660" s="97">
        <f t="shared" si="39"/>
        <v>108243.11469999999</v>
      </c>
    </row>
    <row r="661" spans="1:15" s="80" customFormat="1" ht="3.95" customHeight="1" x14ac:dyDescent="0.25">
      <c r="B661" s="97"/>
      <c r="C661" s="97"/>
      <c r="D661" s="97"/>
      <c r="E661" s="97"/>
      <c r="F661" s="97"/>
      <c r="G661" s="97"/>
      <c r="H661" s="97"/>
      <c r="I661" s="97"/>
    </row>
    <row r="662" spans="1:15" s="77" customFormat="1" ht="9" customHeight="1" x14ac:dyDescent="0.25">
      <c r="A662" s="76" t="s">
        <v>34</v>
      </c>
      <c r="B662" s="82">
        <f t="shared" ref="B662:B683" si="40">SUM(C662:H662)</f>
        <v>2375.85</v>
      </c>
      <c r="C662" s="82">
        <v>0</v>
      </c>
      <c r="D662" s="82">
        <v>0</v>
      </c>
      <c r="E662" s="82">
        <v>0</v>
      </c>
      <c r="F662" s="82">
        <v>0</v>
      </c>
      <c r="G662" s="82">
        <v>2375.85</v>
      </c>
      <c r="H662" s="82">
        <v>0</v>
      </c>
      <c r="I662" s="88"/>
      <c r="J662" s="88"/>
      <c r="K662" s="88"/>
      <c r="L662" s="88"/>
      <c r="M662" s="88"/>
      <c r="N662" s="88"/>
      <c r="O662" s="88"/>
    </row>
    <row r="663" spans="1:15" s="77" customFormat="1" ht="9" customHeight="1" x14ac:dyDescent="0.25">
      <c r="A663" s="76" t="s">
        <v>35</v>
      </c>
      <c r="B663" s="82">
        <f t="shared" si="40"/>
        <v>0</v>
      </c>
      <c r="C663" s="82">
        <v>0</v>
      </c>
      <c r="D663" s="82">
        <v>0</v>
      </c>
      <c r="E663" s="82">
        <v>0</v>
      </c>
      <c r="F663" s="82">
        <v>0</v>
      </c>
      <c r="G663" s="82">
        <v>0</v>
      </c>
      <c r="H663" s="82">
        <v>0</v>
      </c>
      <c r="I663" s="88"/>
      <c r="J663" s="88"/>
      <c r="K663" s="88"/>
      <c r="L663" s="88"/>
      <c r="M663" s="88"/>
      <c r="N663" s="88"/>
      <c r="O663" s="88"/>
    </row>
    <row r="664" spans="1:15" s="77" customFormat="1" ht="9" customHeight="1" x14ac:dyDescent="0.25">
      <c r="A664" s="76" t="s">
        <v>87</v>
      </c>
      <c r="B664" s="82">
        <f t="shared" si="40"/>
        <v>1745.4660000000001</v>
      </c>
      <c r="C664" s="82">
        <v>0</v>
      </c>
      <c r="D664" s="82">
        <v>0</v>
      </c>
      <c r="E664" s="82">
        <v>0</v>
      </c>
      <c r="F664" s="82">
        <v>64.56</v>
      </c>
      <c r="G664" s="82">
        <v>1680.9060000000002</v>
      </c>
      <c r="H664" s="82">
        <v>0</v>
      </c>
      <c r="I664" s="88"/>
      <c r="J664" s="88"/>
      <c r="K664" s="88"/>
      <c r="L664" s="88"/>
      <c r="M664" s="88"/>
      <c r="N664" s="88"/>
      <c r="O664" s="88"/>
    </row>
    <row r="665" spans="1:15" s="77" customFormat="1" ht="9" customHeight="1" x14ac:dyDescent="0.25">
      <c r="A665" s="83" t="s">
        <v>37</v>
      </c>
      <c r="B665" s="85">
        <f t="shared" si="40"/>
        <v>40098.96100000001</v>
      </c>
      <c r="C665" s="85">
        <v>35486.756000000008</v>
      </c>
      <c r="D665" s="85">
        <v>0</v>
      </c>
      <c r="E665" s="85">
        <v>0</v>
      </c>
      <c r="F665" s="85">
        <v>0</v>
      </c>
      <c r="G665" s="85">
        <v>4404.3500000000004</v>
      </c>
      <c r="H665" s="85">
        <v>207.85499999999999</v>
      </c>
      <c r="I665" s="88"/>
      <c r="J665" s="88"/>
      <c r="K665" s="88"/>
      <c r="L665" s="88"/>
      <c r="M665" s="88"/>
      <c r="N665" s="88"/>
      <c r="O665" s="88"/>
    </row>
    <row r="666" spans="1:15" s="77" customFormat="1" ht="9" customHeight="1" x14ac:dyDescent="0.25">
      <c r="A666" s="76" t="s">
        <v>38</v>
      </c>
      <c r="B666" s="82">
        <f t="shared" si="40"/>
        <v>56.335837599999998</v>
      </c>
      <c r="C666" s="82">
        <v>0</v>
      </c>
      <c r="D666" s="82">
        <v>0</v>
      </c>
      <c r="E666" s="82">
        <v>0</v>
      </c>
      <c r="F666" s="82">
        <v>0</v>
      </c>
      <c r="G666" s="82">
        <v>56.335837599999998</v>
      </c>
      <c r="H666" s="82">
        <v>0</v>
      </c>
      <c r="I666" s="88"/>
      <c r="J666" s="88"/>
      <c r="K666" s="88"/>
      <c r="L666" s="88"/>
      <c r="M666" s="88"/>
      <c r="N666" s="88"/>
      <c r="O666" s="88"/>
    </row>
    <row r="667" spans="1:15" s="77" customFormat="1" ht="9" customHeight="1" x14ac:dyDescent="0.25">
      <c r="A667" s="76" t="s">
        <v>39</v>
      </c>
      <c r="B667" s="82">
        <f t="shared" si="40"/>
        <v>1837.7662499999997</v>
      </c>
      <c r="C667" s="82">
        <v>1707.5415999999998</v>
      </c>
      <c r="D667" s="82">
        <v>0</v>
      </c>
      <c r="E667" s="82">
        <v>0</v>
      </c>
      <c r="F667" s="82">
        <v>0</v>
      </c>
      <c r="G667" s="82">
        <v>130.22465</v>
      </c>
      <c r="H667" s="82">
        <v>0</v>
      </c>
      <c r="I667" s="88"/>
      <c r="J667" s="88"/>
      <c r="K667" s="88"/>
      <c r="L667" s="88"/>
      <c r="M667" s="88"/>
      <c r="N667" s="88"/>
      <c r="O667" s="88"/>
    </row>
    <row r="668" spans="1:15" s="77" customFormat="1" ht="9" customHeight="1" x14ac:dyDescent="0.25">
      <c r="A668" s="76" t="s">
        <v>40</v>
      </c>
      <c r="B668" s="82">
        <f t="shared" si="40"/>
        <v>145417.74995000003</v>
      </c>
      <c r="C668" s="82">
        <v>139377.58120000002</v>
      </c>
      <c r="D668" s="82">
        <v>0</v>
      </c>
      <c r="E668" s="82">
        <v>0</v>
      </c>
      <c r="F668" s="82">
        <v>0</v>
      </c>
      <c r="G668" s="82">
        <v>6040.1687499999998</v>
      </c>
      <c r="H668" s="82">
        <v>0</v>
      </c>
      <c r="I668" s="88"/>
      <c r="J668" s="88"/>
      <c r="K668" s="88"/>
      <c r="L668" s="88"/>
      <c r="M668" s="88"/>
      <c r="N668" s="88"/>
      <c r="O668" s="88"/>
    </row>
    <row r="669" spans="1:15" s="77" customFormat="1" ht="9" customHeight="1" x14ac:dyDescent="0.25">
      <c r="A669" s="83" t="s">
        <v>41</v>
      </c>
      <c r="B669" s="85">
        <f t="shared" si="40"/>
        <v>2367791.42</v>
      </c>
      <c r="C669" s="85">
        <v>2202026.96</v>
      </c>
      <c r="D669" s="85">
        <v>33537.279999999999</v>
      </c>
      <c r="E669" s="85">
        <v>108990</v>
      </c>
      <c r="F669" s="85">
        <v>17321.18</v>
      </c>
      <c r="G669" s="85">
        <v>5916</v>
      </c>
      <c r="H669" s="85">
        <v>0</v>
      </c>
      <c r="I669" s="88"/>
      <c r="J669" s="88"/>
      <c r="K669" s="88"/>
      <c r="L669" s="88"/>
      <c r="M669" s="88"/>
      <c r="N669" s="88"/>
      <c r="O669" s="88"/>
    </row>
    <row r="670" spans="1:15" s="77" customFormat="1" ht="9" customHeight="1" x14ac:dyDescent="0.25">
      <c r="A670" s="76" t="s">
        <v>88</v>
      </c>
      <c r="B670" s="82">
        <f t="shared" si="40"/>
        <v>39.800000000000004</v>
      </c>
      <c r="C670" s="82">
        <v>32.6</v>
      </c>
      <c r="D670" s="82">
        <v>7.2</v>
      </c>
      <c r="E670" s="82">
        <v>0</v>
      </c>
      <c r="F670" s="82">
        <v>0</v>
      </c>
      <c r="G670" s="82">
        <v>0</v>
      </c>
      <c r="H670" s="82">
        <v>0</v>
      </c>
      <c r="I670" s="88"/>
      <c r="J670" s="88"/>
      <c r="K670" s="88"/>
      <c r="L670" s="88"/>
      <c r="M670" s="88"/>
      <c r="N670" s="88"/>
      <c r="O670" s="88"/>
    </row>
    <row r="671" spans="1:15" s="77" customFormat="1" ht="9" customHeight="1" x14ac:dyDescent="0.25">
      <c r="A671" s="76" t="s">
        <v>42</v>
      </c>
      <c r="B671" s="82">
        <f t="shared" si="40"/>
        <v>2106689.3322000001</v>
      </c>
      <c r="C671" s="82">
        <v>1489825.8345999999</v>
      </c>
      <c r="D671" s="82">
        <v>93587.242600000012</v>
      </c>
      <c r="E671" s="82">
        <v>255861.66399999999</v>
      </c>
      <c r="F671" s="82">
        <v>141796.85</v>
      </c>
      <c r="G671" s="82">
        <v>17805.9925</v>
      </c>
      <c r="H671" s="82">
        <v>107811.7485</v>
      </c>
      <c r="I671" s="88"/>
      <c r="J671" s="88"/>
      <c r="K671" s="88"/>
      <c r="L671" s="88"/>
      <c r="M671" s="88"/>
      <c r="N671" s="88"/>
      <c r="O671" s="88"/>
    </row>
    <row r="672" spans="1:15" s="77" customFormat="1" ht="9" customHeight="1" x14ac:dyDescent="0.25">
      <c r="A672" s="76" t="s">
        <v>43</v>
      </c>
      <c r="B672" s="82">
        <f t="shared" si="40"/>
        <v>28016.420899999997</v>
      </c>
      <c r="C672" s="82">
        <v>1164.1734000000001</v>
      </c>
      <c r="D672" s="82">
        <v>0</v>
      </c>
      <c r="E672" s="82">
        <v>0</v>
      </c>
      <c r="F672" s="82">
        <v>352.44</v>
      </c>
      <c r="G672" s="82">
        <v>26499.807499999999</v>
      </c>
      <c r="H672" s="82">
        <v>0</v>
      </c>
      <c r="I672" s="88"/>
      <c r="J672" s="88"/>
      <c r="K672" s="88"/>
      <c r="L672" s="88"/>
      <c r="M672" s="88"/>
      <c r="N672" s="88"/>
      <c r="O672" s="88"/>
    </row>
    <row r="673" spans="1:15" s="77" customFormat="1" ht="9" customHeight="1" x14ac:dyDescent="0.25">
      <c r="A673" s="83" t="s">
        <v>44</v>
      </c>
      <c r="B673" s="85">
        <f t="shared" si="40"/>
        <v>78121.753225000008</v>
      </c>
      <c r="C673" s="85">
        <v>73914.352585000001</v>
      </c>
      <c r="D673" s="85">
        <v>818.92114000000004</v>
      </c>
      <c r="E673" s="85">
        <v>0</v>
      </c>
      <c r="F673" s="85">
        <v>0</v>
      </c>
      <c r="G673" s="85">
        <v>3388.4794999999999</v>
      </c>
      <c r="H673" s="85">
        <v>0</v>
      </c>
      <c r="I673" s="88"/>
      <c r="J673" s="88"/>
      <c r="K673" s="88"/>
      <c r="L673" s="88"/>
      <c r="M673" s="88"/>
      <c r="N673" s="88"/>
      <c r="O673" s="88"/>
    </row>
    <row r="674" spans="1:15" s="77" customFormat="1" ht="9" customHeight="1" x14ac:dyDescent="0.25">
      <c r="A674" s="76" t="s">
        <v>45</v>
      </c>
      <c r="B674" s="82">
        <f t="shared" si="40"/>
        <v>124581.4088150001</v>
      </c>
      <c r="C674" s="82">
        <v>113450.07480000009</v>
      </c>
      <c r="D674" s="82">
        <v>4756.935774999999</v>
      </c>
      <c r="E674" s="82">
        <v>0</v>
      </c>
      <c r="F674" s="82">
        <v>311.30684000000002</v>
      </c>
      <c r="G674" s="82">
        <v>6063.0914000000002</v>
      </c>
      <c r="H674" s="82">
        <v>0</v>
      </c>
      <c r="I674" s="88"/>
      <c r="J674" s="88"/>
      <c r="K674" s="88"/>
      <c r="L674" s="88"/>
      <c r="M674" s="88"/>
      <c r="N674" s="88"/>
      <c r="O674" s="88"/>
    </row>
    <row r="675" spans="1:15" s="77" customFormat="1" ht="9" customHeight="1" x14ac:dyDescent="0.25">
      <c r="A675" s="76" t="s">
        <v>46</v>
      </c>
      <c r="B675" s="82">
        <f t="shared" si="40"/>
        <v>212071.390725</v>
      </c>
      <c r="C675" s="82">
        <v>205320.088945</v>
      </c>
      <c r="D675" s="82">
        <v>1024.2372</v>
      </c>
      <c r="E675" s="82">
        <v>0</v>
      </c>
      <c r="F675" s="82">
        <v>101.50679999999998</v>
      </c>
      <c r="G675" s="82">
        <v>5625.5577799999992</v>
      </c>
      <c r="H675" s="82">
        <v>0</v>
      </c>
      <c r="I675" s="88"/>
      <c r="J675" s="88"/>
      <c r="K675" s="88"/>
      <c r="L675" s="88"/>
      <c r="M675" s="88"/>
      <c r="N675" s="88"/>
      <c r="O675" s="88"/>
    </row>
    <row r="676" spans="1:15" s="77" customFormat="1" ht="9" customHeight="1" x14ac:dyDescent="0.25">
      <c r="A676" s="76" t="s">
        <v>47</v>
      </c>
      <c r="B676" s="82">
        <f t="shared" si="40"/>
        <v>157812.69881599999</v>
      </c>
      <c r="C676" s="82">
        <v>134830.87857890001</v>
      </c>
      <c r="D676" s="82">
        <v>1765.2498189</v>
      </c>
      <c r="E676" s="82">
        <v>0</v>
      </c>
      <c r="F676" s="82">
        <v>0</v>
      </c>
      <c r="G676" s="82">
        <v>21216.570418200001</v>
      </c>
      <c r="H676" s="82">
        <v>0</v>
      </c>
      <c r="I676" s="88"/>
      <c r="J676" s="88"/>
      <c r="K676" s="88"/>
      <c r="L676" s="88"/>
      <c r="M676" s="88"/>
      <c r="N676" s="88"/>
      <c r="O676" s="88"/>
    </row>
    <row r="677" spans="1:15" s="77" customFormat="1" ht="9" customHeight="1" x14ac:dyDescent="0.25">
      <c r="A677" s="83" t="s">
        <v>48</v>
      </c>
      <c r="B677" s="85">
        <f t="shared" si="40"/>
        <v>560721.45313999988</v>
      </c>
      <c r="C677" s="85">
        <v>546162.11383999989</v>
      </c>
      <c r="D677" s="85">
        <v>14441.404349999999</v>
      </c>
      <c r="E677" s="85">
        <v>0</v>
      </c>
      <c r="F677" s="85">
        <v>100.8672</v>
      </c>
      <c r="G677" s="85">
        <v>17.067749999999997</v>
      </c>
      <c r="H677" s="85">
        <v>0</v>
      </c>
      <c r="I677" s="88"/>
      <c r="J677" s="88"/>
      <c r="K677" s="88"/>
      <c r="L677" s="88"/>
      <c r="M677" s="88"/>
      <c r="N677" s="88"/>
      <c r="O677" s="88"/>
    </row>
    <row r="678" spans="1:15" s="77" customFormat="1" ht="9" customHeight="1" x14ac:dyDescent="0.25">
      <c r="A678" s="76" t="s">
        <v>49</v>
      </c>
      <c r="B678" s="82">
        <f t="shared" si="40"/>
        <v>13759.75003533</v>
      </c>
      <c r="C678" s="82">
        <v>10646.342893200001</v>
      </c>
      <c r="D678" s="82">
        <v>390.39639375000007</v>
      </c>
      <c r="E678" s="82">
        <v>0</v>
      </c>
      <c r="F678" s="82">
        <v>207.77421600000002</v>
      </c>
      <c r="G678" s="82">
        <v>2515.2365323800004</v>
      </c>
      <c r="H678" s="82">
        <v>0</v>
      </c>
      <c r="I678" s="88"/>
      <c r="J678" s="88"/>
      <c r="K678" s="88"/>
      <c r="L678" s="88"/>
      <c r="M678" s="88"/>
      <c r="N678" s="88"/>
      <c r="O678" s="88"/>
    </row>
    <row r="679" spans="1:15" s="77" customFormat="1" ht="9" customHeight="1" x14ac:dyDescent="0.25">
      <c r="A679" s="76" t="s">
        <v>50</v>
      </c>
      <c r="B679" s="82">
        <f t="shared" si="40"/>
        <v>14315.6464</v>
      </c>
      <c r="C679" s="82">
        <v>12986.6664</v>
      </c>
      <c r="D679" s="82">
        <v>0</v>
      </c>
      <c r="E679" s="82">
        <v>0</v>
      </c>
      <c r="F679" s="82">
        <v>0</v>
      </c>
      <c r="G679" s="82">
        <v>1328.98</v>
      </c>
      <c r="H679" s="82">
        <v>0</v>
      </c>
      <c r="I679" s="88"/>
      <c r="J679" s="88"/>
      <c r="K679" s="88"/>
      <c r="L679" s="88"/>
      <c r="M679" s="88"/>
      <c r="N679" s="88"/>
      <c r="O679" s="88"/>
    </row>
    <row r="680" spans="1:15" s="77" customFormat="1" ht="9" customHeight="1" x14ac:dyDescent="0.25">
      <c r="A680" s="76" t="s">
        <v>51</v>
      </c>
      <c r="B680" s="82">
        <f t="shared" si="40"/>
        <v>4316.8759</v>
      </c>
      <c r="C680" s="82">
        <v>3371.8482999999997</v>
      </c>
      <c r="D680" s="82">
        <v>0</v>
      </c>
      <c r="E680" s="82">
        <v>0</v>
      </c>
      <c r="F680" s="82">
        <v>0</v>
      </c>
      <c r="G680" s="82">
        <v>945.02760000000001</v>
      </c>
      <c r="H680" s="82">
        <v>0</v>
      </c>
      <c r="I680" s="88"/>
      <c r="J680" s="88"/>
      <c r="K680" s="88"/>
      <c r="L680" s="88"/>
      <c r="M680" s="88"/>
      <c r="N680" s="88"/>
      <c r="O680" s="88"/>
    </row>
    <row r="681" spans="1:15" s="77" customFormat="1" ht="9" customHeight="1" x14ac:dyDescent="0.25">
      <c r="A681" s="83" t="s">
        <v>52</v>
      </c>
      <c r="B681" s="85">
        <f t="shared" si="40"/>
        <v>442353.12278312672</v>
      </c>
      <c r="C681" s="85">
        <v>421854.48387129902</v>
      </c>
      <c r="D681" s="85">
        <v>6680.5390107617723</v>
      </c>
      <c r="E681" s="85">
        <v>0</v>
      </c>
      <c r="F681" s="85">
        <v>933.61495040559998</v>
      </c>
      <c r="G681" s="85">
        <v>12884.484950660311</v>
      </c>
      <c r="H681" s="85">
        <v>0</v>
      </c>
      <c r="I681" s="88"/>
      <c r="J681" s="88"/>
      <c r="K681" s="88"/>
      <c r="L681" s="88"/>
      <c r="M681" s="88"/>
      <c r="N681" s="88"/>
      <c r="O681" s="88"/>
    </row>
    <row r="682" spans="1:15" s="77" customFormat="1" ht="9" customHeight="1" x14ac:dyDescent="0.25">
      <c r="A682" s="76" t="s">
        <v>53</v>
      </c>
      <c r="B682" s="82">
        <f t="shared" si="40"/>
        <v>209377.89005257504</v>
      </c>
      <c r="C682" s="82">
        <v>195720.78559236004</v>
      </c>
      <c r="D682" s="82">
        <v>0</v>
      </c>
      <c r="E682" s="82">
        <v>0</v>
      </c>
      <c r="F682" s="82">
        <v>303.24223999999998</v>
      </c>
      <c r="G682" s="82">
        <v>13353.862220214996</v>
      </c>
      <c r="H682" s="82">
        <v>0</v>
      </c>
      <c r="I682" s="88"/>
      <c r="J682" s="88"/>
      <c r="K682" s="88"/>
      <c r="L682" s="88"/>
      <c r="M682" s="88"/>
      <c r="N682" s="88"/>
      <c r="O682" s="88"/>
    </row>
    <row r="683" spans="1:15" s="77" customFormat="1" ht="9" customHeight="1" x14ac:dyDescent="0.25">
      <c r="A683" s="76" t="s">
        <v>54</v>
      </c>
      <c r="B683" s="82">
        <f t="shared" si="40"/>
        <v>18465.344006625404</v>
      </c>
      <c r="C683" s="82">
        <v>17645.397002314203</v>
      </c>
      <c r="D683" s="82">
        <v>15.060499999999999</v>
      </c>
      <c r="E683" s="82">
        <v>0</v>
      </c>
      <c r="F683" s="82">
        <v>0</v>
      </c>
      <c r="G683" s="82">
        <v>804.88650431120004</v>
      </c>
      <c r="H683" s="82">
        <v>0</v>
      </c>
      <c r="I683" s="88"/>
      <c r="J683" s="88"/>
      <c r="K683" s="88"/>
      <c r="L683" s="88"/>
      <c r="M683" s="88"/>
      <c r="N683" s="88"/>
      <c r="O683" s="88"/>
    </row>
    <row r="684" spans="1:15" s="77" customFormat="1" ht="9" customHeight="1" x14ac:dyDescent="0.25">
      <c r="A684" s="76" t="s">
        <v>55</v>
      </c>
      <c r="B684" s="82">
        <f>SUM(C684:H684)</f>
        <v>67644.849478000004</v>
      </c>
      <c r="C684" s="82">
        <v>50877.341</v>
      </c>
      <c r="D684" s="82">
        <v>0</v>
      </c>
      <c r="E684" s="82">
        <v>6873.8310000000001</v>
      </c>
      <c r="F684" s="82">
        <v>8728.3220000000001</v>
      </c>
      <c r="G684" s="82">
        <v>1165.3554780000002</v>
      </c>
      <c r="H684" s="82">
        <v>0</v>
      </c>
      <c r="I684" s="88"/>
      <c r="J684" s="88"/>
      <c r="K684" s="88"/>
      <c r="L684" s="88"/>
      <c r="M684" s="88"/>
      <c r="N684" s="88"/>
      <c r="O684" s="88"/>
    </row>
    <row r="685" spans="1:15" s="77" customFormat="1" ht="9" customHeight="1" x14ac:dyDescent="0.25">
      <c r="A685" s="83" t="s">
        <v>56</v>
      </c>
      <c r="B685" s="85">
        <f>SUM(C685:H685)</f>
        <v>1576.60265</v>
      </c>
      <c r="C685" s="85">
        <v>712.04049999999984</v>
      </c>
      <c r="D685" s="85">
        <v>0</v>
      </c>
      <c r="E685" s="85">
        <v>0</v>
      </c>
      <c r="F685" s="85">
        <v>180.31229999999999</v>
      </c>
      <c r="G685" s="85">
        <v>528.72665000000006</v>
      </c>
      <c r="H685" s="85">
        <v>155.5232</v>
      </c>
      <c r="I685" s="88"/>
      <c r="J685" s="88"/>
      <c r="K685" s="88"/>
      <c r="L685" s="88"/>
      <c r="M685" s="88"/>
      <c r="N685" s="88"/>
      <c r="O685" s="88"/>
    </row>
    <row r="686" spans="1:15" s="77" customFormat="1" ht="9" customHeight="1" x14ac:dyDescent="0.25">
      <c r="A686" s="76" t="s">
        <v>57</v>
      </c>
      <c r="B686" s="82">
        <f t="shared" ref="B686:B692" si="41">SUM(C686:H686)</f>
        <v>14604.262000000001</v>
      </c>
      <c r="C686" s="82">
        <v>11323.825000000001</v>
      </c>
      <c r="D686" s="82">
        <v>0</v>
      </c>
      <c r="E686" s="82">
        <v>0</v>
      </c>
      <c r="F686" s="82">
        <v>2968.5619999999999</v>
      </c>
      <c r="G686" s="82">
        <v>311.875</v>
      </c>
      <c r="H686" s="82">
        <v>0</v>
      </c>
      <c r="I686" s="88"/>
      <c r="J686" s="88"/>
      <c r="K686" s="88"/>
      <c r="L686" s="88"/>
      <c r="M686" s="88"/>
      <c r="N686" s="88"/>
      <c r="O686" s="88"/>
    </row>
    <row r="687" spans="1:15" s="77" customFormat="1" ht="9" customHeight="1" x14ac:dyDescent="0.25">
      <c r="A687" s="76" t="s">
        <v>58</v>
      </c>
      <c r="B687" s="82">
        <f t="shared" si="41"/>
        <v>116569.01196</v>
      </c>
      <c r="C687" s="82">
        <v>19975.311150000001</v>
      </c>
      <c r="D687" s="82">
        <v>0</v>
      </c>
      <c r="E687" s="82">
        <v>0</v>
      </c>
      <c r="F687" s="82">
        <v>0</v>
      </c>
      <c r="G687" s="82">
        <v>96593.700810000009</v>
      </c>
      <c r="H687" s="82">
        <v>0</v>
      </c>
      <c r="I687" s="88"/>
      <c r="J687" s="88"/>
      <c r="K687" s="88"/>
      <c r="L687" s="88"/>
      <c r="M687" s="88"/>
      <c r="N687" s="88"/>
      <c r="O687" s="88"/>
    </row>
    <row r="688" spans="1:15" s="77" customFormat="1" ht="9" customHeight="1" x14ac:dyDescent="0.25">
      <c r="A688" s="76" t="s">
        <v>59</v>
      </c>
      <c r="B688" s="82">
        <f t="shared" si="41"/>
        <v>26724.6</v>
      </c>
      <c r="C688" s="82">
        <v>0</v>
      </c>
      <c r="D688" s="82">
        <v>26724.6</v>
      </c>
      <c r="E688" s="82">
        <v>0</v>
      </c>
      <c r="F688" s="82">
        <v>0</v>
      </c>
      <c r="G688" s="82">
        <v>0</v>
      </c>
      <c r="H688" s="82">
        <v>0</v>
      </c>
      <c r="I688" s="88"/>
      <c r="J688" s="88"/>
      <c r="K688" s="88"/>
      <c r="L688" s="88"/>
      <c r="M688" s="88"/>
      <c r="N688" s="88"/>
      <c r="O688" s="88"/>
    </row>
    <row r="689" spans="1:15" s="77" customFormat="1" ht="9" customHeight="1" x14ac:dyDescent="0.25">
      <c r="A689" s="83" t="s">
        <v>60</v>
      </c>
      <c r="B689" s="85">
        <f t="shared" si="41"/>
        <v>71602.7405</v>
      </c>
      <c r="C689" s="85">
        <v>17041.744500000004</v>
      </c>
      <c r="D689" s="85">
        <v>0</v>
      </c>
      <c r="E689" s="85">
        <v>0</v>
      </c>
      <c r="F689" s="85">
        <v>11394.172500000001</v>
      </c>
      <c r="G689" s="85">
        <v>43098.835500000001</v>
      </c>
      <c r="H689" s="85">
        <v>67.988</v>
      </c>
      <c r="I689" s="88"/>
      <c r="J689" s="88"/>
      <c r="K689" s="88"/>
      <c r="L689" s="88"/>
      <c r="M689" s="88"/>
      <c r="N689" s="88"/>
      <c r="O689" s="88"/>
    </row>
    <row r="690" spans="1:15" s="77" customFormat="1" ht="9" customHeight="1" x14ac:dyDescent="0.25">
      <c r="A690" s="76" t="s">
        <v>61</v>
      </c>
      <c r="B690" s="82">
        <f t="shared" si="41"/>
        <v>21957.694155999998</v>
      </c>
      <c r="C690" s="82">
        <v>20958.251184999997</v>
      </c>
      <c r="D690" s="82">
        <v>0</v>
      </c>
      <c r="E690" s="82">
        <v>0</v>
      </c>
      <c r="F690" s="82">
        <v>0</v>
      </c>
      <c r="G690" s="82">
        <v>999.44297100000006</v>
      </c>
      <c r="H690" s="82">
        <v>0</v>
      </c>
      <c r="I690" s="88"/>
      <c r="J690" s="88"/>
      <c r="K690" s="88"/>
      <c r="L690" s="88"/>
      <c r="M690" s="88"/>
      <c r="N690" s="88"/>
      <c r="O690" s="88"/>
    </row>
    <row r="691" spans="1:15" s="77" customFormat="1" ht="9" customHeight="1" x14ac:dyDescent="0.25">
      <c r="A691" s="76" t="s">
        <v>62</v>
      </c>
      <c r="B691" s="82">
        <f t="shared" si="41"/>
        <v>288812.29000000004</v>
      </c>
      <c r="C691" s="82">
        <v>273745.7</v>
      </c>
      <c r="D691" s="82">
        <v>2026.65</v>
      </c>
      <c r="E691" s="82">
        <v>0</v>
      </c>
      <c r="F691" s="82">
        <v>0</v>
      </c>
      <c r="G691" s="82">
        <v>13039.94</v>
      </c>
      <c r="H691" s="82">
        <v>0</v>
      </c>
      <c r="I691" s="88"/>
      <c r="J691" s="88"/>
      <c r="K691" s="88"/>
      <c r="L691" s="88"/>
      <c r="M691" s="88"/>
      <c r="N691" s="88"/>
      <c r="O691" s="88"/>
    </row>
    <row r="692" spans="1:15" s="77" customFormat="1" ht="9" customHeight="1" x14ac:dyDescent="0.25">
      <c r="A692" s="76" t="s">
        <v>63</v>
      </c>
      <c r="B692" s="82">
        <f t="shared" si="41"/>
        <v>6700.322126978801</v>
      </c>
      <c r="C692" s="82">
        <v>0</v>
      </c>
      <c r="D692" s="82">
        <v>0</v>
      </c>
      <c r="E692" s="82">
        <v>0</v>
      </c>
      <c r="F692" s="82">
        <v>767.13641790346719</v>
      </c>
      <c r="G692" s="82">
        <v>5933.1857090753338</v>
      </c>
      <c r="H692" s="82">
        <v>0</v>
      </c>
      <c r="I692" s="88"/>
      <c r="J692" s="88"/>
      <c r="K692" s="88"/>
      <c r="L692" s="88"/>
      <c r="M692" s="88"/>
      <c r="N692" s="88"/>
      <c r="O692" s="88"/>
    </row>
    <row r="693" spans="1:15" s="77" customFormat="1" ht="9" customHeight="1" x14ac:dyDescent="0.25">
      <c r="A693" s="83" t="s">
        <v>64</v>
      </c>
      <c r="B693" s="85">
        <f>SUM(C693:H693)</f>
        <v>10759.709529999998</v>
      </c>
      <c r="C693" s="85">
        <v>8169.4052499999998</v>
      </c>
      <c r="D693" s="85">
        <v>0</v>
      </c>
      <c r="E693" s="85">
        <v>0</v>
      </c>
      <c r="F693" s="85">
        <v>462.98448000000002</v>
      </c>
      <c r="G693" s="85">
        <v>2127.3197999999998</v>
      </c>
      <c r="H693" s="85">
        <v>0</v>
      </c>
      <c r="I693" s="88"/>
      <c r="J693" s="88"/>
      <c r="K693" s="88"/>
      <c r="L693" s="88"/>
      <c r="M693" s="88"/>
      <c r="N693" s="88"/>
      <c r="O693" s="88"/>
    </row>
    <row r="694" spans="1:15" s="77" customFormat="1" ht="9" customHeight="1" x14ac:dyDescent="0.25">
      <c r="A694" s="78"/>
      <c r="B694" s="82"/>
      <c r="C694" s="82"/>
      <c r="D694" s="82"/>
      <c r="E694" s="82"/>
      <c r="F694" s="82"/>
      <c r="G694" s="82"/>
      <c r="H694" s="82"/>
      <c r="I694" s="100"/>
    </row>
    <row r="695" spans="1:15" s="77" customFormat="1" ht="9" customHeight="1" x14ac:dyDescent="0.25">
      <c r="A695" s="306">
        <v>2014</v>
      </c>
    </row>
    <row r="696" spans="1:15" s="80" customFormat="1" ht="9" customHeight="1" x14ac:dyDescent="0.25">
      <c r="A696" s="78" t="s">
        <v>33</v>
      </c>
      <c r="B696" s="97">
        <f t="shared" ref="B696:H696" si="42">SUM(B698:B729)</f>
        <v>7033331.2323956098</v>
      </c>
      <c r="C696" s="97">
        <f t="shared" si="42"/>
        <v>5869912.5820524963</v>
      </c>
      <c r="D696" s="97">
        <f t="shared" si="42"/>
        <v>190616.0471044287</v>
      </c>
      <c r="E696" s="97">
        <f t="shared" si="42"/>
        <v>318947.90485019999</v>
      </c>
      <c r="F696" s="97">
        <f t="shared" si="42"/>
        <v>236538.07967745251</v>
      </c>
      <c r="G696" s="97">
        <f t="shared" si="42"/>
        <v>315382.701801255</v>
      </c>
      <c r="H696" s="97">
        <f t="shared" si="42"/>
        <v>101933.91690977999</v>
      </c>
    </row>
    <row r="697" spans="1:15" s="80" customFormat="1" ht="3.95" customHeight="1" x14ac:dyDescent="0.25">
      <c r="B697" s="97"/>
      <c r="C697" s="97"/>
      <c r="D697" s="97"/>
      <c r="E697" s="97"/>
      <c r="F697" s="97"/>
      <c r="G697" s="97"/>
      <c r="H697" s="97"/>
      <c r="I697" s="97"/>
    </row>
    <row r="698" spans="1:15" s="77" customFormat="1" ht="9" customHeight="1" x14ac:dyDescent="0.25">
      <c r="A698" s="76" t="s">
        <v>34</v>
      </c>
      <c r="B698" s="82">
        <f t="shared" ref="B698:B719" si="43">SUM(C698:H698)</f>
        <v>3086.15</v>
      </c>
      <c r="C698" s="82">
        <v>0</v>
      </c>
      <c r="D698" s="82">
        <v>0</v>
      </c>
      <c r="E698" s="82">
        <v>0</v>
      </c>
      <c r="F698" s="82">
        <v>0</v>
      </c>
      <c r="G698" s="82">
        <v>3086.15</v>
      </c>
      <c r="H698" s="82">
        <v>0</v>
      </c>
      <c r="I698" s="88"/>
      <c r="J698" s="88"/>
      <c r="K698" s="88"/>
      <c r="L698" s="88"/>
      <c r="M698" s="88"/>
      <c r="N698" s="88"/>
      <c r="O698" s="88"/>
    </row>
    <row r="699" spans="1:15" s="77" customFormat="1" ht="9" customHeight="1" x14ac:dyDescent="0.25">
      <c r="A699" s="76" t="s">
        <v>35</v>
      </c>
      <c r="B699" s="82">
        <f t="shared" si="43"/>
        <v>0</v>
      </c>
      <c r="C699" s="82">
        <v>0</v>
      </c>
      <c r="D699" s="82">
        <v>0</v>
      </c>
      <c r="E699" s="82">
        <v>0</v>
      </c>
      <c r="F699" s="82">
        <v>0</v>
      </c>
      <c r="G699" s="82">
        <v>0</v>
      </c>
      <c r="H699" s="82">
        <v>0</v>
      </c>
      <c r="I699" s="88"/>
      <c r="J699" s="88"/>
      <c r="K699" s="88"/>
      <c r="L699" s="88"/>
      <c r="M699" s="88"/>
      <c r="N699" s="88"/>
      <c r="O699" s="88"/>
    </row>
    <row r="700" spans="1:15" s="77" customFormat="1" ht="9" customHeight="1" x14ac:dyDescent="0.25">
      <c r="A700" s="76" t="s">
        <v>87</v>
      </c>
      <c r="B700" s="82">
        <f t="shared" si="43"/>
        <v>2213.0450000000001</v>
      </c>
      <c r="C700" s="82">
        <v>0</v>
      </c>
      <c r="D700" s="82">
        <v>0</v>
      </c>
      <c r="E700" s="82">
        <v>0</v>
      </c>
      <c r="F700" s="82">
        <v>54</v>
      </c>
      <c r="G700" s="82">
        <v>2159.0450000000001</v>
      </c>
      <c r="H700" s="82">
        <v>0</v>
      </c>
      <c r="I700" s="88"/>
      <c r="J700" s="88"/>
      <c r="K700" s="88"/>
      <c r="L700" s="88"/>
      <c r="M700" s="88"/>
      <c r="N700" s="88"/>
      <c r="O700" s="88"/>
    </row>
    <row r="701" spans="1:15" s="77" customFormat="1" ht="9" customHeight="1" x14ac:dyDescent="0.25">
      <c r="A701" s="83" t="s">
        <v>37</v>
      </c>
      <c r="B701" s="85">
        <f t="shared" si="43"/>
        <v>35933.46</v>
      </c>
      <c r="C701" s="85">
        <v>29873.79</v>
      </c>
      <c r="D701" s="85">
        <v>0</v>
      </c>
      <c r="E701" s="85">
        <v>0</v>
      </c>
      <c r="F701" s="85">
        <v>0</v>
      </c>
      <c r="G701" s="85">
        <v>5961.4</v>
      </c>
      <c r="H701" s="85">
        <v>98.27</v>
      </c>
      <c r="I701" s="88"/>
      <c r="J701" s="88"/>
      <c r="K701" s="88"/>
      <c r="L701" s="88"/>
      <c r="M701" s="88"/>
      <c r="N701" s="88"/>
      <c r="O701" s="88"/>
    </row>
    <row r="702" spans="1:15" s="77" customFormat="1" ht="9" customHeight="1" x14ac:dyDescent="0.25">
      <c r="A702" s="76" t="s">
        <v>38</v>
      </c>
      <c r="B702" s="82">
        <f t="shared" si="43"/>
        <v>0</v>
      </c>
      <c r="C702" s="82">
        <v>0</v>
      </c>
      <c r="D702" s="82">
        <v>0</v>
      </c>
      <c r="E702" s="82">
        <v>0</v>
      </c>
      <c r="F702" s="82">
        <v>0</v>
      </c>
      <c r="G702" s="82">
        <v>0</v>
      </c>
      <c r="H702" s="82">
        <v>0</v>
      </c>
      <c r="I702" s="88"/>
      <c r="J702" s="88"/>
      <c r="K702" s="88"/>
      <c r="L702" s="88"/>
      <c r="M702" s="88"/>
      <c r="N702" s="88"/>
      <c r="O702" s="88"/>
    </row>
    <row r="703" spans="1:15" s="77" customFormat="1" ht="9" customHeight="1" x14ac:dyDescent="0.25">
      <c r="A703" s="76" t="s">
        <v>39</v>
      </c>
      <c r="B703" s="82">
        <f t="shared" si="43"/>
        <v>7837.634</v>
      </c>
      <c r="C703" s="82">
        <v>7703.6559999999999</v>
      </c>
      <c r="D703" s="82">
        <v>0</v>
      </c>
      <c r="E703" s="82">
        <v>0</v>
      </c>
      <c r="F703" s="82">
        <v>0</v>
      </c>
      <c r="G703" s="82">
        <v>133.97800000000001</v>
      </c>
      <c r="H703" s="82">
        <v>0</v>
      </c>
      <c r="I703" s="88"/>
      <c r="J703" s="88"/>
      <c r="K703" s="88"/>
      <c r="L703" s="88"/>
      <c r="M703" s="88"/>
      <c r="N703" s="88"/>
      <c r="O703" s="88"/>
    </row>
    <row r="704" spans="1:15" s="77" customFormat="1" ht="9" customHeight="1" x14ac:dyDescent="0.25">
      <c r="A704" s="76" t="s">
        <v>40</v>
      </c>
      <c r="B704" s="82">
        <f t="shared" si="43"/>
        <v>101049.20129999999</v>
      </c>
      <c r="C704" s="82">
        <v>98474.230999999985</v>
      </c>
      <c r="D704" s="82">
        <v>0</v>
      </c>
      <c r="E704" s="82">
        <v>0</v>
      </c>
      <c r="F704" s="82">
        <v>0</v>
      </c>
      <c r="G704" s="82">
        <v>2574.9703</v>
      </c>
      <c r="H704" s="82">
        <v>0</v>
      </c>
      <c r="I704" s="88"/>
      <c r="J704" s="88"/>
      <c r="K704" s="88"/>
      <c r="L704" s="88"/>
      <c r="M704" s="88"/>
      <c r="N704" s="88"/>
      <c r="O704" s="88"/>
    </row>
    <row r="705" spans="1:15" s="77" customFormat="1" ht="9" customHeight="1" x14ac:dyDescent="0.25">
      <c r="A705" s="83" t="s">
        <v>41</v>
      </c>
      <c r="B705" s="85">
        <f t="shared" si="43"/>
        <v>2526791.2999999998</v>
      </c>
      <c r="C705" s="85">
        <v>2357424</v>
      </c>
      <c r="D705" s="85">
        <v>33252.75</v>
      </c>
      <c r="E705" s="85">
        <v>88632</v>
      </c>
      <c r="F705" s="85">
        <v>38010.5</v>
      </c>
      <c r="G705" s="85">
        <v>9472.0499999999993</v>
      </c>
      <c r="H705" s="85">
        <v>0</v>
      </c>
      <c r="I705" s="88"/>
      <c r="J705" s="88"/>
      <c r="K705" s="88"/>
      <c r="L705" s="88"/>
      <c r="M705" s="88"/>
      <c r="N705" s="88"/>
      <c r="O705" s="88"/>
    </row>
    <row r="706" spans="1:15" s="77" customFormat="1" ht="9" customHeight="1" x14ac:dyDescent="0.25">
      <c r="A706" s="76" t="s">
        <v>88</v>
      </c>
      <c r="B706" s="82">
        <f t="shared" si="43"/>
        <v>0</v>
      </c>
      <c r="C706" s="82">
        <v>0</v>
      </c>
      <c r="D706" s="82">
        <v>0</v>
      </c>
      <c r="E706" s="82">
        <v>0</v>
      </c>
      <c r="F706" s="82">
        <v>0</v>
      </c>
      <c r="G706" s="82">
        <v>0</v>
      </c>
      <c r="H706" s="82">
        <v>0</v>
      </c>
      <c r="I706" s="88"/>
      <c r="J706" s="88"/>
      <c r="K706" s="88"/>
      <c r="L706" s="88"/>
      <c r="M706" s="88"/>
      <c r="N706" s="88"/>
      <c r="O706" s="88"/>
    </row>
    <row r="707" spans="1:15" s="77" customFormat="1" ht="9" customHeight="1" x14ac:dyDescent="0.25">
      <c r="A707" s="76" t="s">
        <v>42</v>
      </c>
      <c r="B707" s="82">
        <f t="shared" si="43"/>
        <v>1942713.3548965298</v>
      </c>
      <c r="C707" s="82">
        <v>1357708.65601749</v>
      </c>
      <c r="D707" s="82">
        <v>86246.4625734</v>
      </c>
      <c r="E707" s="82">
        <v>225719.01985019998</v>
      </c>
      <c r="F707" s="82">
        <v>151715.66240950002</v>
      </c>
      <c r="G707" s="82">
        <v>19810.117136160006</v>
      </c>
      <c r="H707" s="82">
        <v>101513.43690977999</v>
      </c>
      <c r="I707" s="88"/>
      <c r="J707" s="88"/>
      <c r="K707" s="88"/>
      <c r="L707" s="88"/>
      <c r="M707" s="88"/>
      <c r="N707" s="88"/>
      <c r="O707" s="88"/>
    </row>
    <row r="708" spans="1:15" s="77" customFormat="1" ht="9" customHeight="1" x14ac:dyDescent="0.25">
      <c r="A708" s="76" t="s">
        <v>43</v>
      </c>
      <c r="B708" s="82">
        <f t="shared" si="43"/>
        <v>25291.32374</v>
      </c>
      <c r="C708" s="82">
        <v>1310.03595</v>
      </c>
      <c r="D708" s="82">
        <v>0</v>
      </c>
      <c r="E708" s="82">
        <v>0</v>
      </c>
      <c r="F708" s="82">
        <v>133.53522000000001</v>
      </c>
      <c r="G708" s="82">
        <v>23847.752570000001</v>
      </c>
      <c r="H708" s="82">
        <v>0</v>
      </c>
      <c r="I708" s="88"/>
      <c r="J708" s="88"/>
      <c r="K708" s="88"/>
      <c r="L708" s="88"/>
      <c r="M708" s="88"/>
      <c r="N708" s="88"/>
      <c r="O708" s="88"/>
    </row>
    <row r="709" spans="1:15" s="77" customFormat="1" ht="9" customHeight="1" x14ac:dyDescent="0.25">
      <c r="A709" s="83" t="s">
        <v>44</v>
      </c>
      <c r="B709" s="85">
        <f t="shared" si="43"/>
        <v>70386.484935939166</v>
      </c>
      <c r="C709" s="85">
        <v>68078.41937216415</v>
      </c>
      <c r="D709" s="85">
        <v>807.62373039481088</v>
      </c>
      <c r="E709" s="85">
        <v>0</v>
      </c>
      <c r="F709" s="85">
        <v>0</v>
      </c>
      <c r="G709" s="85">
        <v>1500.4418333802</v>
      </c>
      <c r="H709" s="85">
        <v>0</v>
      </c>
      <c r="I709" s="88"/>
      <c r="J709" s="88"/>
      <c r="K709" s="88"/>
      <c r="L709" s="88"/>
      <c r="M709" s="88"/>
      <c r="N709" s="88"/>
      <c r="O709" s="88"/>
    </row>
    <row r="710" spans="1:15" s="77" customFormat="1" ht="9" customHeight="1" x14ac:dyDescent="0.25">
      <c r="A710" s="76" t="s">
        <v>45</v>
      </c>
      <c r="B710" s="82">
        <f t="shared" si="43"/>
        <v>127907.25975242334</v>
      </c>
      <c r="C710" s="82">
        <v>117049.74081002001</v>
      </c>
      <c r="D710" s="82">
        <v>1630.1392166666667</v>
      </c>
      <c r="E710" s="82">
        <v>0</v>
      </c>
      <c r="F710" s="82">
        <v>491.73424</v>
      </c>
      <c r="G710" s="82">
        <v>8735.6454857366662</v>
      </c>
      <c r="H710" s="82">
        <v>0</v>
      </c>
      <c r="I710" s="88"/>
      <c r="J710" s="88"/>
      <c r="K710" s="88"/>
      <c r="L710" s="88"/>
      <c r="M710" s="88"/>
      <c r="N710" s="88"/>
      <c r="O710" s="88"/>
    </row>
    <row r="711" spans="1:15" s="77" customFormat="1" ht="9" customHeight="1" x14ac:dyDescent="0.25">
      <c r="A711" s="76" t="s">
        <v>46</v>
      </c>
      <c r="B711" s="82">
        <f t="shared" si="43"/>
        <v>223939.73518947998</v>
      </c>
      <c r="C711" s="82">
        <v>219616.02375389999</v>
      </c>
      <c r="D711" s="82">
        <v>1236.7554455799996</v>
      </c>
      <c r="E711" s="82">
        <v>0</v>
      </c>
      <c r="F711" s="82">
        <v>1.7651499999999998</v>
      </c>
      <c r="G711" s="82">
        <v>3085.1908400000002</v>
      </c>
      <c r="H711" s="82">
        <v>0</v>
      </c>
      <c r="I711" s="88"/>
      <c r="J711" s="88"/>
      <c r="K711" s="88"/>
      <c r="L711" s="88"/>
      <c r="M711" s="88"/>
      <c r="N711" s="88"/>
      <c r="O711" s="88"/>
    </row>
    <row r="712" spans="1:15" s="77" customFormat="1" ht="9" customHeight="1" x14ac:dyDescent="0.25">
      <c r="A712" s="76" t="s">
        <v>47</v>
      </c>
      <c r="B712" s="82">
        <f t="shared" si="43"/>
        <v>182313.08523000003</v>
      </c>
      <c r="C712" s="82">
        <v>157280.37480000002</v>
      </c>
      <c r="D712" s="82">
        <v>2252.0338299999999</v>
      </c>
      <c r="E712" s="82">
        <v>0</v>
      </c>
      <c r="F712" s="82">
        <v>0</v>
      </c>
      <c r="G712" s="82">
        <v>22780.676600000003</v>
      </c>
      <c r="H712" s="82">
        <v>0</v>
      </c>
      <c r="I712" s="88"/>
      <c r="J712" s="88"/>
      <c r="K712" s="88"/>
      <c r="L712" s="88"/>
      <c r="M712" s="88"/>
      <c r="N712" s="88"/>
      <c r="O712" s="88"/>
    </row>
    <row r="713" spans="1:15" s="77" customFormat="1" ht="9" customHeight="1" x14ac:dyDescent="0.25">
      <c r="A713" s="83" t="s">
        <v>48</v>
      </c>
      <c r="B713" s="85">
        <f t="shared" si="43"/>
        <v>529694.34155999997</v>
      </c>
      <c r="C713" s="85">
        <v>515160.71370999992</v>
      </c>
      <c r="D713" s="85">
        <v>13869.380600000002</v>
      </c>
      <c r="E713" s="85">
        <v>0</v>
      </c>
      <c r="F713" s="85">
        <v>439.94899999999996</v>
      </c>
      <c r="G713" s="85">
        <v>224.29825</v>
      </c>
      <c r="H713" s="85">
        <v>0</v>
      </c>
      <c r="I713" s="88"/>
      <c r="J713" s="88"/>
      <c r="K713" s="88"/>
      <c r="L713" s="88"/>
      <c r="M713" s="88"/>
      <c r="N713" s="88"/>
      <c r="O713" s="88"/>
    </row>
    <row r="714" spans="1:15" s="77" customFormat="1" ht="9" customHeight="1" x14ac:dyDescent="0.25">
      <c r="A714" s="76" t="s">
        <v>49</v>
      </c>
      <c r="B714" s="82">
        <f t="shared" si="43"/>
        <v>7106.3561574999994</v>
      </c>
      <c r="C714" s="82">
        <v>5960.6254972999996</v>
      </c>
      <c r="D714" s="82">
        <v>325.42778820000001</v>
      </c>
      <c r="E714" s="82">
        <v>0</v>
      </c>
      <c r="F714" s="82">
        <v>167.06581899999998</v>
      </c>
      <c r="G714" s="82">
        <v>653.23705299999995</v>
      </c>
      <c r="H714" s="82">
        <v>0</v>
      </c>
      <c r="I714" s="88"/>
      <c r="J714" s="88"/>
      <c r="K714" s="88"/>
      <c r="L714" s="88"/>
      <c r="M714" s="88"/>
      <c r="N714" s="88"/>
      <c r="O714" s="88"/>
    </row>
    <row r="715" spans="1:15" s="77" customFormat="1" ht="9" customHeight="1" x14ac:dyDescent="0.25">
      <c r="A715" s="76" t="s">
        <v>50</v>
      </c>
      <c r="B715" s="82">
        <f t="shared" si="43"/>
        <v>20468.507999999998</v>
      </c>
      <c r="C715" s="82">
        <v>19028.637999999999</v>
      </c>
      <c r="D715" s="82">
        <v>0</v>
      </c>
      <c r="E715" s="82">
        <v>0</v>
      </c>
      <c r="F715" s="82">
        <v>0</v>
      </c>
      <c r="G715" s="82">
        <v>1439.87</v>
      </c>
      <c r="H715" s="82">
        <v>0</v>
      </c>
      <c r="I715" s="88"/>
      <c r="J715" s="88"/>
      <c r="K715" s="88"/>
      <c r="L715" s="88"/>
      <c r="M715" s="88"/>
      <c r="N715" s="88"/>
      <c r="O715" s="88"/>
    </row>
    <row r="716" spans="1:15" s="77" customFormat="1" ht="9" customHeight="1" x14ac:dyDescent="0.25">
      <c r="A716" s="76" t="s">
        <v>51</v>
      </c>
      <c r="B716" s="82">
        <f t="shared" si="43"/>
        <v>4950.1164000000008</v>
      </c>
      <c r="C716" s="82">
        <v>3797.4574000000002</v>
      </c>
      <c r="D716" s="82">
        <v>0</v>
      </c>
      <c r="E716" s="82">
        <v>0</v>
      </c>
      <c r="F716" s="82">
        <v>44</v>
      </c>
      <c r="G716" s="82">
        <v>1108.6590000000001</v>
      </c>
      <c r="H716" s="82">
        <v>0</v>
      </c>
      <c r="I716" s="88"/>
      <c r="J716" s="88"/>
      <c r="K716" s="88"/>
      <c r="L716" s="88"/>
      <c r="M716" s="88"/>
      <c r="N716" s="88"/>
      <c r="O716" s="88"/>
    </row>
    <row r="717" spans="1:15" s="77" customFormat="1" ht="9" customHeight="1" x14ac:dyDescent="0.25">
      <c r="A717" s="83" t="s">
        <v>52</v>
      </c>
      <c r="B717" s="85">
        <f t="shared" si="43"/>
        <v>376696.8337814468</v>
      </c>
      <c r="C717" s="85">
        <v>346041.74485543818</v>
      </c>
      <c r="D717" s="85">
        <v>15836.893920187202</v>
      </c>
      <c r="E717" s="85">
        <v>0</v>
      </c>
      <c r="F717" s="85">
        <v>1367.7125820532001</v>
      </c>
      <c r="G717" s="85">
        <v>13450.482423768221</v>
      </c>
      <c r="H717" s="85">
        <v>0</v>
      </c>
      <c r="I717" s="88"/>
      <c r="J717" s="88"/>
      <c r="K717" s="88"/>
      <c r="L717" s="88"/>
      <c r="M717" s="88"/>
      <c r="N717" s="88"/>
      <c r="O717" s="88"/>
    </row>
    <row r="718" spans="1:15" s="77" customFormat="1" ht="9" customHeight="1" x14ac:dyDescent="0.25">
      <c r="A718" s="76" t="s">
        <v>53</v>
      </c>
      <c r="B718" s="82">
        <f t="shared" si="43"/>
        <v>215718.48721859802</v>
      </c>
      <c r="C718" s="82">
        <v>198842.993120698</v>
      </c>
      <c r="D718" s="82">
        <v>0</v>
      </c>
      <c r="E718" s="82">
        <v>0</v>
      </c>
      <c r="F718" s="82">
        <v>3042.1215999999999</v>
      </c>
      <c r="G718" s="82">
        <v>13833.372497900002</v>
      </c>
      <c r="H718" s="82">
        <v>0</v>
      </c>
      <c r="I718" s="88"/>
      <c r="J718" s="88"/>
      <c r="K718" s="88"/>
      <c r="L718" s="88"/>
      <c r="M718" s="88"/>
      <c r="N718" s="88"/>
      <c r="O718" s="88"/>
    </row>
    <row r="719" spans="1:15" s="77" customFormat="1" ht="9" customHeight="1" x14ac:dyDescent="0.25">
      <c r="A719" s="76" t="s">
        <v>54</v>
      </c>
      <c r="B719" s="82">
        <f t="shared" si="43"/>
        <v>11258.466010484228</v>
      </c>
      <c r="C719" s="82">
        <v>10082.033010484227</v>
      </c>
      <c r="D719" s="82">
        <v>0</v>
      </c>
      <c r="E719" s="82">
        <v>0</v>
      </c>
      <c r="F719" s="82">
        <v>74.816000000000003</v>
      </c>
      <c r="G719" s="82">
        <v>1101.617</v>
      </c>
      <c r="H719" s="82">
        <v>0</v>
      </c>
      <c r="I719" s="88"/>
      <c r="J719" s="88"/>
      <c r="K719" s="88"/>
      <c r="L719" s="88"/>
      <c r="M719" s="88"/>
      <c r="N719" s="88"/>
      <c r="O719" s="88"/>
    </row>
    <row r="720" spans="1:15" s="77" customFormat="1" ht="9" customHeight="1" x14ac:dyDescent="0.25">
      <c r="A720" s="76" t="s">
        <v>55</v>
      </c>
      <c r="B720" s="82">
        <f>SUM(C720:H720)</f>
        <v>67442.710508379998</v>
      </c>
      <c r="C720" s="82">
        <v>50257.186000000002</v>
      </c>
      <c r="D720" s="82">
        <v>0</v>
      </c>
      <c r="E720" s="82">
        <v>4596.8850000000002</v>
      </c>
      <c r="F720" s="82">
        <v>10997.796</v>
      </c>
      <c r="G720" s="82">
        <v>1590.8435083800002</v>
      </c>
      <c r="H720" s="82">
        <v>0</v>
      </c>
      <c r="I720" s="88"/>
      <c r="J720" s="88"/>
      <c r="K720" s="88"/>
      <c r="L720" s="88"/>
      <c r="M720" s="88"/>
      <c r="N720" s="88"/>
      <c r="O720" s="88"/>
    </row>
    <row r="721" spans="1:15" s="77" customFormat="1" ht="9" customHeight="1" x14ac:dyDescent="0.25">
      <c r="A721" s="83" t="s">
        <v>56</v>
      </c>
      <c r="B721" s="85">
        <f>SUM(C721:H721)</f>
        <v>1562.5353500000001</v>
      </c>
      <c r="C721" s="85">
        <v>801.24249999999995</v>
      </c>
      <c r="D721" s="85">
        <v>0</v>
      </c>
      <c r="E721" s="85">
        <v>0</v>
      </c>
      <c r="F721" s="85">
        <v>159.24269999999999</v>
      </c>
      <c r="G721" s="85">
        <v>560.82015000000001</v>
      </c>
      <c r="H721" s="85">
        <v>41.23</v>
      </c>
      <c r="I721" s="88"/>
      <c r="J721" s="88"/>
      <c r="K721" s="88"/>
      <c r="L721" s="88"/>
      <c r="M721" s="88"/>
      <c r="N721" s="88"/>
      <c r="O721" s="88"/>
    </row>
    <row r="722" spans="1:15" s="77" customFormat="1" ht="9" customHeight="1" x14ac:dyDescent="0.25">
      <c r="A722" s="76" t="s">
        <v>57</v>
      </c>
      <c r="B722" s="82">
        <f t="shared" ref="B722:B728" si="44">SUM(C722:H722)</f>
        <v>22923.366999999998</v>
      </c>
      <c r="C722" s="82">
        <v>20454.95</v>
      </c>
      <c r="D722" s="82">
        <v>0</v>
      </c>
      <c r="E722" s="82">
        <v>0</v>
      </c>
      <c r="F722" s="82">
        <v>1979.192</v>
      </c>
      <c r="G722" s="82">
        <v>489.22500000000002</v>
      </c>
      <c r="H722" s="82">
        <v>0</v>
      </c>
      <c r="I722" s="88"/>
      <c r="J722" s="88"/>
      <c r="K722" s="88"/>
      <c r="L722" s="88"/>
      <c r="M722" s="88"/>
      <c r="N722" s="88"/>
      <c r="O722" s="88"/>
    </row>
    <row r="723" spans="1:15" s="77" customFormat="1" ht="9" customHeight="1" x14ac:dyDescent="0.25">
      <c r="A723" s="76" t="s">
        <v>58</v>
      </c>
      <c r="B723" s="82">
        <f t="shared" si="44"/>
        <v>121557.43</v>
      </c>
      <c r="C723" s="82">
        <v>5669.75</v>
      </c>
      <c r="D723" s="82">
        <v>0</v>
      </c>
      <c r="E723" s="82">
        <v>0</v>
      </c>
      <c r="F723" s="82">
        <v>441.45</v>
      </c>
      <c r="G723" s="82">
        <v>115446.23</v>
      </c>
      <c r="H723" s="82">
        <v>0</v>
      </c>
      <c r="I723" s="88"/>
      <c r="J723" s="88"/>
      <c r="K723" s="88"/>
      <c r="L723" s="88"/>
      <c r="M723" s="88"/>
      <c r="N723" s="88"/>
      <c r="O723" s="88"/>
    </row>
    <row r="724" spans="1:15" s="77" customFormat="1" ht="9" customHeight="1" x14ac:dyDescent="0.25">
      <c r="A724" s="76" t="s">
        <v>59</v>
      </c>
      <c r="B724" s="82">
        <f t="shared" si="44"/>
        <v>48067.576000000001</v>
      </c>
      <c r="C724" s="82">
        <v>18716.272000000001</v>
      </c>
      <c r="D724" s="82">
        <v>27771.48</v>
      </c>
      <c r="E724" s="82">
        <v>0</v>
      </c>
      <c r="F724" s="82">
        <v>0</v>
      </c>
      <c r="G724" s="82">
        <v>1579.8240000000001</v>
      </c>
      <c r="H724" s="82">
        <v>0</v>
      </c>
      <c r="I724" s="88"/>
      <c r="J724" s="88"/>
      <c r="K724" s="88"/>
      <c r="L724" s="88"/>
      <c r="M724" s="88"/>
      <c r="N724" s="88"/>
      <c r="O724" s="88"/>
    </row>
    <row r="725" spans="1:15" s="77" customFormat="1" ht="9" customHeight="1" x14ac:dyDescent="0.25">
      <c r="A725" s="83" t="s">
        <v>60</v>
      </c>
      <c r="B725" s="85">
        <f t="shared" si="44"/>
        <v>68748.646399999983</v>
      </c>
      <c r="C725" s="85">
        <v>17677.445</v>
      </c>
      <c r="D725" s="85">
        <v>0</v>
      </c>
      <c r="E725" s="85">
        <v>0</v>
      </c>
      <c r="F725" s="85">
        <v>12899.3025</v>
      </c>
      <c r="G725" s="85">
        <v>37890.91889999999</v>
      </c>
      <c r="H725" s="85">
        <v>280.98</v>
      </c>
      <c r="I725" s="88"/>
      <c r="J725" s="88"/>
      <c r="K725" s="88"/>
      <c r="L725" s="88"/>
      <c r="M725" s="88"/>
      <c r="N725" s="88"/>
      <c r="O725" s="88"/>
    </row>
    <row r="726" spans="1:15" s="77" customFormat="1" ht="9" customHeight="1" x14ac:dyDescent="0.25">
      <c r="A726" s="76" t="s">
        <v>61</v>
      </c>
      <c r="B726" s="82">
        <f t="shared" si="44"/>
        <v>29836.312744999999</v>
      </c>
      <c r="C726" s="82">
        <v>28449.073179999999</v>
      </c>
      <c r="D726" s="82">
        <v>0</v>
      </c>
      <c r="E726" s="82">
        <v>0</v>
      </c>
      <c r="F726" s="82">
        <v>0</v>
      </c>
      <c r="G726" s="82">
        <v>1387.2395649999996</v>
      </c>
      <c r="H726" s="82">
        <v>0</v>
      </c>
      <c r="I726" s="88"/>
      <c r="J726" s="88"/>
      <c r="K726" s="88"/>
      <c r="L726" s="88"/>
      <c r="M726" s="88"/>
      <c r="N726" s="88"/>
      <c r="O726" s="88"/>
    </row>
    <row r="727" spans="1:15" s="77" customFormat="1" ht="9" customHeight="1" x14ac:dyDescent="0.25">
      <c r="A727" s="76" t="s">
        <v>62</v>
      </c>
      <c r="B727" s="82">
        <f t="shared" si="44"/>
        <v>242777.7</v>
      </c>
      <c r="C727" s="82">
        <v>207946.7</v>
      </c>
      <c r="D727" s="82">
        <v>7387.1</v>
      </c>
      <c r="E727" s="82">
        <v>0</v>
      </c>
      <c r="F727" s="82">
        <v>13087.8</v>
      </c>
      <c r="G727" s="82">
        <v>14356.1</v>
      </c>
      <c r="H727" s="82">
        <v>0</v>
      </c>
      <c r="I727" s="88"/>
      <c r="J727" s="88"/>
      <c r="K727" s="88"/>
      <c r="L727" s="88"/>
      <c r="M727" s="88"/>
      <c r="N727" s="88"/>
      <c r="O727" s="88"/>
    </row>
    <row r="728" spans="1:15" s="77" customFormat="1" ht="9" customHeight="1" x14ac:dyDescent="0.25">
      <c r="A728" s="76" t="s">
        <v>63</v>
      </c>
      <c r="B728" s="82">
        <f t="shared" si="44"/>
        <v>5773.7026648292886</v>
      </c>
      <c r="C728" s="82">
        <v>0</v>
      </c>
      <c r="D728" s="82">
        <v>0</v>
      </c>
      <c r="E728" s="82">
        <v>0</v>
      </c>
      <c r="F728" s="82">
        <v>719.75837689928892</v>
      </c>
      <c r="G728" s="82">
        <v>5053.9442879299995</v>
      </c>
      <c r="H728" s="82">
        <v>0</v>
      </c>
      <c r="I728" s="88"/>
      <c r="J728" s="88"/>
      <c r="K728" s="88"/>
      <c r="L728" s="88"/>
      <c r="M728" s="88"/>
      <c r="N728" s="88"/>
      <c r="O728" s="88"/>
    </row>
    <row r="729" spans="1:15" s="77" customFormat="1" ht="9" customHeight="1" x14ac:dyDescent="0.25">
      <c r="A729" s="83" t="s">
        <v>64</v>
      </c>
      <c r="B729" s="85">
        <f>SUM(C729:H729)</f>
        <v>9286.1085549999989</v>
      </c>
      <c r="C729" s="85">
        <v>6506.8300749999989</v>
      </c>
      <c r="D729" s="85">
        <v>0</v>
      </c>
      <c r="E729" s="85">
        <v>0</v>
      </c>
      <c r="F729" s="85">
        <v>710.67607999999996</v>
      </c>
      <c r="G729" s="85">
        <v>2068.6024000000002</v>
      </c>
      <c r="H729" s="85">
        <v>0</v>
      </c>
      <c r="I729" s="88"/>
      <c r="J729" s="88"/>
      <c r="K729" s="88"/>
      <c r="L729" s="88"/>
      <c r="M729" s="88"/>
      <c r="N729" s="88"/>
      <c r="O729" s="88"/>
    </row>
    <row r="730" spans="1:15" s="77" customFormat="1" ht="9" customHeight="1" x14ac:dyDescent="0.25">
      <c r="A730" s="78"/>
      <c r="B730" s="82"/>
      <c r="C730" s="82"/>
      <c r="D730" s="82"/>
      <c r="E730" s="82"/>
      <c r="F730" s="82"/>
      <c r="G730" s="82"/>
      <c r="H730" s="82"/>
      <c r="I730" s="100"/>
    </row>
    <row r="731" spans="1:15" s="77" customFormat="1" ht="9" customHeight="1" x14ac:dyDescent="0.25">
      <c r="A731" s="306">
        <v>2015</v>
      </c>
    </row>
    <row r="732" spans="1:15" s="80" customFormat="1" ht="9" customHeight="1" x14ac:dyDescent="0.25">
      <c r="A732" s="78" t="s">
        <v>33</v>
      </c>
      <c r="B732" s="97">
        <f t="shared" ref="B732:H732" si="45">SUM(B734:B765)</f>
        <v>8075596.1582133286</v>
      </c>
      <c r="C732" s="97">
        <f t="shared" si="45"/>
        <v>6614829.0963969454</v>
      </c>
      <c r="D732" s="97">
        <f t="shared" si="45"/>
        <v>198484.23980685856</v>
      </c>
      <c r="E732" s="97">
        <f t="shared" si="45"/>
        <v>404333.59959300002</v>
      </c>
      <c r="F732" s="97">
        <f t="shared" si="45"/>
        <v>260117.02404358203</v>
      </c>
      <c r="G732" s="97">
        <f t="shared" si="45"/>
        <v>330647.22338494204</v>
      </c>
      <c r="H732" s="97">
        <f t="shared" si="45"/>
        <v>267184.974988</v>
      </c>
    </row>
    <row r="733" spans="1:15" s="80" customFormat="1" ht="3.95" customHeight="1" x14ac:dyDescent="0.25">
      <c r="B733" s="97"/>
      <c r="C733" s="97"/>
      <c r="D733" s="97"/>
      <c r="E733" s="97"/>
      <c r="F733" s="97"/>
      <c r="G733" s="97"/>
      <c r="H733" s="97"/>
      <c r="I733" s="97"/>
    </row>
    <row r="734" spans="1:15" s="77" customFormat="1" ht="9" customHeight="1" x14ac:dyDescent="0.25">
      <c r="A734" s="76" t="s">
        <v>34</v>
      </c>
      <c r="B734" s="82">
        <f t="shared" ref="B734:B755" si="46">SUM(C734:H734)</f>
        <v>4021.306</v>
      </c>
      <c r="C734" s="82">
        <v>0</v>
      </c>
      <c r="D734" s="82">
        <v>0</v>
      </c>
      <c r="E734" s="82">
        <v>0</v>
      </c>
      <c r="F734" s="82">
        <v>0</v>
      </c>
      <c r="G734" s="82">
        <v>4021.306</v>
      </c>
      <c r="H734" s="82">
        <v>0</v>
      </c>
      <c r="I734" s="88"/>
      <c r="J734" s="88"/>
      <c r="K734" s="88"/>
      <c r="L734" s="88"/>
      <c r="M734" s="88"/>
      <c r="N734" s="88"/>
      <c r="O734" s="88"/>
    </row>
    <row r="735" spans="1:15" s="77" customFormat="1" ht="9" customHeight="1" x14ac:dyDescent="0.25">
      <c r="A735" s="76" t="s">
        <v>35</v>
      </c>
      <c r="B735" s="82">
        <f t="shared" si="46"/>
        <v>213.34499999999997</v>
      </c>
      <c r="C735" s="82">
        <v>0</v>
      </c>
      <c r="D735" s="82">
        <v>0</v>
      </c>
      <c r="E735" s="82">
        <v>0</v>
      </c>
      <c r="F735" s="82">
        <v>0</v>
      </c>
      <c r="G735" s="82">
        <v>213.34499999999997</v>
      </c>
      <c r="H735" s="82">
        <v>0</v>
      </c>
      <c r="I735" s="88"/>
      <c r="J735" s="88"/>
      <c r="K735" s="88"/>
      <c r="L735" s="88"/>
      <c r="M735" s="88"/>
      <c r="N735" s="88"/>
      <c r="O735" s="88"/>
    </row>
    <row r="736" spans="1:15" s="77" customFormat="1" ht="9" customHeight="1" x14ac:dyDescent="0.25">
      <c r="A736" s="76" t="s">
        <v>87</v>
      </c>
      <c r="B736" s="82">
        <f t="shared" si="46"/>
        <v>0</v>
      </c>
      <c r="C736" s="82">
        <v>0</v>
      </c>
      <c r="D736" s="82">
        <v>0</v>
      </c>
      <c r="E736" s="82">
        <v>0</v>
      </c>
      <c r="F736" s="82">
        <v>0</v>
      </c>
      <c r="G736" s="82">
        <v>0</v>
      </c>
      <c r="H736" s="82">
        <v>0</v>
      </c>
      <c r="I736" s="88"/>
      <c r="J736" s="88"/>
      <c r="K736" s="88"/>
      <c r="L736" s="88"/>
      <c r="M736" s="88"/>
      <c r="N736" s="88"/>
      <c r="O736" s="88"/>
    </row>
    <row r="737" spans="1:15" s="77" customFormat="1" ht="9" customHeight="1" x14ac:dyDescent="0.25">
      <c r="A737" s="83" t="s">
        <v>37</v>
      </c>
      <c r="B737" s="85">
        <f t="shared" si="46"/>
        <v>184308.27383999998</v>
      </c>
      <c r="C737" s="85">
        <v>78035.803</v>
      </c>
      <c r="D737" s="85">
        <v>0</v>
      </c>
      <c r="E737" s="85">
        <v>0</v>
      </c>
      <c r="F737" s="85">
        <v>96365.914539999998</v>
      </c>
      <c r="G737" s="85">
        <v>6317.5649999999996</v>
      </c>
      <c r="H737" s="85">
        <v>3588.9913000000001</v>
      </c>
      <c r="I737" s="88"/>
      <c r="J737" s="88"/>
      <c r="K737" s="88"/>
      <c r="L737" s="88"/>
      <c r="M737" s="88"/>
      <c r="N737" s="88"/>
      <c r="O737" s="88"/>
    </row>
    <row r="738" spans="1:15" s="77" customFormat="1" ht="9" customHeight="1" x14ac:dyDescent="0.25">
      <c r="A738" s="76" t="s">
        <v>38</v>
      </c>
      <c r="B738" s="82">
        <f t="shared" si="46"/>
        <v>2103.0479999999998</v>
      </c>
      <c r="C738" s="82">
        <v>0</v>
      </c>
      <c r="D738" s="82">
        <v>0</v>
      </c>
      <c r="E738" s="82">
        <v>0</v>
      </c>
      <c r="F738" s="82">
        <v>2103.0479999999998</v>
      </c>
      <c r="G738" s="82">
        <v>0</v>
      </c>
      <c r="H738" s="82">
        <v>0</v>
      </c>
      <c r="I738" s="88"/>
      <c r="J738" s="88"/>
      <c r="K738" s="88"/>
      <c r="L738" s="88"/>
      <c r="M738" s="88"/>
      <c r="N738" s="88"/>
      <c r="O738" s="88"/>
    </row>
    <row r="739" spans="1:15" s="77" customFormat="1" ht="9" customHeight="1" x14ac:dyDescent="0.25">
      <c r="A739" s="76" t="s">
        <v>39</v>
      </c>
      <c r="B739" s="82">
        <f t="shared" si="46"/>
        <v>2291.6775525000003</v>
      </c>
      <c r="C739" s="82">
        <v>2211.4295525000002</v>
      </c>
      <c r="D739" s="82">
        <v>0</v>
      </c>
      <c r="E739" s="82">
        <v>0</v>
      </c>
      <c r="F739" s="82">
        <v>0</v>
      </c>
      <c r="G739" s="82">
        <v>80.24799999999999</v>
      </c>
      <c r="H739" s="82">
        <v>0</v>
      </c>
      <c r="I739" s="88"/>
      <c r="J739" s="88"/>
      <c r="K739" s="88"/>
      <c r="L739" s="88"/>
      <c r="M739" s="88"/>
      <c r="N739" s="88"/>
      <c r="O739" s="88"/>
    </row>
    <row r="740" spans="1:15" s="77" customFormat="1" ht="9" customHeight="1" x14ac:dyDescent="0.25">
      <c r="A740" s="76" t="s">
        <v>40</v>
      </c>
      <c r="B740" s="82">
        <f t="shared" si="46"/>
        <v>134223.47207499997</v>
      </c>
      <c r="C740" s="82">
        <v>119480.21897499998</v>
      </c>
      <c r="D740" s="82">
        <v>0</v>
      </c>
      <c r="E740" s="82">
        <v>0</v>
      </c>
      <c r="F740" s="82">
        <v>49.587299999999999</v>
      </c>
      <c r="G740" s="82">
        <v>14693.665799999999</v>
      </c>
      <c r="H740" s="82">
        <v>0</v>
      </c>
      <c r="I740" s="88"/>
      <c r="J740" s="88"/>
      <c r="K740" s="88"/>
      <c r="L740" s="88"/>
      <c r="M740" s="88"/>
      <c r="N740" s="88"/>
      <c r="O740" s="88"/>
    </row>
    <row r="741" spans="1:15" s="77" customFormat="1" ht="9" customHeight="1" x14ac:dyDescent="0.25">
      <c r="A741" s="83" t="s">
        <v>41</v>
      </c>
      <c r="B741" s="85">
        <f t="shared" si="46"/>
        <v>3146766.3939999999</v>
      </c>
      <c r="C741" s="85">
        <v>2997757.9539999999</v>
      </c>
      <c r="D741" s="85">
        <v>19045.5</v>
      </c>
      <c r="E741" s="85">
        <v>83700</v>
      </c>
      <c r="F741" s="85">
        <v>34251.599999999999</v>
      </c>
      <c r="G741" s="85">
        <v>9659.9</v>
      </c>
      <c r="H741" s="85">
        <v>2351.44</v>
      </c>
      <c r="I741" s="88"/>
      <c r="J741" s="88"/>
      <c r="K741" s="88"/>
      <c r="L741" s="88"/>
      <c r="M741" s="88"/>
      <c r="N741" s="88"/>
      <c r="O741" s="88"/>
    </row>
    <row r="742" spans="1:15" s="77" customFormat="1" ht="9" customHeight="1" x14ac:dyDescent="0.25">
      <c r="A742" s="76" t="s">
        <v>88</v>
      </c>
      <c r="B742" s="82">
        <f t="shared" si="46"/>
        <v>0</v>
      </c>
      <c r="C742" s="82">
        <v>0</v>
      </c>
      <c r="D742" s="82">
        <v>0</v>
      </c>
      <c r="E742" s="82">
        <v>0</v>
      </c>
      <c r="F742" s="82">
        <v>0</v>
      </c>
      <c r="G742" s="82">
        <v>0</v>
      </c>
      <c r="H742" s="82">
        <v>0</v>
      </c>
      <c r="I742" s="88"/>
      <c r="J742" s="88"/>
      <c r="K742" s="88"/>
      <c r="L742" s="88"/>
      <c r="M742" s="88"/>
      <c r="N742" s="88"/>
      <c r="O742" s="88"/>
    </row>
    <row r="743" spans="1:15" s="77" customFormat="1" ht="9" customHeight="1" x14ac:dyDescent="0.25">
      <c r="A743" s="76" t="s">
        <v>42</v>
      </c>
      <c r="B743" s="82">
        <f t="shared" si="46"/>
        <v>1831123.75403976</v>
      </c>
      <c r="C743" s="82">
        <v>1054425.4750478999</v>
      </c>
      <c r="D743" s="82">
        <v>121709.48943686004</v>
      </c>
      <c r="E743" s="82">
        <v>317515.33959300001</v>
      </c>
      <c r="F743" s="82">
        <v>60891.934999999998</v>
      </c>
      <c r="G743" s="82">
        <v>15499.118774000002</v>
      </c>
      <c r="H743" s="82">
        <v>261082.39618799998</v>
      </c>
      <c r="I743" s="88"/>
      <c r="J743" s="88"/>
      <c r="K743" s="88"/>
      <c r="L743" s="88"/>
      <c r="M743" s="88"/>
      <c r="N743" s="88"/>
      <c r="O743" s="88"/>
    </row>
    <row r="744" spans="1:15" s="77" customFormat="1" ht="9" customHeight="1" x14ac:dyDescent="0.25">
      <c r="A744" s="76" t="s">
        <v>43</v>
      </c>
      <c r="B744" s="82">
        <f t="shared" si="46"/>
        <v>11916.31345</v>
      </c>
      <c r="C744" s="82">
        <v>1373.3977500000001</v>
      </c>
      <c r="D744" s="82">
        <v>0</v>
      </c>
      <c r="E744" s="82">
        <v>0</v>
      </c>
      <c r="F744" s="82">
        <v>28.643999999999998</v>
      </c>
      <c r="G744" s="82">
        <v>10514.271699999999</v>
      </c>
      <c r="H744" s="82">
        <v>0</v>
      </c>
      <c r="I744" s="88"/>
      <c r="J744" s="88"/>
      <c r="K744" s="88"/>
      <c r="L744" s="88"/>
      <c r="M744" s="88"/>
      <c r="N744" s="88"/>
      <c r="O744" s="88"/>
    </row>
    <row r="745" spans="1:15" s="77" customFormat="1" ht="9" customHeight="1" x14ac:dyDescent="0.25">
      <c r="A745" s="83" t="s">
        <v>44</v>
      </c>
      <c r="B745" s="85">
        <f t="shared" si="46"/>
        <v>88445.50985824001</v>
      </c>
      <c r="C745" s="85">
        <v>84294.032473640007</v>
      </c>
      <c r="D745" s="85">
        <v>1188.3456346</v>
      </c>
      <c r="E745" s="85">
        <v>0</v>
      </c>
      <c r="F745" s="85">
        <v>0</v>
      </c>
      <c r="G745" s="85">
        <v>2963.13175</v>
      </c>
      <c r="H745" s="85">
        <v>0</v>
      </c>
      <c r="I745" s="88"/>
      <c r="J745" s="88"/>
      <c r="K745" s="88"/>
      <c r="L745" s="88"/>
      <c r="M745" s="88"/>
      <c r="N745" s="88"/>
      <c r="O745" s="88"/>
    </row>
    <row r="746" spans="1:15" s="77" customFormat="1" ht="9" customHeight="1" x14ac:dyDescent="0.25">
      <c r="A746" s="76" t="s">
        <v>45</v>
      </c>
      <c r="B746" s="82">
        <f t="shared" si="46"/>
        <v>142895.262308</v>
      </c>
      <c r="C746" s="82">
        <v>131648.01171999998</v>
      </c>
      <c r="D746" s="82">
        <v>2635.5879000000004</v>
      </c>
      <c r="E746" s="82">
        <v>0</v>
      </c>
      <c r="F746" s="82">
        <v>0</v>
      </c>
      <c r="G746" s="82">
        <v>8611.6626879999985</v>
      </c>
      <c r="H746" s="82">
        <v>0</v>
      </c>
      <c r="I746" s="88"/>
      <c r="J746" s="88"/>
      <c r="K746" s="88"/>
      <c r="L746" s="88"/>
      <c r="M746" s="88"/>
      <c r="N746" s="88"/>
      <c r="O746" s="88"/>
    </row>
    <row r="747" spans="1:15" s="77" customFormat="1" ht="9" customHeight="1" x14ac:dyDescent="0.25">
      <c r="A747" s="76" t="s">
        <v>46</v>
      </c>
      <c r="B747" s="82">
        <f t="shared" si="46"/>
        <v>299573.77939699986</v>
      </c>
      <c r="C747" s="82">
        <v>281565.84363599983</v>
      </c>
      <c r="D747" s="82">
        <v>1816.4019859999999</v>
      </c>
      <c r="E747" s="82">
        <v>0</v>
      </c>
      <c r="F747" s="82">
        <v>9.5341000000000005</v>
      </c>
      <c r="G747" s="82">
        <v>16181.999675000001</v>
      </c>
      <c r="H747" s="82">
        <v>0</v>
      </c>
      <c r="I747" s="88"/>
      <c r="J747" s="88"/>
      <c r="K747" s="88"/>
      <c r="L747" s="88"/>
      <c r="M747" s="88"/>
      <c r="N747" s="88"/>
      <c r="O747" s="88"/>
    </row>
    <row r="748" spans="1:15" s="77" customFormat="1" ht="9" customHeight="1" x14ac:dyDescent="0.25">
      <c r="A748" s="76" t="s">
        <v>47</v>
      </c>
      <c r="B748" s="82">
        <f t="shared" si="46"/>
        <v>220335.54100000003</v>
      </c>
      <c r="C748" s="82">
        <v>183048.52100000001</v>
      </c>
      <c r="D748" s="82">
        <v>3788.22</v>
      </c>
      <c r="E748" s="82">
        <v>0</v>
      </c>
      <c r="F748" s="82">
        <v>0</v>
      </c>
      <c r="G748" s="82">
        <v>33498.800000000003</v>
      </c>
      <c r="H748" s="82">
        <v>0</v>
      </c>
      <c r="I748" s="88"/>
      <c r="J748" s="88"/>
      <c r="K748" s="88"/>
      <c r="L748" s="88"/>
      <c r="M748" s="88"/>
      <c r="N748" s="88"/>
      <c r="O748" s="88"/>
    </row>
    <row r="749" spans="1:15" s="77" customFormat="1" ht="9" customHeight="1" x14ac:dyDescent="0.25">
      <c r="A749" s="83" t="s">
        <v>48</v>
      </c>
      <c r="B749" s="85">
        <f t="shared" si="46"/>
        <v>532804.45395</v>
      </c>
      <c r="C749" s="85">
        <v>517978.65634999995</v>
      </c>
      <c r="D749" s="85">
        <v>14288.751049999999</v>
      </c>
      <c r="E749" s="85">
        <v>0</v>
      </c>
      <c r="F749" s="85">
        <v>251.85599999999999</v>
      </c>
      <c r="G749" s="85">
        <v>285.19055000000003</v>
      </c>
      <c r="H749" s="85">
        <v>0</v>
      </c>
      <c r="I749" s="88"/>
      <c r="J749" s="88"/>
      <c r="K749" s="88"/>
      <c r="L749" s="88"/>
      <c r="M749" s="88"/>
      <c r="N749" s="88"/>
      <c r="O749" s="88"/>
    </row>
    <row r="750" spans="1:15" s="77" customFormat="1" ht="9" customHeight="1" x14ac:dyDescent="0.25">
      <c r="A750" s="76" t="s">
        <v>49</v>
      </c>
      <c r="B750" s="82">
        <f t="shared" si="46"/>
        <v>1758.1697022386002</v>
      </c>
      <c r="C750" s="82">
        <v>402.610988846</v>
      </c>
      <c r="D750" s="82">
        <v>8.8523913485999994</v>
      </c>
      <c r="E750" s="82">
        <v>0</v>
      </c>
      <c r="F750" s="82">
        <v>346.65783614000003</v>
      </c>
      <c r="G750" s="82">
        <v>1000.0484859040001</v>
      </c>
      <c r="H750" s="82">
        <v>0</v>
      </c>
      <c r="I750" s="88"/>
      <c r="J750" s="88"/>
      <c r="K750" s="88"/>
      <c r="L750" s="88"/>
      <c r="M750" s="88"/>
      <c r="N750" s="88"/>
      <c r="O750" s="88"/>
    </row>
    <row r="751" spans="1:15" s="77" customFormat="1" ht="9" customHeight="1" x14ac:dyDescent="0.25">
      <c r="A751" s="76" t="s">
        <v>50</v>
      </c>
      <c r="B751" s="82">
        <f t="shared" si="46"/>
        <v>15872.26576</v>
      </c>
      <c r="C751" s="82">
        <v>14087.574480000001</v>
      </c>
      <c r="D751" s="82">
        <v>0</v>
      </c>
      <c r="E751" s="82">
        <v>0</v>
      </c>
      <c r="F751" s="82">
        <v>934.24</v>
      </c>
      <c r="G751" s="82">
        <v>850.45128</v>
      </c>
      <c r="H751" s="82">
        <v>0</v>
      </c>
      <c r="I751" s="88"/>
      <c r="J751" s="88"/>
      <c r="K751" s="88"/>
      <c r="L751" s="88"/>
      <c r="M751" s="88"/>
      <c r="N751" s="88"/>
      <c r="O751" s="88"/>
    </row>
    <row r="752" spans="1:15" s="77" customFormat="1" ht="9" customHeight="1" x14ac:dyDescent="0.25">
      <c r="A752" s="76" t="s">
        <v>51</v>
      </c>
      <c r="B752" s="82">
        <f t="shared" si="46"/>
        <v>6307.6225999999997</v>
      </c>
      <c r="C752" s="82">
        <v>4910.6495999999997</v>
      </c>
      <c r="D752" s="82">
        <v>0</v>
      </c>
      <c r="E752" s="82">
        <v>0</v>
      </c>
      <c r="F752" s="82">
        <v>20</v>
      </c>
      <c r="G752" s="82">
        <v>1376.973</v>
      </c>
      <c r="H752" s="82">
        <v>0</v>
      </c>
      <c r="I752" s="88"/>
      <c r="J752" s="88"/>
      <c r="K752" s="88"/>
      <c r="L752" s="88"/>
      <c r="M752" s="88"/>
      <c r="N752" s="88"/>
      <c r="O752" s="88"/>
    </row>
    <row r="753" spans="1:15" s="77" customFormat="1" ht="9" customHeight="1" x14ac:dyDescent="0.25">
      <c r="A753" s="83" t="s">
        <v>52</v>
      </c>
      <c r="B753" s="85">
        <f t="shared" si="46"/>
        <v>433125.06567048875</v>
      </c>
      <c r="C753" s="85">
        <v>412633.69196559949</v>
      </c>
      <c r="D753" s="85">
        <v>8731.6377080499005</v>
      </c>
      <c r="E753" s="85">
        <v>0</v>
      </c>
      <c r="F753" s="85">
        <v>551.57222949167988</v>
      </c>
      <c r="G753" s="85">
        <v>11208.163767347669</v>
      </c>
      <c r="H753" s="85">
        <v>0</v>
      </c>
      <c r="I753" s="88"/>
      <c r="J753" s="88"/>
      <c r="K753" s="88"/>
      <c r="L753" s="88"/>
      <c r="M753" s="88"/>
      <c r="N753" s="88"/>
      <c r="O753" s="88"/>
    </row>
    <row r="754" spans="1:15" s="77" customFormat="1" ht="9" customHeight="1" x14ac:dyDescent="0.25">
      <c r="A754" s="76" t="s">
        <v>53</v>
      </c>
      <c r="B754" s="82">
        <f t="shared" si="46"/>
        <v>254416.30487178982</v>
      </c>
      <c r="C754" s="82">
        <v>240625.48612676983</v>
      </c>
      <c r="D754" s="82">
        <v>0</v>
      </c>
      <c r="E754" s="82">
        <v>0</v>
      </c>
      <c r="F754" s="82">
        <v>328.76031999999998</v>
      </c>
      <c r="G754" s="82">
        <v>13462.058425019997</v>
      </c>
      <c r="H754" s="82">
        <v>0</v>
      </c>
      <c r="I754" s="88"/>
      <c r="J754" s="88"/>
      <c r="K754" s="88"/>
      <c r="L754" s="88"/>
      <c r="M754" s="88"/>
      <c r="N754" s="88"/>
      <c r="O754" s="88"/>
    </row>
    <row r="755" spans="1:15" s="77" customFormat="1" ht="9" customHeight="1" x14ac:dyDescent="0.25">
      <c r="A755" s="76" t="s">
        <v>54</v>
      </c>
      <c r="B755" s="82">
        <f t="shared" si="46"/>
        <v>4006.7709000000004</v>
      </c>
      <c r="C755" s="82">
        <v>2312.5247000000004</v>
      </c>
      <c r="D755" s="82">
        <v>17.440000000000001</v>
      </c>
      <c r="E755" s="82">
        <v>0</v>
      </c>
      <c r="F755" s="82">
        <v>0</v>
      </c>
      <c r="G755" s="82">
        <v>1676.8062000000002</v>
      </c>
      <c r="H755" s="82">
        <v>0</v>
      </c>
      <c r="I755" s="88"/>
      <c r="J755" s="88"/>
      <c r="K755" s="88"/>
      <c r="L755" s="88"/>
      <c r="M755" s="88"/>
      <c r="N755" s="88"/>
      <c r="O755" s="88"/>
    </row>
    <row r="756" spans="1:15" s="77" customFormat="1" ht="9" customHeight="1" x14ac:dyDescent="0.25">
      <c r="A756" s="76" t="s">
        <v>55</v>
      </c>
      <c r="B756" s="82">
        <f>SUM(C756:H756)</f>
        <v>68533.180108060013</v>
      </c>
      <c r="C756" s="82">
        <v>48499.690499999997</v>
      </c>
      <c r="D756" s="82">
        <v>0</v>
      </c>
      <c r="E756" s="82">
        <v>3118.26</v>
      </c>
      <c r="F756" s="82">
        <v>15116.53</v>
      </c>
      <c r="G756" s="82">
        <v>1798.6996080600002</v>
      </c>
      <c r="H756" s="82">
        <v>0</v>
      </c>
      <c r="I756" s="88"/>
      <c r="J756" s="88"/>
      <c r="K756" s="88"/>
      <c r="L756" s="88"/>
      <c r="M756" s="88"/>
      <c r="N756" s="88"/>
      <c r="O756" s="88"/>
    </row>
    <row r="757" spans="1:15" s="77" customFormat="1" ht="9" customHeight="1" x14ac:dyDescent="0.25">
      <c r="A757" s="83" t="s">
        <v>56</v>
      </c>
      <c r="B757" s="85">
        <f>SUM(C757:H757)</f>
        <v>1804.9816000000001</v>
      </c>
      <c r="C757" s="85">
        <v>760.47569999999996</v>
      </c>
      <c r="D757" s="85">
        <v>0</v>
      </c>
      <c r="E757" s="85">
        <v>0</v>
      </c>
      <c r="F757" s="85">
        <v>369.12129999999996</v>
      </c>
      <c r="G757" s="85">
        <v>625.73710000000005</v>
      </c>
      <c r="H757" s="85">
        <v>49.647500000000001</v>
      </c>
      <c r="I757" s="88"/>
      <c r="J757" s="88"/>
      <c r="K757" s="88"/>
      <c r="L757" s="88"/>
      <c r="M757" s="88"/>
      <c r="N757" s="88"/>
      <c r="O757" s="88"/>
    </row>
    <row r="758" spans="1:15" s="77" customFormat="1" ht="9" customHeight="1" x14ac:dyDescent="0.25">
      <c r="A758" s="76" t="s">
        <v>57</v>
      </c>
      <c r="B758" s="82">
        <f t="shared" ref="B758:B764" si="47">SUM(C758:H758)</f>
        <v>19661.748325</v>
      </c>
      <c r="C758" s="82">
        <v>17755.393499999998</v>
      </c>
      <c r="D758" s="82">
        <v>0</v>
      </c>
      <c r="E758" s="82">
        <v>0</v>
      </c>
      <c r="F758" s="82">
        <v>1230.6473250000001</v>
      </c>
      <c r="G758" s="82">
        <v>675.70749999999998</v>
      </c>
      <c r="H758" s="82">
        <v>0</v>
      </c>
      <c r="I758" s="88"/>
      <c r="J758" s="88"/>
      <c r="K758" s="88"/>
      <c r="L758" s="88"/>
      <c r="M758" s="88"/>
      <c r="N758" s="88"/>
      <c r="O758" s="88"/>
    </row>
    <row r="759" spans="1:15" s="77" customFormat="1" ht="9" customHeight="1" x14ac:dyDescent="0.25">
      <c r="A759" s="76" t="s">
        <v>58</v>
      </c>
      <c r="B759" s="82">
        <f t="shared" si="47"/>
        <v>121336.75</v>
      </c>
      <c r="C759" s="82">
        <v>11142.8</v>
      </c>
      <c r="D759" s="82">
        <v>0</v>
      </c>
      <c r="E759" s="82">
        <v>0</v>
      </c>
      <c r="F759" s="82">
        <v>492</v>
      </c>
      <c r="G759" s="82">
        <v>109701.95</v>
      </c>
      <c r="H759" s="82">
        <v>0</v>
      </c>
      <c r="I759" s="88"/>
      <c r="J759" s="88"/>
      <c r="K759" s="88"/>
      <c r="L759" s="88"/>
      <c r="M759" s="88"/>
      <c r="N759" s="88"/>
      <c r="O759" s="88"/>
    </row>
    <row r="760" spans="1:15" s="77" customFormat="1" ht="9" customHeight="1" x14ac:dyDescent="0.25">
      <c r="A760" s="76" t="s">
        <v>59</v>
      </c>
      <c r="B760" s="82">
        <f t="shared" si="47"/>
        <v>22969.24</v>
      </c>
      <c r="C760" s="82">
        <v>16</v>
      </c>
      <c r="D760" s="82">
        <v>22953.24</v>
      </c>
      <c r="E760" s="82">
        <v>0</v>
      </c>
      <c r="F760" s="82">
        <v>0</v>
      </c>
      <c r="G760" s="82">
        <v>0</v>
      </c>
      <c r="H760" s="82">
        <v>0</v>
      </c>
      <c r="I760" s="88"/>
      <c r="J760" s="88"/>
      <c r="K760" s="88"/>
      <c r="L760" s="88"/>
      <c r="M760" s="88"/>
      <c r="N760" s="88"/>
      <c r="O760" s="88"/>
    </row>
    <row r="761" spans="1:15" s="77" customFormat="1" ht="9" customHeight="1" x14ac:dyDescent="0.25">
      <c r="A761" s="83" t="s">
        <v>60</v>
      </c>
      <c r="B761" s="85">
        <f t="shared" si="47"/>
        <v>80521.107950000005</v>
      </c>
      <c r="C761" s="85">
        <v>13944.80625</v>
      </c>
      <c r="D761" s="85">
        <v>584.42369999999994</v>
      </c>
      <c r="E761" s="85">
        <v>0</v>
      </c>
      <c r="F761" s="85">
        <v>17999.599999999999</v>
      </c>
      <c r="G761" s="85">
        <v>47879.777999999998</v>
      </c>
      <c r="H761" s="85">
        <v>112.5</v>
      </c>
      <c r="I761" s="88"/>
      <c r="J761" s="88"/>
      <c r="K761" s="88"/>
      <c r="L761" s="88"/>
      <c r="M761" s="88"/>
      <c r="N761" s="88"/>
      <c r="O761" s="88"/>
    </row>
    <row r="762" spans="1:15" s="77" customFormat="1" ht="9" customHeight="1" x14ac:dyDescent="0.25">
      <c r="A762" s="76" t="s">
        <v>61</v>
      </c>
      <c r="B762" s="82">
        <f t="shared" si="47"/>
        <v>16896.018240000001</v>
      </c>
      <c r="C762" s="82">
        <v>16129.210640000001</v>
      </c>
      <c r="D762" s="82">
        <v>0</v>
      </c>
      <c r="E762" s="82">
        <v>0</v>
      </c>
      <c r="F762" s="82">
        <v>0</v>
      </c>
      <c r="G762" s="82">
        <v>766.80760000000009</v>
      </c>
      <c r="H762" s="82">
        <v>0</v>
      </c>
      <c r="I762" s="88"/>
      <c r="J762" s="88"/>
      <c r="K762" s="88"/>
      <c r="L762" s="88"/>
      <c r="M762" s="88"/>
      <c r="N762" s="88"/>
      <c r="O762" s="88"/>
    </row>
    <row r="763" spans="1:15" s="77" customFormat="1" ht="9" customHeight="1" x14ac:dyDescent="0.25">
      <c r="A763" s="76" t="s">
        <v>62</v>
      </c>
      <c r="B763" s="82">
        <f t="shared" si="47"/>
        <v>411443.25899999996</v>
      </c>
      <c r="C763" s="82">
        <v>372268.02899999998</v>
      </c>
      <c r="D763" s="82">
        <v>1716.35</v>
      </c>
      <c r="E763" s="82">
        <v>0</v>
      </c>
      <c r="F763" s="82">
        <v>27021.3</v>
      </c>
      <c r="G763" s="82">
        <v>10437.58</v>
      </c>
      <c r="H763" s="82">
        <v>0</v>
      </c>
      <c r="I763" s="88"/>
      <c r="J763" s="88"/>
      <c r="K763" s="88"/>
      <c r="L763" s="88"/>
      <c r="M763" s="88"/>
      <c r="N763" s="88"/>
      <c r="O763" s="88"/>
    </row>
    <row r="764" spans="1:15" s="77" customFormat="1" ht="9" customHeight="1" x14ac:dyDescent="0.25">
      <c r="A764" s="76" t="s">
        <v>63</v>
      </c>
      <c r="B764" s="82">
        <f t="shared" si="47"/>
        <v>6335.3288002521713</v>
      </c>
      <c r="C764" s="82">
        <v>159.22776569138674</v>
      </c>
      <c r="D764" s="82">
        <v>0</v>
      </c>
      <c r="E764" s="82">
        <v>0</v>
      </c>
      <c r="F764" s="82">
        <v>1633.8875529503941</v>
      </c>
      <c r="G764" s="82">
        <v>4542.2134816103899</v>
      </c>
      <c r="H764" s="82">
        <v>0</v>
      </c>
      <c r="I764" s="88"/>
      <c r="J764" s="88"/>
      <c r="K764" s="88"/>
      <c r="L764" s="88"/>
      <c r="M764" s="88"/>
      <c r="N764" s="88"/>
      <c r="O764" s="88"/>
    </row>
    <row r="765" spans="1:15" s="77" customFormat="1" ht="9" customHeight="1" x14ac:dyDescent="0.25">
      <c r="A765" s="83" t="s">
        <v>64</v>
      </c>
      <c r="B765" s="85">
        <f>SUM(C765:H765)</f>
        <v>9586.214215</v>
      </c>
      <c r="C765" s="85">
        <v>7361.5816749999994</v>
      </c>
      <c r="D765" s="85">
        <v>0</v>
      </c>
      <c r="E765" s="85">
        <v>0</v>
      </c>
      <c r="F765" s="85">
        <v>120.58854000000001</v>
      </c>
      <c r="G765" s="85">
        <v>2104.0439999999999</v>
      </c>
      <c r="H765" s="85">
        <v>0</v>
      </c>
      <c r="I765" s="88"/>
      <c r="J765" s="88"/>
      <c r="K765" s="88"/>
      <c r="L765" s="88"/>
      <c r="M765" s="88"/>
      <c r="N765" s="88"/>
      <c r="O765" s="88"/>
    </row>
    <row r="766" spans="1:15" s="77" customFormat="1" ht="9" customHeight="1" x14ac:dyDescent="0.25">
      <c r="A766" s="78"/>
      <c r="B766" s="82"/>
      <c r="C766" s="82"/>
      <c r="D766" s="82"/>
      <c r="E766" s="82"/>
      <c r="F766" s="82"/>
      <c r="G766" s="82"/>
      <c r="H766" s="82"/>
      <c r="I766" s="100"/>
    </row>
    <row r="767" spans="1:15" s="77" customFormat="1" ht="9" customHeight="1" x14ac:dyDescent="0.25">
      <c r="A767" s="306" t="s">
        <v>314</v>
      </c>
    </row>
    <row r="768" spans="1:15" s="80" customFormat="1" ht="9" customHeight="1" x14ac:dyDescent="0.25">
      <c r="A768" s="78" t="s">
        <v>33</v>
      </c>
      <c r="B768" s="97">
        <f t="shared" ref="B768:H768" si="48">SUM(B770:B801)</f>
        <v>8847842.7870643456</v>
      </c>
      <c r="C768" s="97">
        <f t="shared" si="48"/>
        <v>7162619.3199526835</v>
      </c>
      <c r="D768" s="97">
        <f t="shared" si="48"/>
        <v>266338.3204444687</v>
      </c>
      <c r="E768" s="97">
        <f t="shared" si="48"/>
        <v>509842.79784999997</v>
      </c>
      <c r="F768" s="97">
        <f t="shared" si="48"/>
        <v>238116.29276548809</v>
      </c>
      <c r="G768" s="97">
        <f t="shared" si="48"/>
        <v>306993.5795017053</v>
      </c>
      <c r="H768" s="97">
        <f t="shared" si="48"/>
        <v>363932.47654999996</v>
      </c>
    </row>
    <row r="769" spans="1:15" s="80" customFormat="1" ht="3.95" customHeight="1" x14ac:dyDescent="0.25">
      <c r="B769" s="97"/>
      <c r="C769" s="97"/>
      <c r="D769" s="97"/>
      <c r="E769" s="97"/>
      <c r="F769" s="97"/>
      <c r="G769" s="97"/>
      <c r="H769" s="97"/>
      <c r="I769" s="97"/>
    </row>
    <row r="770" spans="1:15" s="77" customFormat="1" ht="9" customHeight="1" x14ac:dyDescent="0.25">
      <c r="A770" s="76" t="s">
        <v>34</v>
      </c>
      <c r="B770" s="82">
        <f t="shared" ref="B770:B791" si="49">SUM(C770:H770)</f>
        <v>4001.1826561062853</v>
      </c>
      <c r="C770" s="82">
        <v>0</v>
      </c>
      <c r="D770" s="82">
        <v>0</v>
      </c>
      <c r="E770" s="82">
        <v>0</v>
      </c>
      <c r="F770" s="82">
        <v>0</v>
      </c>
      <c r="G770" s="82">
        <v>4001.1826561062853</v>
      </c>
      <c r="H770" s="82">
        <v>0</v>
      </c>
      <c r="I770" s="88"/>
      <c r="J770" s="88"/>
      <c r="K770" s="88"/>
      <c r="L770" s="88"/>
      <c r="M770" s="88"/>
      <c r="N770" s="88"/>
      <c r="O770" s="88"/>
    </row>
    <row r="771" spans="1:15" s="77" customFormat="1" ht="9" customHeight="1" x14ac:dyDescent="0.25">
      <c r="A771" s="76" t="s">
        <v>35</v>
      </c>
      <c r="B771" s="82">
        <f t="shared" si="49"/>
        <v>0</v>
      </c>
      <c r="C771" s="82">
        <v>0</v>
      </c>
      <c r="D771" s="82">
        <v>0</v>
      </c>
      <c r="E771" s="82">
        <v>0</v>
      </c>
      <c r="F771" s="82">
        <v>0</v>
      </c>
      <c r="G771" s="82">
        <v>0</v>
      </c>
      <c r="H771" s="82">
        <v>0</v>
      </c>
      <c r="I771" s="88"/>
      <c r="J771" s="88"/>
      <c r="K771" s="88"/>
      <c r="L771" s="88"/>
      <c r="M771" s="88"/>
      <c r="N771" s="88"/>
      <c r="O771" s="88"/>
    </row>
    <row r="772" spans="1:15" s="77" customFormat="1" ht="9" customHeight="1" x14ac:dyDescent="0.25">
      <c r="A772" s="76" t="s">
        <v>87</v>
      </c>
      <c r="B772" s="82">
        <f t="shared" si="49"/>
        <v>2773.9232499</v>
      </c>
      <c r="C772" s="82">
        <v>0</v>
      </c>
      <c r="D772" s="82">
        <v>0</v>
      </c>
      <c r="E772" s="82">
        <v>0</v>
      </c>
      <c r="F772" s="82">
        <v>4</v>
      </c>
      <c r="G772" s="82">
        <v>2769.9232499</v>
      </c>
      <c r="H772" s="82">
        <v>0</v>
      </c>
      <c r="I772" s="88"/>
      <c r="J772" s="88"/>
      <c r="K772" s="88"/>
      <c r="L772" s="88"/>
      <c r="M772" s="88"/>
      <c r="N772" s="88"/>
      <c r="O772" s="88"/>
    </row>
    <row r="773" spans="1:15" s="77" customFormat="1" ht="9" customHeight="1" x14ac:dyDescent="0.25">
      <c r="A773" s="83" t="s">
        <v>37</v>
      </c>
      <c r="B773" s="85">
        <f t="shared" si="49"/>
        <v>153318.1</v>
      </c>
      <c r="C773" s="85">
        <v>57111.9</v>
      </c>
      <c r="D773" s="85">
        <v>0</v>
      </c>
      <c r="E773" s="85">
        <v>0</v>
      </c>
      <c r="F773" s="85">
        <v>87275</v>
      </c>
      <c r="G773" s="85">
        <v>6720.2</v>
      </c>
      <c r="H773" s="85">
        <v>2211</v>
      </c>
      <c r="I773" s="88"/>
      <c r="J773" s="88"/>
      <c r="K773" s="88"/>
      <c r="L773" s="88"/>
      <c r="M773" s="88"/>
      <c r="N773" s="88"/>
      <c r="O773" s="88"/>
    </row>
    <row r="774" spans="1:15" s="77" customFormat="1" ht="9" customHeight="1" x14ac:dyDescent="0.25">
      <c r="A774" s="76" t="s">
        <v>38</v>
      </c>
      <c r="B774" s="82">
        <f t="shared" si="49"/>
        <v>0</v>
      </c>
      <c r="C774" s="82">
        <v>0</v>
      </c>
      <c r="D774" s="82">
        <v>0</v>
      </c>
      <c r="E774" s="82">
        <v>0</v>
      </c>
      <c r="F774" s="82">
        <v>0</v>
      </c>
      <c r="G774" s="82">
        <v>0</v>
      </c>
      <c r="H774" s="82">
        <v>0</v>
      </c>
      <c r="I774" s="88"/>
      <c r="J774" s="88"/>
      <c r="K774" s="88"/>
      <c r="L774" s="88"/>
      <c r="M774" s="88"/>
      <c r="N774" s="88"/>
      <c r="O774" s="88"/>
    </row>
    <row r="775" spans="1:15" s="77" customFormat="1" ht="9" customHeight="1" x14ac:dyDescent="0.25">
      <c r="A775" s="76" t="s">
        <v>39</v>
      </c>
      <c r="B775" s="82">
        <f t="shared" si="49"/>
        <v>11540.3032</v>
      </c>
      <c r="C775" s="82">
        <v>9232.4991200000004</v>
      </c>
      <c r="D775" s="82">
        <v>0</v>
      </c>
      <c r="E775" s="82">
        <v>0</v>
      </c>
      <c r="F775" s="82">
        <v>123.77808</v>
      </c>
      <c r="G775" s="82">
        <v>2184.0259999999998</v>
      </c>
      <c r="H775" s="82">
        <v>0</v>
      </c>
      <c r="I775" s="88"/>
      <c r="J775" s="88"/>
      <c r="K775" s="88"/>
      <c r="L775" s="88"/>
      <c r="M775" s="88"/>
      <c r="N775" s="88"/>
      <c r="O775" s="88"/>
    </row>
    <row r="776" spans="1:15" s="77" customFormat="1" ht="9" customHeight="1" x14ac:dyDescent="0.25">
      <c r="A776" s="76" t="s">
        <v>40</v>
      </c>
      <c r="B776" s="82">
        <f t="shared" si="49"/>
        <v>108834.31339033337</v>
      </c>
      <c r="C776" s="82">
        <v>106985.76340500003</v>
      </c>
      <c r="D776" s="82">
        <v>14</v>
      </c>
      <c r="E776" s="82">
        <v>0</v>
      </c>
      <c r="F776" s="82">
        <v>0</v>
      </c>
      <c r="G776" s="82">
        <v>1834.5499853333333</v>
      </c>
      <c r="H776" s="82">
        <v>0</v>
      </c>
      <c r="I776" s="88"/>
      <c r="J776" s="88"/>
      <c r="K776" s="88"/>
      <c r="L776" s="88"/>
      <c r="M776" s="88"/>
      <c r="N776" s="88"/>
      <c r="O776" s="88"/>
    </row>
    <row r="777" spans="1:15" s="77" customFormat="1" ht="9" customHeight="1" x14ac:dyDescent="0.25">
      <c r="A777" s="83" t="s">
        <v>41</v>
      </c>
      <c r="B777" s="85">
        <f t="shared" si="49"/>
        <v>3041944.4999999995</v>
      </c>
      <c r="C777" s="85">
        <v>2896464.55</v>
      </c>
      <c r="D777" s="85">
        <v>18560.400000000001</v>
      </c>
      <c r="E777" s="85">
        <v>83328</v>
      </c>
      <c r="F777" s="85">
        <v>17507</v>
      </c>
      <c r="G777" s="85">
        <v>17917.05</v>
      </c>
      <c r="H777" s="85">
        <v>8167.5</v>
      </c>
      <c r="I777" s="88"/>
      <c r="J777" s="88"/>
      <c r="K777" s="88"/>
      <c r="L777" s="88"/>
      <c r="M777" s="88"/>
      <c r="N777" s="88"/>
      <c r="O777" s="88"/>
    </row>
    <row r="778" spans="1:15" s="77" customFormat="1" ht="9" customHeight="1" x14ac:dyDescent="0.25">
      <c r="A778" s="76" t="s">
        <v>88</v>
      </c>
      <c r="B778" s="82">
        <f t="shared" si="49"/>
        <v>0</v>
      </c>
      <c r="C778" s="82">
        <v>0</v>
      </c>
      <c r="D778" s="82">
        <v>0</v>
      </c>
      <c r="E778" s="82">
        <v>0</v>
      </c>
      <c r="F778" s="82">
        <v>0</v>
      </c>
      <c r="G778" s="82">
        <v>0</v>
      </c>
      <c r="H778" s="82">
        <v>0</v>
      </c>
      <c r="I778" s="88"/>
      <c r="J778" s="88"/>
      <c r="K778" s="88"/>
      <c r="L778" s="88"/>
      <c r="M778" s="88"/>
      <c r="N778" s="88"/>
      <c r="O778" s="88"/>
    </row>
    <row r="779" spans="1:15" s="77" customFormat="1" ht="9" customHeight="1" x14ac:dyDescent="0.25">
      <c r="A779" s="76" t="s">
        <v>42</v>
      </c>
      <c r="B779" s="82">
        <f t="shared" si="49"/>
        <v>2446877.5243199999</v>
      </c>
      <c r="C779" s="82">
        <v>1398951.60748</v>
      </c>
      <c r="D779" s="82">
        <v>185422.30643999999</v>
      </c>
      <c r="E779" s="82">
        <v>419052.24784999999</v>
      </c>
      <c r="F779" s="82">
        <v>68814.45</v>
      </c>
      <c r="G779" s="82">
        <v>21371.759999999998</v>
      </c>
      <c r="H779" s="82">
        <v>353265.15255</v>
      </c>
      <c r="I779" s="88"/>
      <c r="J779" s="88"/>
      <c r="K779" s="88"/>
      <c r="L779" s="88"/>
      <c r="M779" s="88"/>
      <c r="N779" s="88"/>
      <c r="O779" s="88"/>
    </row>
    <row r="780" spans="1:15" s="77" customFormat="1" ht="9" customHeight="1" x14ac:dyDescent="0.25">
      <c r="A780" s="76" t="s">
        <v>43</v>
      </c>
      <c r="B780" s="82">
        <f t="shared" si="49"/>
        <v>23075.800000000003</v>
      </c>
      <c r="C780" s="82">
        <v>126.6</v>
      </c>
      <c r="D780" s="82">
        <v>0</v>
      </c>
      <c r="E780" s="82">
        <v>0</v>
      </c>
      <c r="F780" s="82">
        <v>8.4</v>
      </c>
      <c r="G780" s="82">
        <v>22940.800000000003</v>
      </c>
      <c r="H780" s="82">
        <v>0</v>
      </c>
      <c r="I780" s="88"/>
      <c r="J780" s="88"/>
      <c r="K780" s="88"/>
      <c r="L780" s="88"/>
      <c r="M780" s="88"/>
      <c r="N780" s="88"/>
      <c r="O780" s="88"/>
    </row>
    <row r="781" spans="1:15" s="77" customFormat="1" ht="9" customHeight="1" x14ac:dyDescent="0.25">
      <c r="A781" s="83" t="s">
        <v>44</v>
      </c>
      <c r="B781" s="85">
        <f t="shared" si="49"/>
        <v>130201.83238454</v>
      </c>
      <c r="C781" s="85">
        <v>123820.26558606001</v>
      </c>
      <c r="D781" s="85">
        <v>3386.5169484799999</v>
      </c>
      <c r="E781" s="85">
        <v>0</v>
      </c>
      <c r="F781" s="85">
        <v>2173.0112999999997</v>
      </c>
      <c r="G781" s="85">
        <v>822.03854999999999</v>
      </c>
      <c r="H781" s="85">
        <v>0</v>
      </c>
      <c r="I781" s="88"/>
      <c r="J781" s="88"/>
      <c r="K781" s="88"/>
      <c r="L781" s="88"/>
      <c r="M781" s="88"/>
      <c r="N781" s="88"/>
      <c r="O781" s="88"/>
    </row>
    <row r="782" spans="1:15" s="77" customFormat="1" ht="9" customHeight="1" x14ac:dyDescent="0.25">
      <c r="A782" s="76" t="s">
        <v>45</v>
      </c>
      <c r="B782" s="82">
        <f t="shared" si="49"/>
        <v>121961.62735</v>
      </c>
      <c r="C782" s="82">
        <v>112684.22355</v>
      </c>
      <c r="D782" s="82">
        <v>1451.9224999999999</v>
      </c>
      <c r="E782" s="82">
        <v>0</v>
      </c>
      <c r="F782" s="82">
        <v>873.45650000000001</v>
      </c>
      <c r="G782" s="82">
        <v>6952.0248000000001</v>
      </c>
      <c r="H782" s="82">
        <v>0</v>
      </c>
      <c r="I782" s="88"/>
      <c r="J782" s="88"/>
      <c r="K782" s="88"/>
      <c r="L782" s="88"/>
      <c r="M782" s="88"/>
      <c r="N782" s="88"/>
      <c r="O782" s="88"/>
    </row>
    <row r="783" spans="1:15" s="77" customFormat="1" ht="9" customHeight="1" x14ac:dyDescent="0.25">
      <c r="A783" s="76" t="s">
        <v>46</v>
      </c>
      <c r="B783" s="82">
        <f t="shared" si="49"/>
        <v>248964.85922819993</v>
      </c>
      <c r="C783" s="82">
        <v>244017.03122999994</v>
      </c>
      <c r="D783" s="82">
        <v>888.87136319999991</v>
      </c>
      <c r="E783" s="82">
        <v>0</v>
      </c>
      <c r="F783" s="82">
        <v>1.28304</v>
      </c>
      <c r="G783" s="82">
        <v>4057.6735950000007</v>
      </c>
      <c r="H783" s="82">
        <v>0</v>
      </c>
      <c r="I783" s="88"/>
      <c r="J783" s="88"/>
      <c r="K783" s="88"/>
      <c r="L783" s="88"/>
      <c r="M783" s="88"/>
      <c r="N783" s="88"/>
      <c r="O783" s="88"/>
    </row>
    <row r="784" spans="1:15" s="77" customFormat="1" ht="9" customHeight="1" x14ac:dyDescent="0.25">
      <c r="A784" s="76" t="s">
        <v>47</v>
      </c>
      <c r="B784" s="82">
        <f t="shared" si="49"/>
        <v>240296.99850995501</v>
      </c>
      <c r="C784" s="82">
        <v>232862.52030979001</v>
      </c>
      <c r="D784" s="82">
        <v>0</v>
      </c>
      <c r="E784" s="82">
        <v>0</v>
      </c>
      <c r="F784" s="82">
        <v>4012.2278099999994</v>
      </c>
      <c r="G784" s="82">
        <v>3422.2503901650002</v>
      </c>
      <c r="H784" s="82">
        <v>0</v>
      </c>
      <c r="I784" s="88"/>
      <c r="J784" s="88"/>
      <c r="K784" s="88"/>
      <c r="L784" s="88"/>
      <c r="M784" s="88"/>
      <c r="N784" s="88"/>
      <c r="O784" s="88"/>
    </row>
    <row r="785" spans="1:15" s="77" customFormat="1" ht="9" customHeight="1" x14ac:dyDescent="0.25">
      <c r="A785" s="83" t="s">
        <v>48</v>
      </c>
      <c r="B785" s="85">
        <f t="shared" si="49"/>
        <v>587554.26549999893</v>
      </c>
      <c r="C785" s="85">
        <v>571621.55824999895</v>
      </c>
      <c r="D785" s="85">
        <v>15216.561450000003</v>
      </c>
      <c r="E785" s="85">
        <v>0</v>
      </c>
      <c r="F785" s="85">
        <v>392.35280000000006</v>
      </c>
      <c r="G785" s="85">
        <v>323.79299999999995</v>
      </c>
      <c r="H785" s="85">
        <v>0</v>
      </c>
      <c r="I785" s="88"/>
      <c r="J785" s="88"/>
      <c r="K785" s="88"/>
      <c r="L785" s="88"/>
      <c r="M785" s="88"/>
      <c r="N785" s="88"/>
      <c r="O785" s="88"/>
    </row>
    <row r="786" spans="1:15" s="77" customFormat="1" ht="9" customHeight="1" x14ac:dyDescent="0.25">
      <c r="A786" s="76" t="s">
        <v>49</v>
      </c>
      <c r="B786" s="82">
        <f t="shared" si="49"/>
        <v>3379.4429410970006</v>
      </c>
      <c r="C786" s="82">
        <v>99.023088932000007</v>
      </c>
      <c r="D786" s="82">
        <v>24.387322049999998</v>
      </c>
      <c r="E786" s="82">
        <v>0</v>
      </c>
      <c r="F786" s="82">
        <v>726.51061341000013</v>
      </c>
      <c r="G786" s="82">
        <v>2529.5219167050004</v>
      </c>
      <c r="H786" s="82">
        <v>0</v>
      </c>
      <c r="I786" s="88"/>
      <c r="J786" s="88"/>
      <c r="K786" s="88"/>
      <c r="L786" s="88"/>
      <c r="M786" s="88"/>
      <c r="N786" s="88"/>
      <c r="O786" s="88"/>
    </row>
    <row r="787" spans="1:15" s="77" customFormat="1" ht="9" customHeight="1" x14ac:dyDescent="0.25">
      <c r="A787" s="76" t="s">
        <v>50</v>
      </c>
      <c r="B787" s="82">
        <f t="shared" si="49"/>
        <v>12323.614213000001</v>
      </c>
      <c r="C787" s="82">
        <v>7082.1405880000002</v>
      </c>
      <c r="D787" s="82">
        <v>0</v>
      </c>
      <c r="E787" s="82">
        <v>2420.2044000000001</v>
      </c>
      <c r="F787" s="82">
        <v>1584</v>
      </c>
      <c r="G787" s="82">
        <v>1237.269225</v>
      </c>
      <c r="H787" s="82">
        <v>0</v>
      </c>
      <c r="I787" s="88"/>
      <c r="J787" s="88"/>
      <c r="K787" s="88"/>
      <c r="L787" s="88"/>
      <c r="M787" s="88"/>
      <c r="N787" s="88"/>
      <c r="O787" s="88"/>
    </row>
    <row r="788" spans="1:15" s="77" customFormat="1" ht="9" customHeight="1" x14ac:dyDescent="0.25">
      <c r="A788" s="76" t="s">
        <v>51</v>
      </c>
      <c r="B788" s="82">
        <f t="shared" si="49"/>
        <v>5004.6374999999998</v>
      </c>
      <c r="C788" s="82">
        <v>3900.8910000000001</v>
      </c>
      <c r="D788" s="82">
        <v>0</v>
      </c>
      <c r="E788" s="82">
        <v>0</v>
      </c>
      <c r="F788" s="82">
        <v>360</v>
      </c>
      <c r="G788" s="82">
        <v>743.74649999999997</v>
      </c>
      <c r="H788" s="82">
        <v>0</v>
      </c>
      <c r="I788" s="88"/>
      <c r="J788" s="88"/>
      <c r="K788" s="88"/>
      <c r="L788" s="88"/>
      <c r="M788" s="88"/>
      <c r="N788" s="88"/>
      <c r="O788" s="88"/>
    </row>
    <row r="789" spans="1:15" s="77" customFormat="1" ht="9" customHeight="1" x14ac:dyDescent="0.25">
      <c r="A789" s="83" t="s">
        <v>52</v>
      </c>
      <c r="B789" s="85">
        <f t="shared" si="49"/>
        <v>421274.43115864077</v>
      </c>
      <c r="C789" s="85">
        <v>390599.80976596224</v>
      </c>
      <c r="D789" s="85">
        <v>16526.384970738738</v>
      </c>
      <c r="E789" s="85">
        <v>0</v>
      </c>
      <c r="F789" s="85">
        <v>641.50176207807988</v>
      </c>
      <c r="G789" s="85">
        <v>13506.734659861711</v>
      </c>
      <c r="H789" s="85">
        <v>0</v>
      </c>
      <c r="I789" s="88"/>
      <c r="J789" s="88"/>
      <c r="K789" s="88"/>
      <c r="L789" s="88"/>
      <c r="M789" s="88"/>
      <c r="N789" s="88"/>
      <c r="O789" s="88"/>
    </row>
    <row r="790" spans="1:15" s="77" customFormat="1" ht="9" customHeight="1" x14ac:dyDescent="0.25">
      <c r="A790" s="76" t="s">
        <v>53</v>
      </c>
      <c r="B790" s="82">
        <f t="shared" si="49"/>
        <v>277831.96018539602</v>
      </c>
      <c r="C790" s="82">
        <v>264042.69105294201</v>
      </c>
      <c r="D790" s="82">
        <v>0</v>
      </c>
      <c r="E790" s="82">
        <v>0</v>
      </c>
      <c r="F790" s="82">
        <v>672.09632000000011</v>
      </c>
      <c r="G790" s="82">
        <v>13117.172812453995</v>
      </c>
      <c r="H790" s="82">
        <v>0</v>
      </c>
      <c r="I790" s="88"/>
      <c r="J790" s="88"/>
      <c r="K790" s="88"/>
      <c r="L790" s="88"/>
      <c r="M790" s="88"/>
      <c r="N790" s="88"/>
      <c r="O790" s="88"/>
    </row>
    <row r="791" spans="1:15" s="77" customFormat="1" ht="9" customHeight="1" x14ac:dyDescent="0.25">
      <c r="A791" s="76" t="s">
        <v>54</v>
      </c>
      <c r="B791" s="82">
        <f t="shared" si="49"/>
        <v>4332.8042000000005</v>
      </c>
      <c r="C791" s="82">
        <v>1965.2270000000001</v>
      </c>
      <c r="D791" s="82">
        <v>0</v>
      </c>
      <c r="E791" s="82">
        <v>0</v>
      </c>
      <c r="F791" s="82">
        <v>0</v>
      </c>
      <c r="G791" s="82">
        <v>2367.5772000000002</v>
      </c>
      <c r="H791" s="82">
        <v>0</v>
      </c>
      <c r="I791" s="88"/>
      <c r="J791" s="88"/>
      <c r="K791" s="88"/>
      <c r="L791" s="88"/>
      <c r="M791" s="88"/>
      <c r="N791" s="88"/>
      <c r="O791" s="88"/>
    </row>
    <row r="792" spans="1:15" s="77" customFormat="1" ht="9" customHeight="1" x14ac:dyDescent="0.25">
      <c r="A792" s="76" t="s">
        <v>55</v>
      </c>
      <c r="B792" s="82">
        <f>SUM(C792:H792)</f>
        <v>101397.5816</v>
      </c>
      <c r="C792" s="82">
        <v>59818.314599999998</v>
      </c>
      <c r="D792" s="82">
        <v>0</v>
      </c>
      <c r="E792" s="82">
        <v>5042.3455999999996</v>
      </c>
      <c r="F792" s="82">
        <v>30148.683000000001</v>
      </c>
      <c r="G792" s="82">
        <v>6388.2383999999993</v>
      </c>
      <c r="H792" s="82">
        <v>0</v>
      </c>
      <c r="I792" s="88"/>
      <c r="J792" s="88"/>
      <c r="K792" s="88"/>
      <c r="L792" s="88"/>
      <c r="M792" s="88"/>
      <c r="N792" s="88"/>
      <c r="O792" s="88"/>
    </row>
    <row r="793" spans="1:15" s="77" customFormat="1" ht="9" customHeight="1" x14ac:dyDescent="0.25">
      <c r="A793" s="83" t="s">
        <v>56</v>
      </c>
      <c r="B793" s="85">
        <f>SUM(C793:H793)</f>
        <v>2640.0461999999993</v>
      </c>
      <c r="C793" s="85">
        <v>1294.9091999999998</v>
      </c>
      <c r="D793" s="85">
        <v>0</v>
      </c>
      <c r="E793" s="85">
        <v>0</v>
      </c>
      <c r="F793" s="85">
        <v>17.295000000000002</v>
      </c>
      <c r="G793" s="85">
        <v>1153.6129999999998</v>
      </c>
      <c r="H793" s="85">
        <v>174.22900000000001</v>
      </c>
      <c r="I793" s="88"/>
      <c r="J793" s="88"/>
      <c r="K793" s="88"/>
      <c r="L793" s="88"/>
      <c r="M793" s="88"/>
      <c r="N793" s="88"/>
      <c r="O793" s="88"/>
    </row>
    <row r="794" spans="1:15" s="77" customFormat="1" ht="9" customHeight="1" x14ac:dyDescent="0.25">
      <c r="A794" s="76" t="s">
        <v>57</v>
      </c>
      <c r="B794" s="82">
        <f t="shared" ref="B794:B800" si="50">SUM(C794:H794)</f>
        <v>39848.497119999993</v>
      </c>
      <c r="C794" s="82">
        <v>36374.029299999995</v>
      </c>
      <c r="D794" s="82">
        <v>0</v>
      </c>
      <c r="E794" s="82">
        <v>0</v>
      </c>
      <c r="F794" s="82">
        <v>1818.8728199999998</v>
      </c>
      <c r="G794" s="82">
        <v>1655.595</v>
      </c>
      <c r="H794" s="82">
        <v>0</v>
      </c>
      <c r="I794" s="88"/>
      <c r="J794" s="88"/>
      <c r="K794" s="88"/>
      <c r="L794" s="88"/>
      <c r="M794" s="88"/>
      <c r="N794" s="88"/>
      <c r="O794" s="88"/>
    </row>
    <row r="795" spans="1:15" s="77" customFormat="1" ht="9" customHeight="1" x14ac:dyDescent="0.25">
      <c r="A795" s="76" t="s">
        <v>58</v>
      </c>
      <c r="B795" s="82">
        <f t="shared" si="50"/>
        <v>140987.47640000001</v>
      </c>
      <c r="C795" s="82">
        <v>14257.534</v>
      </c>
      <c r="D795" s="82">
        <v>0</v>
      </c>
      <c r="E795" s="82">
        <v>0</v>
      </c>
      <c r="F795" s="82">
        <v>560</v>
      </c>
      <c r="G795" s="82">
        <v>126169.94240000001</v>
      </c>
      <c r="H795" s="82">
        <v>0</v>
      </c>
      <c r="I795" s="88"/>
      <c r="J795" s="88"/>
      <c r="K795" s="88"/>
      <c r="L795" s="88"/>
      <c r="M795" s="88"/>
      <c r="N795" s="88"/>
      <c r="O795" s="88"/>
    </row>
    <row r="796" spans="1:15" s="77" customFormat="1" ht="9" customHeight="1" x14ac:dyDescent="0.25">
      <c r="A796" s="76" t="s">
        <v>59</v>
      </c>
      <c r="B796" s="82">
        <f t="shared" si="50"/>
        <v>22510.400000000001</v>
      </c>
      <c r="C796" s="82">
        <v>0</v>
      </c>
      <c r="D796" s="82">
        <v>22510.400000000001</v>
      </c>
      <c r="E796" s="82">
        <v>0</v>
      </c>
      <c r="F796" s="82">
        <v>0</v>
      </c>
      <c r="G796" s="82">
        <v>0</v>
      </c>
      <c r="H796" s="82">
        <v>0</v>
      </c>
      <c r="I796" s="88"/>
      <c r="J796" s="88"/>
      <c r="K796" s="88"/>
      <c r="L796" s="88"/>
      <c r="M796" s="88"/>
      <c r="N796" s="88"/>
      <c r="O796" s="88"/>
    </row>
    <row r="797" spans="1:15" s="77" customFormat="1" ht="9" customHeight="1" x14ac:dyDescent="0.25">
      <c r="A797" s="83" t="s">
        <v>60</v>
      </c>
      <c r="B797" s="85">
        <f t="shared" si="50"/>
        <v>56861.14499999999</v>
      </c>
      <c r="C797" s="85">
        <v>21293.562999999998</v>
      </c>
      <c r="D797" s="85">
        <v>0</v>
      </c>
      <c r="E797" s="85">
        <v>0</v>
      </c>
      <c r="F797" s="85">
        <v>18458.616999999998</v>
      </c>
      <c r="G797" s="85">
        <v>16994.37</v>
      </c>
      <c r="H797" s="85">
        <v>114.595</v>
      </c>
      <c r="I797" s="88"/>
      <c r="J797" s="88"/>
      <c r="K797" s="88"/>
      <c r="L797" s="88"/>
      <c r="M797" s="88"/>
      <c r="N797" s="88"/>
      <c r="O797" s="88"/>
    </row>
    <row r="798" spans="1:15" s="77" customFormat="1" ht="9" customHeight="1" x14ac:dyDescent="0.25">
      <c r="A798" s="76" t="s">
        <v>61</v>
      </c>
      <c r="B798" s="82">
        <f t="shared" si="50"/>
        <v>50250.911000000007</v>
      </c>
      <c r="C798" s="82">
        <v>46832.722500000003</v>
      </c>
      <c r="D798" s="82">
        <v>0</v>
      </c>
      <c r="E798" s="82">
        <v>0</v>
      </c>
      <c r="F798" s="82">
        <v>0</v>
      </c>
      <c r="G798" s="82">
        <v>3418.1885000000002</v>
      </c>
      <c r="H798" s="82">
        <v>0</v>
      </c>
      <c r="I798" s="88"/>
      <c r="J798" s="88"/>
      <c r="K798" s="88"/>
      <c r="L798" s="88"/>
      <c r="M798" s="88"/>
      <c r="N798" s="88"/>
      <c r="O798" s="88"/>
    </row>
    <row r="799" spans="1:15" s="77" customFormat="1" ht="9" customHeight="1" x14ac:dyDescent="0.25">
      <c r="A799" s="76" t="s">
        <v>62</v>
      </c>
      <c r="B799" s="82">
        <f t="shared" si="50"/>
        <v>564411.59059600008</v>
      </c>
      <c r="C799" s="82">
        <v>545925.23079599999</v>
      </c>
      <c r="D799" s="82">
        <v>2163.93075</v>
      </c>
      <c r="E799" s="82">
        <v>0</v>
      </c>
      <c r="F799" s="82">
        <v>371.78219999999999</v>
      </c>
      <c r="G799" s="82">
        <v>15950.646850000001</v>
      </c>
      <c r="H799" s="82">
        <v>0</v>
      </c>
      <c r="I799" s="88"/>
      <c r="J799" s="88"/>
      <c r="K799" s="88"/>
      <c r="L799" s="88"/>
      <c r="M799" s="88"/>
      <c r="N799" s="88"/>
      <c r="O799" s="88"/>
    </row>
    <row r="800" spans="1:15" s="77" customFormat="1" ht="9" customHeight="1" x14ac:dyDescent="0.25">
      <c r="A800" s="76" t="s">
        <v>63</v>
      </c>
      <c r="B800" s="82">
        <f t="shared" si="50"/>
        <v>3904.3652511799996</v>
      </c>
      <c r="C800" s="82">
        <v>29.900080000000003</v>
      </c>
      <c r="D800" s="82">
        <v>0</v>
      </c>
      <c r="E800" s="82">
        <v>0</v>
      </c>
      <c r="F800" s="82">
        <v>591.99695999999994</v>
      </c>
      <c r="G800" s="82">
        <v>3282.4682111799998</v>
      </c>
      <c r="H800" s="82">
        <v>0</v>
      </c>
      <c r="I800" s="88"/>
      <c r="J800" s="88"/>
      <c r="K800" s="88"/>
      <c r="L800" s="88"/>
      <c r="M800" s="88"/>
      <c r="N800" s="88"/>
      <c r="O800" s="88"/>
    </row>
    <row r="801" spans="1:15" s="77" customFormat="1" ht="9" customHeight="1" x14ac:dyDescent="0.25">
      <c r="A801" s="83" t="s">
        <v>64</v>
      </c>
      <c r="B801" s="85">
        <f>SUM(C801:H801)</f>
        <v>19538.653910000001</v>
      </c>
      <c r="C801" s="85">
        <v>15224.815050000001</v>
      </c>
      <c r="D801" s="85">
        <v>172.63869999999997</v>
      </c>
      <c r="E801" s="85">
        <v>0</v>
      </c>
      <c r="F801" s="85">
        <v>979.97755999999993</v>
      </c>
      <c r="G801" s="85">
        <v>3161.2225999999996</v>
      </c>
      <c r="H801" s="85">
        <v>0</v>
      </c>
      <c r="I801" s="88"/>
      <c r="J801" s="88"/>
      <c r="K801" s="88"/>
      <c r="L801" s="88"/>
      <c r="M801" s="88"/>
      <c r="N801" s="88"/>
      <c r="O801" s="88"/>
    </row>
    <row r="802" spans="1:15" ht="3" customHeight="1" x14ac:dyDescent="0.25">
      <c r="A802" s="71"/>
      <c r="B802" s="71"/>
      <c r="C802" s="71"/>
      <c r="D802" s="71"/>
      <c r="E802" s="71"/>
      <c r="F802" s="71"/>
      <c r="G802" s="71"/>
      <c r="H802" s="71"/>
    </row>
    <row r="803" spans="1:15" ht="3" customHeight="1" x14ac:dyDescent="0.25">
      <c r="A803" s="70"/>
    </row>
    <row r="804" spans="1:15" s="74" customFormat="1" ht="9.6" customHeight="1" x14ac:dyDescent="0.15">
      <c r="A804" s="287" t="s">
        <v>91</v>
      </c>
    </row>
    <row r="805" spans="1:15" s="74" customFormat="1" ht="9" customHeight="1" x14ac:dyDescent="0.15">
      <c r="A805" s="104" t="s">
        <v>92</v>
      </c>
      <c r="B805" s="104"/>
      <c r="C805" s="104"/>
      <c r="D805" s="104"/>
      <c r="E805" s="199"/>
      <c r="F805" s="199"/>
      <c r="G805" s="199"/>
      <c r="H805" s="199"/>
    </row>
    <row r="806" spans="1:15" s="74" customFormat="1" ht="9" hidden="1" customHeight="1" x14ac:dyDescent="0.25">
      <c r="A806" s="199"/>
    </row>
    <row r="807" spans="1:15" ht="9" hidden="1" customHeight="1" x14ac:dyDescent="0.25">
      <c r="A807" s="199"/>
      <c r="B807" s="70"/>
      <c r="C807" s="70"/>
      <c r="D807" s="70"/>
      <c r="E807" s="70"/>
      <c r="F807" s="70"/>
      <c r="G807" s="70"/>
      <c r="H807" s="70"/>
      <c r="I807" s="72" t="s">
        <v>11</v>
      </c>
    </row>
    <row r="808" spans="1:15" ht="11.25" hidden="1" customHeight="1" x14ac:dyDescent="0.25">
      <c r="A808" s="199"/>
    </row>
  </sheetData>
  <sheetProtection sheet="1" objects="1" scenarios="1"/>
  <mergeCells count="3">
    <mergeCell ref="A7:A9"/>
    <mergeCell ref="E7:E8"/>
    <mergeCell ref="F7:F9"/>
  </mergeCells>
  <hyperlinks>
    <hyperlink ref="H1" location="Índice!A1" tooltip="Ir a Índice" display="Índice!A1"/>
  </hyperlinks>
  <printOptions horizontalCentered="1" verticalCentered="1" gridLinesSet="0"/>
  <pageMargins left="0.19685039370078741" right="0.19685039370078741" top="0.39370078740157483" bottom="0.19685039370078741" header="0" footer="0.19685039370078741"/>
  <pageSetup orientation="portrait" r:id="rId1"/>
  <headerFooter scaleWithDoc="0" alignWithMargins="0">
    <oddHeader>&amp;L&amp;"Arial,Normal"&amp;10&amp;K000080INEGI. Anuario estadístico y geográfico por entidad federativa 2019.</oddHeader>
  </headerFooter>
  <rowBreaks count="10" manualBreakCount="10">
    <brk id="83" max="7" man="1"/>
    <brk id="155" max="7" man="1"/>
    <brk id="227" max="7" man="1"/>
    <brk id="299" max="7" man="1"/>
    <brk id="371" max="7" man="1"/>
    <brk id="442" max="16383" man="1"/>
    <brk id="514" max="16383" man="1"/>
    <brk id="586" max="16383" man="1"/>
    <brk id="658" max="7" man="1"/>
    <brk id="730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32</vt:i4>
      </vt:variant>
    </vt:vector>
  </HeadingPairs>
  <TitlesOfParts>
    <vt:vector size="50" baseType="lpstr">
      <vt:lpstr>Índice</vt:lpstr>
      <vt:lpstr>10.1</vt:lpstr>
      <vt:lpstr>10.2</vt:lpstr>
      <vt:lpstr>10.3</vt:lpstr>
      <vt:lpstr>10.4</vt:lpstr>
      <vt:lpstr>10.5</vt:lpstr>
      <vt:lpstr>10.6</vt:lpstr>
      <vt:lpstr>10.7</vt:lpstr>
      <vt:lpstr>10.8</vt:lpstr>
      <vt:lpstr>10.9</vt:lpstr>
      <vt:lpstr>10.10</vt:lpstr>
      <vt:lpstr>10.11</vt:lpstr>
      <vt:lpstr>10.12</vt:lpstr>
      <vt:lpstr>10.13</vt:lpstr>
      <vt:lpstr>10.14</vt:lpstr>
      <vt:lpstr>10.15</vt:lpstr>
      <vt:lpstr>10.16</vt:lpstr>
      <vt:lpstr>10.17</vt:lpstr>
      <vt:lpstr>'10.1'!Área_de_impresión</vt:lpstr>
      <vt:lpstr>'10.10'!Área_de_impresión</vt:lpstr>
      <vt:lpstr>'10.11'!Área_de_impresión</vt:lpstr>
      <vt:lpstr>'10.12'!Área_de_impresión</vt:lpstr>
      <vt:lpstr>'10.13'!Área_de_impresión</vt:lpstr>
      <vt:lpstr>'10.14'!Área_de_impresión</vt:lpstr>
      <vt:lpstr>'10.15'!Área_de_impresión</vt:lpstr>
      <vt:lpstr>'10.16'!Área_de_impresión</vt:lpstr>
      <vt:lpstr>'10.17'!Área_de_impresión</vt:lpstr>
      <vt:lpstr>'10.2'!Área_de_impresión</vt:lpstr>
      <vt:lpstr>'10.3'!Área_de_impresión</vt:lpstr>
      <vt:lpstr>'10.4'!Área_de_impresión</vt:lpstr>
      <vt:lpstr>'10.5'!Área_de_impresión</vt:lpstr>
      <vt:lpstr>'10.6'!Área_de_impresión</vt:lpstr>
      <vt:lpstr>'10.7'!Área_de_impresión</vt:lpstr>
      <vt:lpstr>'10.8'!Área_de_impresión</vt:lpstr>
      <vt:lpstr>'10.9'!Área_de_impresión</vt:lpstr>
      <vt:lpstr>Índice!Área_de_impresión</vt:lpstr>
      <vt:lpstr>'10.3'!Print_Area</vt:lpstr>
      <vt:lpstr>'10.10'!Títulos_a_imprimir</vt:lpstr>
      <vt:lpstr>'10.11'!Títulos_a_imprimir</vt:lpstr>
      <vt:lpstr>'10.12'!Títulos_a_imprimir</vt:lpstr>
      <vt:lpstr>'10.13'!Títulos_a_imprimir</vt:lpstr>
      <vt:lpstr>'10.14'!Títulos_a_imprimir</vt:lpstr>
      <vt:lpstr>'10.16'!Títulos_a_imprimir</vt:lpstr>
      <vt:lpstr>'10.17'!Títulos_a_imprimir</vt:lpstr>
      <vt:lpstr>'10.4'!Títulos_a_imprimir</vt:lpstr>
      <vt:lpstr>'10.5'!Títulos_a_imprimir</vt:lpstr>
      <vt:lpstr>'10.6'!Títulos_a_imprimir</vt:lpstr>
      <vt:lpstr>'10.7'!Títulos_a_imprimir</vt:lpstr>
      <vt:lpstr>'10.8'!Títulos_a_imprimir</vt:lpstr>
      <vt:lpstr>'10.9'!Títulos_a_imprimir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2019-11-25T20:02:56Z</cp:lastPrinted>
  <dcterms:created xsi:type="dcterms:W3CDTF">2019-06-26T17:04:56Z</dcterms:created>
  <dcterms:modified xsi:type="dcterms:W3CDTF">2019-12-05T17:20:22Z</dcterms:modified>
</cp:coreProperties>
</file>